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5480" windowHeight="9780" firstSheet="5" activeTab="9"/>
  </bookViews>
  <sheets>
    <sheet name="Resultados" sheetId="1" r:id="rId1"/>
    <sheet name="Festuca eskia" sheetId="2" r:id="rId2"/>
    <sheet name="Jurinea humilis" sheetId="3" r:id="rId3"/>
    <sheet name="Rumex suffruticosus" sheetId="4" r:id="rId4"/>
    <sheet name="Kobresia myosuroides" sheetId="5" r:id="rId5"/>
    <sheet name="Carex sempervirens" sheetId="6" r:id="rId6"/>
    <sheet name="Galium rotundifolium" sheetId="7" r:id="rId7"/>
    <sheet name="Aquilegia pyrenaica" sheetId="8" r:id="rId8"/>
    <sheet name="Luzula nutans" sheetId="9" r:id="rId9"/>
    <sheet name="Veronica ponae" sheetId="10" r:id="rId10"/>
  </sheets>
  <calcPr calcId="125725"/>
</workbook>
</file>

<file path=xl/calcChain.xml><?xml version="1.0" encoding="utf-8"?>
<calcChain xmlns="http://schemas.openxmlformats.org/spreadsheetml/2006/main">
  <c r="X33" i="10"/>
  <c r="Y33"/>
  <c r="Z33"/>
  <c r="AA33"/>
  <c r="AB33"/>
  <c r="AC33"/>
  <c r="AD33"/>
  <c r="AE33"/>
  <c r="AF33"/>
  <c r="AG33"/>
  <c r="AH33"/>
  <c r="AI33"/>
  <c r="X28"/>
  <c r="Y28"/>
  <c r="Z28"/>
  <c r="AA28"/>
  <c r="AB28"/>
  <c r="AC28"/>
  <c r="AD28"/>
  <c r="AE28"/>
  <c r="AF28"/>
  <c r="AG28"/>
  <c r="AH28"/>
  <c r="AI28"/>
  <c r="X23"/>
  <c r="Y23"/>
  <c r="Z23"/>
  <c r="AA23"/>
  <c r="AB23"/>
  <c r="AC23"/>
  <c r="AD23"/>
  <c r="AE23"/>
  <c r="AF23"/>
  <c r="AG23"/>
  <c r="AH23"/>
  <c r="AI23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W33"/>
  <c r="W28"/>
  <c r="W23"/>
  <c r="K18"/>
  <c r="K13"/>
  <c r="K8"/>
  <c r="J32"/>
  <c r="I32"/>
  <c r="J31"/>
  <c r="I31"/>
  <c r="J30"/>
  <c r="I30"/>
  <c r="J29"/>
  <c r="I29"/>
  <c r="J27"/>
  <c r="I27"/>
  <c r="J26"/>
  <c r="I26"/>
  <c r="J25"/>
  <c r="I25"/>
  <c r="J24"/>
  <c r="I24"/>
  <c r="J22"/>
  <c r="I22"/>
  <c r="J21"/>
  <c r="I21"/>
  <c r="J20"/>
  <c r="I20"/>
  <c r="J19"/>
  <c r="I19"/>
  <c r="J17"/>
  <c r="I17"/>
  <c r="H17"/>
  <c r="J16"/>
  <c r="I16"/>
  <c r="H16"/>
  <c r="J15"/>
  <c r="I15"/>
  <c r="H15"/>
  <c r="J14"/>
  <c r="I14"/>
  <c r="H14"/>
  <c r="J12"/>
  <c r="I12"/>
  <c r="H12"/>
  <c r="J11"/>
  <c r="I11"/>
  <c r="H11"/>
  <c r="J10"/>
  <c r="I10"/>
  <c r="H10"/>
  <c r="J9"/>
  <c r="I9"/>
  <c r="H9"/>
  <c r="J7"/>
  <c r="I7"/>
  <c r="H7"/>
  <c r="J6"/>
  <c r="I6"/>
  <c r="H6"/>
  <c r="J5"/>
  <c r="I5"/>
  <c r="H5"/>
  <c r="J4"/>
  <c r="I4"/>
  <c r="H4"/>
  <c r="X33" i="9"/>
  <c r="Y33"/>
  <c r="Z33"/>
  <c r="AA33"/>
  <c r="AB33"/>
  <c r="AC33"/>
  <c r="AD33"/>
  <c r="AE33"/>
  <c r="AF33"/>
  <c r="AG33"/>
  <c r="AH33"/>
  <c r="AI33"/>
  <c r="W33"/>
  <c r="X28"/>
  <c r="Y28"/>
  <c r="Z28"/>
  <c r="AA28"/>
  <c r="AB28"/>
  <c r="AC28"/>
  <c r="AD28"/>
  <c r="AE28"/>
  <c r="AF28"/>
  <c r="AG28"/>
  <c r="AH28"/>
  <c r="AI28"/>
  <c r="W28"/>
  <c r="X23"/>
  <c r="Y23"/>
  <c r="Z23"/>
  <c r="AA23"/>
  <c r="AB23"/>
  <c r="AC23"/>
  <c r="AD23"/>
  <c r="AE23"/>
  <c r="AF23"/>
  <c r="AG23"/>
  <c r="AH23"/>
  <c r="AI23"/>
  <c r="W23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K18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K13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K8"/>
  <c r="J32"/>
  <c r="I32"/>
  <c r="J31"/>
  <c r="I31"/>
  <c r="J30"/>
  <c r="I30"/>
  <c r="J29"/>
  <c r="I29"/>
  <c r="J27"/>
  <c r="I27"/>
  <c r="J26"/>
  <c r="I26"/>
  <c r="J25"/>
  <c r="I25"/>
  <c r="J24"/>
  <c r="I24"/>
  <c r="J22"/>
  <c r="I22"/>
  <c r="J21"/>
  <c r="I21"/>
  <c r="J20"/>
  <c r="I20"/>
  <c r="J19"/>
  <c r="I19"/>
  <c r="J17"/>
  <c r="I17"/>
  <c r="H17"/>
  <c r="J16"/>
  <c r="I16"/>
  <c r="H16"/>
  <c r="J15"/>
  <c r="I15"/>
  <c r="H15"/>
  <c r="J14"/>
  <c r="I14"/>
  <c r="H14"/>
  <c r="J12"/>
  <c r="I12"/>
  <c r="H12"/>
  <c r="J11"/>
  <c r="I11"/>
  <c r="H11"/>
  <c r="J10"/>
  <c r="I10"/>
  <c r="H10"/>
  <c r="J9"/>
  <c r="I9"/>
  <c r="H9"/>
  <c r="J7"/>
  <c r="I7"/>
  <c r="H7"/>
  <c r="J6"/>
  <c r="I6"/>
  <c r="H6"/>
  <c r="J5"/>
  <c r="I5"/>
  <c r="H5"/>
  <c r="J4"/>
  <c r="I4"/>
  <c r="H4"/>
  <c r="X33" i="8"/>
  <c r="Y33"/>
  <c r="Z33"/>
  <c r="AA33"/>
  <c r="AB33"/>
  <c r="AC33"/>
  <c r="AD33"/>
  <c r="AE33"/>
  <c r="AF33"/>
  <c r="AG33"/>
  <c r="AH33"/>
  <c r="AI33"/>
  <c r="W33"/>
  <c r="X28"/>
  <c r="Y28"/>
  <c r="Z28"/>
  <c r="AA28"/>
  <c r="AB28"/>
  <c r="AC28"/>
  <c r="AD28"/>
  <c r="AE28"/>
  <c r="AF28"/>
  <c r="AG28"/>
  <c r="AH28"/>
  <c r="AI28"/>
  <c r="W28"/>
  <c r="X23"/>
  <c r="Y23"/>
  <c r="Z23"/>
  <c r="AA23"/>
  <c r="AB23"/>
  <c r="AC23"/>
  <c r="AD23"/>
  <c r="AE23"/>
  <c r="AF23"/>
  <c r="AG23"/>
  <c r="AH23"/>
  <c r="AI23"/>
  <c r="W23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K18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K13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K8"/>
  <c r="J32"/>
  <c r="I32"/>
  <c r="J31"/>
  <c r="I31"/>
  <c r="J30"/>
  <c r="I30"/>
  <c r="J29"/>
  <c r="I29"/>
  <c r="J27"/>
  <c r="I27"/>
  <c r="J26"/>
  <c r="I26"/>
  <c r="J25"/>
  <c r="I25"/>
  <c r="J24"/>
  <c r="I24"/>
  <c r="J22"/>
  <c r="I22"/>
  <c r="J21"/>
  <c r="I21"/>
  <c r="J20"/>
  <c r="I20"/>
  <c r="J19"/>
  <c r="I19"/>
  <c r="J17"/>
  <c r="I17"/>
  <c r="H17"/>
  <c r="J16"/>
  <c r="I16"/>
  <c r="H16"/>
  <c r="J15"/>
  <c r="I15"/>
  <c r="H15"/>
  <c r="J14"/>
  <c r="I14"/>
  <c r="H14"/>
  <c r="J12"/>
  <c r="I12"/>
  <c r="H12"/>
  <c r="J11"/>
  <c r="I11"/>
  <c r="H11"/>
  <c r="J10"/>
  <c r="I10"/>
  <c r="H10"/>
  <c r="J9"/>
  <c r="I9"/>
  <c r="H9"/>
  <c r="J7"/>
  <c r="I7"/>
  <c r="H7"/>
  <c r="J6"/>
  <c r="I6"/>
  <c r="H6"/>
  <c r="J5"/>
  <c r="I5"/>
  <c r="H5"/>
  <c r="J4"/>
  <c r="I4"/>
  <c r="H4"/>
  <c r="X33" i="7"/>
  <c r="Y33"/>
  <c r="Z33"/>
  <c r="AA33"/>
  <c r="AB33"/>
  <c r="AC33"/>
  <c r="AD33"/>
  <c r="AE33"/>
  <c r="AF33"/>
  <c r="AG33"/>
  <c r="AH33"/>
  <c r="AI33"/>
  <c r="W33"/>
  <c r="X28"/>
  <c r="Y28"/>
  <c r="Z28"/>
  <c r="AA28"/>
  <c r="AB28"/>
  <c r="AC28"/>
  <c r="AD28"/>
  <c r="AE28"/>
  <c r="AF28"/>
  <c r="AG28"/>
  <c r="AH28"/>
  <c r="AI28"/>
  <c r="W28"/>
  <c r="X23"/>
  <c r="Y23"/>
  <c r="Z23"/>
  <c r="AA23"/>
  <c r="AB23"/>
  <c r="AC23"/>
  <c r="AD23"/>
  <c r="AE23"/>
  <c r="AF23"/>
  <c r="AG23"/>
  <c r="AH23"/>
  <c r="AI23"/>
  <c r="W2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K13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K1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K8"/>
  <c r="AM143" i="1"/>
  <c r="AO144"/>
  <c r="AO143"/>
  <c r="X33" i="6"/>
  <c r="Y33"/>
  <c r="Z33"/>
  <c r="AA33"/>
  <c r="AB33"/>
  <c r="AC33"/>
  <c r="AD33"/>
  <c r="AE33"/>
  <c r="AF33"/>
  <c r="AG33"/>
  <c r="AH33"/>
  <c r="AI33"/>
  <c r="W33"/>
  <c r="X28"/>
  <c r="Y28"/>
  <c r="Z28"/>
  <c r="AA28"/>
  <c r="AB28"/>
  <c r="AC28"/>
  <c r="AD28"/>
  <c r="AE28"/>
  <c r="AF28"/>
  <c r="AG28"/>
  <c r="AH28"/>
  <c r="AI28"/>
  <c r="W28"/>
  <c r="X23"/>
  <c r="Y23"/>
  <c r="Z23"/>
  <c r="AA23"/>
  <c r="AB23"/>
  <c r="AC23"/>
  <c r="AD23"/>
  <c r="AE23"/>
  <c r="AF23"/>
  <c r="AG23"/>
  <c r="AH23"/>
  <c r="AI23"/>
  <c r="W23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K18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K13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K8" i="5"/>
  <c r="K8" i="6"/>
  <c r="X33" i="5"/>
  <c r="Y33"/>
  <c r="Z33"/>
  <c r="AA33"/>
  <c r="AB33"/>
  <c r="AC33"/>
  <c r="AD33"/>
  <c r="AE33"/>
  <c r="AF33"/>
  <c r="AG33"/>
  <c r="AH33"/>
  <c r="AI33"/>
  <c r="W33"/>
  <c r="X28"/>
  <c r="Y28"/>
  <c r="Z28"/>
  <c r="AA28"/>
  <c r="AB28"/>
  <c r="AC28"/>
  <c r="AD28"/>
  <c r="AE28"/>
  <c r="AF28"/>
  <c r="AG28"/>
  <c r="AH28"/>
  <c r="AI28"/>
  <c r="W28"/>
  <c r="X23"/>
  <c r="Y23"/>
  <c r="Z23"/>
  <c r="AA23"/>
  <c r="AB23"/>
  <c r="AC23"/>
  <c r="AD23"/>
  <c r="AE23"/>
  <c r="AF23"/>
  <c r="AG23"/>
  <c r="AH23"/>
  <c r="AI23"/>
  <c r="W23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K18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K13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J32" i="7"/>
  <c r="I32"/>
  <c r="J31"/>
  <c r="I31"/>
  <c r="J30"/>
  <c r="I30"/>
  <c r="J29"/>
  <c r="I29"/>
  <c r="J27"/>
  <c r="I27"/>
  <c r="J26"/>
  <c r="I26"/>
  <c r="J25"/>
  <c r="I25"/>
  <c r="J24"/>
  <c r="I24"/>
  <c r="J22"/>
  <c r="I22"/>
  <c r="J21"/>
  <c r="I21"/>
  <c r="J20"/>
  <c r="I20"/>
  <c r="J19"/>
  <c r="I19"/>
  <c r="J17"/>
  <c r="I17"/>
  <c r="H17"/>
  <c r="J16"/>
  <c r="I16"/>
  <c r="H16"/>
  <c r="J15"/>
  <c r="I15"/>
  <c r="H15"/>
  <c r="J14"/>
  <c r="I14"/>
  <c r="H14"/>
  <c r="J12"/>
  <c r="I12"/>
  <c r="H12"/>
  <c r="J11"/>
  <c r="I11"/>
  <c r="H11"/>
  <c r="J10"/>
  <c r="I10"/>
  <c r="H10"/>
  <c r="J9"/>
  <c r="I9"/>
  <c r="H9"/>
  <c r="J7"/>
  <c r="I7"/>
  <c r="H7"/>
  <c r="J6"/>
  <c r="I6"/>
  <c r="H6"/>
  <c r="J5"/>
  <c r="I5"/>
  <c r="H5"/>
  <c r="J4"/>
  <c r="I4"/>
  <c r="H4"/>
  <c r="J32" i="6" l="1"/>
  <c r="I32"/>
  <c r="J31"/>
  <c r="I31"/>
  <c r="J30"/>
  <c r="I30"/>
  <c r="J29"/>
  <c r="I29"/>
  <c r="J27"/>
  <c r="I27"/>
  <c r="J26"/>
  <c r="I26"/>
  <c r="J25"/>
  <c r="I25"/>
  <c r="J24"/>
  <c r="I24"/>
  <c r="J22"/>
  <c r="I22"/>
  <c r="J21"/>
  <c r="I21"/>
  <c r="J20"/>
  <c r="I20"/>
  <c r="J19"/>
  <c r="I19"/>
  <c r="J17"/>
  <c r="I17"/>
  <c r="H17"/>
  <c r="J16"/>
  <c r="I16"/>
  <c r="H16"/>
  <c r="J15"/>
  <c r="I15"/>
  <c r="H15"/>
  <c r="J14"/>
  <c r="I14"/>
  <c r="H14"/>
  <c r="J12"/>
  <c r="I12"/>
  <c r="H12"/>
  <c r="J11"/>
  <c r="I11"/>
  <c r="H11"/>
  <c r="J10"/>
  <c r="I10"/>
  <c r="H10"/>
  <c r="J9"/>
  <c r="I9"/>
  <c r="H9"/>
  <c r="J7"/>
  <c r="I7"/>
  <c r="H7"/>
  <c r="J6"/>
  <c r="I6"/>
  <c r="H6"/>
  <c r="J5"/>
  <c r="I5"/>
  <c r="H5"/>
  <c r="J4"/>
  <c r="I4"/>
  <c r="H4"/>
  <c r="J32" i="5"/>
  <c r="I32"/>
  <c r="J31"/>
  <c r="I31"/>
  <c r="J30"/>
  <c r="I30"/>
  <c r="J29"/>
  <c r="I29"/>
  <c r="J27"/>
  <c r="I27"/>
  <c r="J26"/>
  <c r="I26"/>
  <c r="J25"/>
  <c r="I25"/>
  <c r="J24"/>
  <c r="I24"/>
  <c r="J22"/>
  <c r="I22"/>
  <c r="J21"/>
  <c r="I21"/>
  <c r="J20"/>
  <c r="I20"/>
  <c r="J19"/>
  <c r="I19"/>
  <c r="J17"/>
  <c r="I17"/>
  <c r="H17"/>
  <c r="J16"/>
  <c r="I16"/>
  <c r="H16"/>
  <c r="J15"/>
  <c r="I15"/>
  <c r="H15"/>
  <c r="J14"/>
  <c r="I14"/>
  <c r="H14"/>
  <c r="J12"/>
  <c r="I12"/>
  <c r="H12"/>
  <c r="J11"/>
  <c r="I11"/>
  <c r="H11"/>
  <c r="J10"/>
  <c r="I10"/>
  <c r="H10"/>
  <c r="J9"/>
  <c r="I9"/>
  <c r="H9"/>
  <c r="J7"/>
  <c r="I7"/>
  <c r="H7"/>
  <c r="J6"/>
  <c r="I6"/>
  <c r="H6"/>
  <c r="J5"/>
  <c r="I5"/>
  <c r="H5"/>
  <c r="J4"/>
  <c r="I4"/>
  <c r="H4"/>
  <c r="X33" i="4"/>
  <c r="Y33"/>
  <c r="Z33"/>
  <c r="AA33"/>
  <c r="AB33"/>
  <c r="AC33"/>
  <c r="AD33"/>
  <c r="AE33"/>
  <c r="AF33"/>
  <c r="AG33"/>
  <c r="AH33"/>
  <c r="AI33"/>
  <c r="W33"/>
  <c r="X28"/>
  <c r="Y28"/>
  <c r="Z28"/>
  <c r="AA28"/>
  <c r="AB28"/>
  <c r="AC28"/>
  <c r="AD28"/>
  <c r="AE28"/>
  <c r="AF28"/>
  <c r="AG28"/>
  <c r="AH28"/>
  <c r="AI28"/>
  <c r="W28"/>
  <c r="X23"/>
  <c r="Y23"/>
  <c r="Z23"/>
  <c r="AA23"/>
  <c r="AB23"/>
  <c r="AC23"/>
  <c r="AD23"/>
  <c r="AE23"/>
  <c r="AF23"/>
  <c r="AG23"/>
  <c r="AH23"/>
  <c r="AI23"/>
  <c r="W23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K18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K13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K8"/>
  <c r="J32"/>
  <c r="I32"/>
  <c r="J31"/>
  <c r="I31"/>
  <c r="J30"/>
  <c r="I30"/>
  <c r="J29"/>
  <c r="I29"/>
  <c r="J27"/>
  <c r="I27"/>
  <c r="J26"/>
  <c r="I26"/>
  <c r="J25"/>
  <c r="I25"/>
  <c r="J24"/>
  <c r="I24"/>
  <c r="J22"/>
  <c r="I22"/>
  <c r="J21"/>
  <c r="I21"/>
  <c r="J20"/>
  <c r="I20"/>
  <c r="J19"/>
  <c r="I19"/>
  <c r="J17"/>
  <c r="I17"/>
  <c r="H17"/>
  <c r="J16"/>
  <c r="I16"/>
  <c r="H16"/>
  <c r="J15"/>
  <c r="I15"/>
  <c r="H15"/>
  <c r="J14"/>
  <c r="I14"/>
  <c r="H14"/>
  <c r="J12"/>
  <c r="I12"/>
  <c r="H12"/>
  <c r="J11"/>
  <c r="I11"/>
  <c r="H11"/>
  <c r="J10"/>
  <c r="I10"/>
  <c r="H10"/>
  <c r="J9"/>
  <c r="I9"/>
  <c r="H9"/>
  <c r="J7"/>
  <c r="I7"/>
  <c r="H7"/>
  <c r="J6"/>
  <c r="I6"/>
  <c r="H6"/>
  <c r="J5"/>
  <c r="I5"/>
  <c r="H5"/>
  <c r="J4"/>
  <c r="I4"/>
  <c r="H4"/>
  <c r="X33" i="3"/>
  <c r="Y33"/>
  <c r="Z33"/>
  <c r="AA33"/>
  <c r="AB33"/>
  <c r="AC33"/>
  <c r="AD33"/>
  <c r="AE33"/>
  <c r="AF33"/>
  <c r="AG33"/>
  <c r="AH33"/>
  <c r="AI33"/>
  <c r="W33"/>
  <c r="X28"/>
  <c r="Y28"/>
  <c r="Z28"/>
  <c r="AA28"/>
  <c r="AB28"/>
  <c r="AC28"/>
  <c r="AD28"/>
  <c r="AE28"/>
  <c r="AF28"/>
  <c r="AG28"/>
  <c r="AH28"/>
  <c r="AI28"/>
  <c r="W28"/>
  <c r="X23"/>
  <c r="Y23"/>
  <c r="Z23"/>
  <c r="AA23"/>
  <c r="AB23"/>
  <c r="AC23"/>
  <c r="AD23"/>
  <c r="AE23"/>
  <c r="AF23"/>
  <c r="AG23"/>
  <c r="AH23"/>
  <c r="AI23"/>
  <c r="W23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K18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K13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K8"/>
  <c r="AN32"/>
  <c r="AQ32" s="1"/>
  <c r="AM32"/>
  <c r="J32"/>
  <c r="I32"/>
  <c r="AN31"/>
  <c r="AM31"/>
  <c r="J31"/>
  <c r="I31"/>
  <c r="AN30"/>
  <c r="AQ30" s="1"/>
  <c r="AM30"/>
  <c r="J30"/>
  <c r="I30"/>
  <c r="AN29"/>
  <c r="AQ29" s="1"/>
  <c r="AM29"/>
  <c r="J29"/>
  <c r="I29"/>
  <c r="AN27"/>
  <c r="AO27" s="1"/>
  <c r="AM27"/>
  <c r="J27"/>
  <c r="I27"/>
  <c r="AN26"/>
  <c r="AQ26" s="1"/>
  <c r="AM26"/>
  <c r="J26"/>
  <c r="I26"/>
  <c r="AN25"/>
  <c r="AO25" s="1"/>
  <c r="AM25"/>
  <c r="J25"/>
  <c r="I25"/>
  <c r="AQ24"/>
  <c r="AN24"/>
  <c r="AM24"/>
  <c r="J24"/>
  <c r="I24"/>
  <c r="AN22"/>
  <c r="AQ22" s="1"/>
  <c r="AM22"/>
  <c r="J22"/>
  <c r="I22"/>
  <c r="AN21"/>
  <c r="AQ21" s="1"/>
  <c r="AM21"/>
  <c r="J21"/>
  <c r="I21"/>
  <c r="AN20"/>
  <c r="AQ20" s="1"/>
  <c r="AM20"/>
  <c r="J20"/>
  <c r="I20"/>
  <c r="AN19"/>
  <c r="AQ19" s="1"/>
  <c r="AM19"/>
  <c r="J19"/>
  <c r="I19"/>
  <c r="AN17"/>
  <c r="AM17"/>
  <c r="J17"/>
  <c r="I17"/>
  <c r="H17"/>
  <c r="AN16"/>
  <c r="AQ16" s="1"/>
  <c r="AM16"/>
  <c r="J16"/>
  <c r="I16"/>
  <c r="H16"/>
  <c r="AN15"/>
  <c r="AM15"/>
  <c r="J15"/>
  <c r="I15"/>
  <c r="H15"/>
  <c r="AN14"/>
  <c r="AQ14" s="1"/>
  <c r="AM14"/>
  <c r="J14"/>
  <c r="I14"/>
  <c r="H14"/>
  <c r="AN12"/>
  <c r="AQ12" s="1"/>
  <c r="AM12"/>
  <c r="J12"/>
  <c r="I12"/>
  <c r="H12"/>
  <c r="AN11"/>
  <c r="AQ11" s="1"/>
  <c r="AM11"/>
  <c r="J11"/>
  <c r="I11"/>
  <c r="H11"/>
  <c r="AN10"/>
  <c r="AM10"/>
  <c r="J10"/>
  <c r="I10"/>
  <c r="H10"/>
  <c r="AN9"/>
  <c r="AQ9" s="1"/>
  <c r="AM9"/>
  <c r="J9"/>
  <c r="I9"/>
  <c r="H9"/>
  <c r="AN7"/>
  <c r="AM7"/>
  <c r="J7"/>
  <c r="I7"/>
  <c r="H7"/>
  <c r="AN6"/>
  <c r="AQ6" s="1"/>
  <c r="AM6"/>
  <c r="J6"/>
  <c r="I6"/>
  <c r="H6"/>
  <c r="AN5"/>
  <c r="AM5"/>
  <c r="J5"/>
  <c r="I5"/>
  <c r="H5"/>
  <c r="AN4"/>
  <c r="AQ4" s="1"/>
  <c r="AM4"/>
  <c r="J4"/>
  <c r="I4"/>
  <c r="H4"/>
  <c r="X34" i="2"/>
  <c r="Y34"/>
  <c r="Z34"/>
  <c r="AA34"/>
  <c r="AB34"/>
  <c r="AC34"/>
  <c r="AD34"/>
  <c r="AE34"/>
  <c r="AF34"/>
  <c r="AG34"/>
  <c r="AH34"/>
  <c r="AI34"/>
  <c r="W34"/>
  <c r="X29"/>
  <c r="Y29"/>
  <c r="Z29"/>
  <c r="AA29"/>
  <c r="AB29"/>
  <c r="AC29"/>
  <c r="AD29"/>
  <c r="AE29"/>
  <c r="AF29"/>
  <c r="AG29"/>
  <c r="AH29"/>
  <c r="AI29"/>
  <c r="W29"/>
  <c r="X24"/>
  <c r="Y24"/>
  <c r="Z24"/>
  <c r="AA24"/>
  <c r="AB24"/>
  <c r="AC24"/>
  <c r="AD24"/>
  <c r="AE24"/>
  <c r="AF24"/>
  <c r="AG24"/>
  <c r="AH24"/>
  <c r="AI24"/>
  <c r="W24"/>
  <c r="W19"/>
  <c r="X19"/>
  <c r="Y19"/>
  <c r="Z19"/>
  <c r="AA19"/>
  <c r="AB19"/>
  <c r="AC19"/>
  <c r="AD19"/>
  <c r="AE19"/>
  <c r="AF19"/>
  <c r="AG19"/>
  <c r="AH19"/>
  <c r="AI19"/>
  <c r="W14"/>
  <c r="X14"/>
  <c r="Y14"/>
  <c r="Z14"/>
  <c r="AA14"/>
  <c r="AB14"/>
  <c r="AC14"/>
  <c r="AD14"/>
  <c r="AE14"/>
  <c r="AF14"/>
  <c r="AG14"/>
  <c r="AH14"/>
  <c r="AI14"/>
  <c r="W9"/>
  <c r="X9"/>
  <c r="Y9"/>
  <c r="Z9"/>
  <c r="AA9"/>
  <c r="AB9"/>
  <c r="AC9"/>
  <c r="AD9"/>
  <c r="AE9"/>
  <c r="AF9"/>
  <c r="AG9"/>
  <c r="AH9"/>
  <c r="AI9"/>
  <c r="L19"/>
  <c r="M19"/>
  <c r="N19"/>
  <c r="O19"/>
  <c r="P19"/>
  <c r="Q19"/>
  <c r="R19"/>
  <c r="S19"/>
  <c r="T19"/>
  <c r="U19"/>
  <c r="V19"/>
  <c r="K19"/>
  <c r="L14"/>
  <c r="M14"/>
  <c r="N14"/>
  <c r="O14"/>
  <c r="P14"/>
  <c r="Q14"/>
  <c r="R14"/>
  <c r="S14"/>
  <c r="T14"/>
  <c r="U14"/>
  <c r="V14"/>
  <c r="K14"/>
  <c r="K9"/>
  <c r="N9"/>
  <c r="O9"/>
  <c r="P9"/>
  <c r="Q9"/>
  <c r="R9"/>
  <c r="S9"/>
  <c r="T9"/>
  <c r="U9"/>
  <c r="V9"/>
  <c r="M9"/>
  <c r="L9"/>
  <c r="AO27" i="1"/>
  <c r="AO12" i="3" l="1"/>
  <c r="AO9"/>
  <c r="AO19"/>
  <c r="AO30"/>
  <c r="AO31"/>
  <c r="AO10"/>
  <c r="AO11"/>
  <c r="AQ31"/>
  <c r="AR29" s="1"/>
  <c r="AO5"/>
  <c r="AO15"/>
  <c r="AO20"/>
  <c r="AO21"/>
  <c r="AO26"/>
  <c r="AQ25"/>
  <c r="AR24" s="1"/>
  <c r="AO29"/>
  <c r="AQ5"/>
  <c r="AO6"/>
  <c r="AQ15"/>
  <c r="AO16"/>
  <c r="AO4"/>
  <c r="AO7"/>
  <c r="AO14"/>
  <c r="AO17"/>
  <c r="AR19"/>
  <c r="AO22"/>
  <c r="AO24"/>
  <c r="AQ27"/>
  <c r="AO32"/>
  <c r="AQ7"/>
  <c r="AQ10"/>
  <c r="AR9" s="1"/>
  <c r="AQ17"/>
  <c r="J33" i="2"/>
  <c r="I33"/>
  <c r="J32"/>
  <c r="I32"/>
  <c r="J31"/>
  <c r="I31"/>
  <c r="J30"/>
  <c r="I30"/>
  <c r="J28"/>
  <c r="I28"/>
  <c r="J27"/>
  <c r="I27"/>
  <c r="J26"/>
  <c r="I26"/>
  <c r="J25"/>
  <c r="I25"/>
  <c r="J23"/>
  <c r="I23"/>
  <c r="J22"/>
  <c r="I22"/>
  <c r="J21"/>
  <c r="I21"/>
  <c r="J20"/>
  <c r="I20"/>
  <c r="J18"/>
  <c r="I18"/>
  <c r="H18"/>
  <c r="J17"/>
  <c r="I17"/>
  <c r="H17"/>
  <c r="J16"/>
  <c r="I16"/>
  <c r="H16"/>
  <c r="J15"/>
  <c r="I15"/>
  <c r="H15"/>
  <c r="J13"/>
  <c r="I13"/>
  <c r="H13"/>
  <c r="J12"/>
  <c r="I12"/>
  <c r="H12"/>
  <c r="J11"/>
  <c r="I11"/>
  <c r="H11"/>
  <c r="J10"/>
  <c r="I10"/>
  <c r="H10"/>
  <c r="J8"/>
  <c r="I8"/>
  <c r="H8"/>
  <c r="J7"/>
  <c r="I7"/>
  <c r="H7"/>
  <c r="J6"/>
  <c r="I6"/>
  <c r="H6"/>
  <c r="J5"/>
  <c r="I5"/>
  <c r="H5"/>
  <c r="AP14" i="3" l="1"/>
  <c r="AP9"/>
  <c r="AR4"/>
  <c r="AR14"/>
  <c r="AP29"/>
  <c r="AP19"/>
  <c r="AP24"/>
  <c r="AP4"/>
  <c r="AQ210" i="1"/>
  <c r="AQ208"/>
  <c r="AQ207"/>
  <c r="AQ161"/>
  <c r="AQ159"/>
  <c r="AQ85"/>
  <c r="AQ80"/>
  <c r="AQ232"/>
  <c r="AQ233"/>
  <c r="AQ234"/>
  <c r="AQ235"/>
  <c r="AR235" s="1"/>
  <c r="AQ236"/>
  <c r="AQ237"/>
  <c r="AQ238"/>
  <c r="AQ239"/>
  <c r="AQ240"/>
  <c r="AQ241"/>
  <c r="AR239" s="1"/>
  <c r="AQ242"/>
  <c r="AQ231"/>
  <c r="AR231" s="1"/>
  <c r="AQ220"/>
  <c r="AQ221"/>
  <c r="AR219" s="1"/>
  <c r="AQ222"/>
  <c r="AQ223"/>
  <c r="AR223" s="1"/>
  <c r="AQ224"/>
  <c r="AQ225"/>
  <c r="AQ226"/>
  <c r="AQ227"/>
  <c r="AQ228"/>
  <c r="AQ229"/>
  <c r="AR227" s="1"/>
  <c r="AQ230"/>
  <c r="AQ219"/>
  <c r="AQ184"/>
  <c r="AR183" s="1"/>
  <c r="AQ185"/>
  <c r="AQ186"/>
  <c r="AQ183"/>
  <c r="AQ179"/>
  <c r="AR179" s="1"/>
  <c r="AQ180"/>
  <c r="AQ181"/>
  <c r="AQ182"/>
  <c r="AQ178"/>
  <c r="AQ172"/>
  <c r="AQ173"/>
  <c r="AQ174"/>
  <c r="AQ171"/>
  <c r="AR171" s="1"/>
  <c r="AQ16"/>
  <c r="AQ17"/>
  <c r="AQ18"/>
  <c r="AQ19"/>
  <c r="AQ20"/>
  <c r="AQ21"/>
  <c r="AR19" s="1"/>
  <c r="AQ22"/>
  <c r="AQ23"/>
  <c r="AQ24"/>
  <c r="AQ25"/>
  <c r="AR23" s="1"/>
  <c r="AQ26"/>
  <c r="AQ15"/>
  <c r="AR15" s="1"/>
  <c r="AQ4"/>
  <c r="AQ5"/>
  <c r="AQ6"/>
  <c r="AQ7"/>
  <c r="AQ8"/>
  <c r="AQ9"/>
  <c r="AR7" s="1"/>
  <c r="AQ10"/>
  <c r="AQ11"/>
  <c r="AR11" s="1"/>
  <c r="AQ12"/>
  <c r="AQ13"/>
  <c r="AQ14"/>
  <c r="AQ3"/>
  <c r="AR3" s="1"/>
  <c r="AP235" l="1"/>
  <c r="AP239"/>
  <c r="AP219"/>
  <c r="AP223"/>
  <c r="AP227"/>
  <c r="AP231"/>
  <c r="AN4"/>
  <c r="AO4" s="1"/>
  <c r="AN5"/>
  <c r="AO5" s="1"/>
  <c r="AN6"/>
  <c r="AO6" s="1"/>
  <c r="AN7"/>
  <c r="AO7" s="1"/>
  <c r="AP7" s="1"/>
  <c r="AN8"/>
  <c r="AO8" s="1"/>
  <c r="AN9"/>
  <c r="AO9" s="1"/>
  <c r="AN10"/>
  <c r="AO10" s="1"/>
  <c r="AN11"/>
  <c r="AO11" s="1"/>
  <c r="AP11" s="1"/>
  <c r="AN12"/>
  <c r="AO12" s="1"/>
  <c r="AN13"/>
  <c r="AO13" s="1"/>
  <c r="AN14"/>
  <c r="AO14" s="1"/>
  <c r="AN15"/>
  <c r="AO15" s="1"/>
  <c r="AP15" s="1"/>
  <c r="AN16"/>
  <c r="AO16" s="1"/>
  <c r="AN17"/>
  <c r="AO17" s="1"/>
  <c r="AN18"/>
  <c r="AO18" s="1"/>
  <c r="AN19"/>
  <c r="AO19" s="1"/>
  <c r="AP19" s="1"/>
  <c r="AN20"/>
  <c r="AO20" s="1"/>
  <c r="AN21"/>
  <c r="AO21" s="1"/>
  <c r="AN22"/>
  <c r="AO22" s="1"/>
  <c r="AN23"/>
  <c r="AO23" s="1"/>
  <c r="AP23" s="1"/>
  <c r="AN24"/>
  <c r="AO24" s="1"/>
  <c r="AN25"/>
  <c r="AO25" s="1"/>
  <c r="AN26"/>
  <c r="AO26" s="1"/>
  <c r="AN27"/>
  <c r="AQ27" s="1"/>
  <c r="AN28"/>
  <c r="AQ28" s="1"/>
  <c r="AN29"/>
  <c r="AQ29" s="1"/>
  <c r="AN30"/>
  <c r="AQ30" s="1"/>
  <c r="AN31"/>
  <c r="AQ31" s="1"/>
  <c r="AN32"/>
  <c r="AQ32" s="1"/>
  <c r="AN33"/>
  <c r="AQ33" s="1"/>
  <c r="AN34"/>
  <c r="AQ34" s="1"/>
  <c r="AN35"/>
  <c r="AQ35" s="1"/>
  <c r="AN36"/>
  <c r="AQ36" s="1"/>
  <c r="AN37"/>
  <c r="AQ37" s="1"/>
  <c r="AN38"/>
  <c r="AQ38" s="1"/>
  <c r="AN39"/>
  <c r="AQ39" s="1"/>
  <c r="AN40"/>
  <c r="AQ40" s="1"/>
  <c r="AN41"/>
  <c r="AQ41" s="1"/>
  <c r="AN42"/>
  <c r="AQ42" s="1"/>
  <c r="AN43"/>
  <c r="AQ43" s="1"/>
  <c r="AN44"/>
  <c r="AQ44" s="1"/>
  <c r="AN45"/>
  <c r="AQ45" s="1"/>
  <c r="AN46"/>
  <c r="AQ46" s="1"/>
  <c r="AN47"/>
  <c r="AQ47" s="1"/>
  <c r="AN48"/>
  <c r="AQ48" s="1"/>
  <c r="AN49"/>
  <c r="AQ49" s="1"/>
  <c r="AN50"/>
  <c r="AQ50" s="1"/>
  <c r="AN51"/>
  <c r="AQ51" s="1"/>
  <c r="AN52"/>
  <c r="AQ52" s="1"/>
  <c r="AN53"/>
  <c r="AQ53" s="1"/>
  <c r="AN54"/>
  <c r="AQ54" s="1"/>
  <c r="AN55"/>
  <c r="AQ55" s="1"/>
  <c r="AN56"/>
  <c r="AQ56" s="1"/>
  <c r="AN57"/>
  <c r="AQ57" s="1"/>
  <c r="AN58"/>
  <c r="AQ58" s="1"/>
  <c r="AN59"/>
  <c r="AQ59" s="1"/>
  <c r="AN60"/>
  <c r="AQ60" s="1"/>
  <c r="AN61"/>
  <c r="AQ61" s="1"/>
  <c r="AN62"/>
  <c r="AQ62" s="1"/>
  <c r="AN63"/>
  <c r="AQ63" s="1"/>
  <c r="AN64"/>
  <c r="AQ64" s="1"/>
  <c r="AN65"/>
  <c r="AQ65" s="1"/>
  <c r="AN66"/>
  <c r="AQ66" s="1"/>
  <c r="AN67"/>
  <c r="AQ67" s="1"/>
  <c r="AN68"/>
  <c r="AQ68" s="1"/>
  <c r="AN69"/>
  <c r="AQ69" s="1"/>
  <c r="AN70"/>
  <c r="AQ70" s="1"/>
  <c r="AN71"/>
  <c r="AQ71" s="1"/>
  <c r="AN72"/>
  <c r="AQ72" s="1"/>
  <c r="AN73"/>
  <c r="AQ73" s="1"/>
  <c r="AN74"/>
  <c r="AQ74" s="1"/>
  <c r="AN75"/>
  <c r="AQ75" s="1"/>
  <c r="AR75" s="1"/>
  <c r="AN76"/>
  <c r="AQ76" s="1"/>
  <c r="AN77"/>
  <c r="AQ77" s="1"/>
  <c r="AN78"/>
  <c r="AQ78" s="1"/>
  <c r="AN79"/>
  <c r="AQ79" s="1"/>
  <c r="AN80"/>
  <c r="AO80" s="1"/>
  <c r="AN81"/>
  <c r="AQ81" s="1"/>
  <c r="AR79" s="1"/>
  <c r="AN82"/>
  <c r="AQ82" s="1"/>
  <c r="AN83"/>
  <c r="AQ83" s="1"/>
  <c r="AN84"/>
  <c r="AQ84" s="1"/>
  <c r="AN85"/>
  <c r="AO85" s="1"/>
  <c r="AN86"/>
  <c r="AQ86" s="1"/>
  <c r="AR83" s="1"/>
  <c r="AN87"/>
  <c r="AQ87" s="1"/>
  <c r="AN88"/>
  <c r="AQ88" s="1"/>
  <c r="AN89"/>
  <c r="AQ89" s="1"/>
  <c r="AR87" s="1"/>
  <c r="AN90"/>
  <c r="AQ90" s="1"/>
  <c r="AN91"/>
  <c r="AQ91" s="1"/>
  <c r="AN92"/>
  <c r="AQ92" s="1"/>
  <c r="AN93"/>
  <c r="AQ93" s="1"/>
  <c r="AN94"/>
  <c r="AQ94" s="1"/>
  <c r="AN95"/>
  <c r="AQ95" s="1"/>
  <c r="AN96"/>
  <c r="AQ96" s="1"/>
  <c r="AN97"/>
  <c r="AQ97" s="1"/>
  <c r="AN98"/>
  <c r="AQ98" s="1"/>
  <c r="AN99"/>
  <c r="AQ99" s="1"/>
  <c r="AN100"/>
  <c r="AQ100" s="1"/>
  <c r="AN101"/>
  <c r="AQ101" s="1"/>
  <c r="AR99" s="1"/>
  <c r="AN102"/>
  <c r="AQ102" s="1"/>
  <c r="AN103"/>
  <c r="AQ103" s="1"/>
  <c r="AN104"/>
  <c r="AQ104" s="1"/>
  <c r="AN105"/>
  <c r="AQ105" s="1"/>
  <c r="AN106"/>
  <c r="AQ106" s="1"/>
  <c r="AN107"/>
  <c r="AQ107" s="1"/>
  <c r="AN108"/>
  <c r="AQ108" s="1"/>
  <c r="AN109"/>
  <c r="AQ109" s="1"/>
  <c r="AN110"/>
  <c r="AQ110" s="1"/>
  <c r="AN111"/>
  <c r="AQ111" s="1"/>
  <c r="AN112"/>
  <c r="AQ112" s="1"/>
  <c r="AN113"/>
  <c r="AQ113" s="1"/>
  <c r="AR111" s="1"/>
  <c r="AN114"/>
  <c r="AQ114" s="1"/>
  <c r="AN115"/>
  <c r="AQ115" s="1"/>
  <c r="AN116"/>
  <c r="AQ116" s="1"/>
  <c r="AN117"/>
  <c r="AQ117" s="1"/>
  <c r="AR115" s="1"/>
  <c r="AN118"/>
  <c r="AQ118" s="1"/>
  <c r="AN119"/>
  <c r="AQ119" s="1"/>
  <c r="AN120"/>
  <c r="AQ120" s="1"/>
  <c r="AN121"/>
  <c r="AQ121" s="1"/>
  <c r="AN122"/>
  <c r="AQ122" s="1"/>
  <c r="AN123"/>
  <c r="AQ123" s="1"/>
  <c r="AN124"/>
  <c r="AQ124" s="1"/>
  <c r="AN125"/>
  <c r="AQ125" s="1"/>
  <c r="AN126"/>
  <c r="AQ126" s="1"/>
  <c r="AN127"/>
  <c r="AQ127" s="1"/>
  <c r="AN128"/>
  <c r="AQ128" s="1"/>
  <c r="AN129"/>
  <c r="AQ129" s="1"/>
  <c r="AN130"/>
  <c r="AQ130" s="1"/>
  <c r="AN131"/>
  <c r="AQ131" s="1"/>
  <c r="AN132"/>
  <c r="AQ132" s="1"/>
  <c r="AN133"/>
  <c r="AQ133" s="1"/>
  <c r="AN134"/>
  <c r="AQ134" s="1"/>
  <c r="AN135"/>
  <c r="AQ135" s="1"/>
  <c r="AN136"/>
  <c r="AQ136" s="1"/>
  <c r="AN137"/>
  <c r="AQ137" s="1"/>
  <c r="AN138"/>
  <c r="AQ138" s="1"/>
  <c r="AN139"/>
  <c r="AQ139" s="1"/>
  <c r="AN140"/>
  <c r="AQ140" s="1"/>
  <c r="AN141"/>
  <c r="AQ141" s="1"/>
  <c r="AN142"/>
  <c r="AQ142" s="1"/>
  <c r="AN143"/>
  <c r="AQ143" s="1"/>
  <c r="AN144"/>
  <c r="AQ144" s="1"/>
  <c r="AN145"/>
  <c r="AQ145" s="1"/>
  <c r="AN146"/>
  <c r="AQ146" s="1"/>
  <c r="AN147"/>
  <c r="AQ147" s="1"/>
  <c r="AN148"/>
  <c r="AQ148" s="1"/>
  <c r="AN149"/>
  <c r="AQ149" s="1"/>
  <c r="AN150"/>
  <c r="AQ150" s="1"/>
  <c r="AN151"/>
  <c r="AQ151" s="1"/>
  <c r="AN152"/>
  <c r="AQ152" s="1"/>
  <c r="AN153"/>
  <c r="AQ153" s="1"/>
  <c r="AN154"/>
  <c r="AQ154" s="1"/>
  <c r="AN155"/>
  <c r="AQ155" s="1"/>
  <c r="AN156"/>
  <c r="AQ156" s="1"/>
  <c r="AN157"/>
  <c r="AQ157" s="1"/>
  <c r="AN158"/>
  <c r="AQ158" s="1"/>
  <c r="AN159"/>
  <c r="AO159" s="1"/>
  <c r="AN160"/>
  <c r="AQ160" s="1"/>
  <c r="AR159" s="1"/>
  <c r="AN161"/>
  <c r="AO161" s="1"/>
  <c r="AN162"/>
  <c r="AQ162" s="1"/>
  <c r="AN163"/>
  <c r="AQ163" s="1"/>
  <c r="AN164"/>
  <c r="AQ164" s="1"/>
  <c r="AN165"/>
  <c r="AQ165" s="1"/>
  <c r="AN166"/>
  <c r="AQ166" s="1"/>
  <c r="AN167"/>
  <c r="AQ167" s="1"/>
  <c r="AN168"/>
  <c r="AQ168" s="1"/>
  <c r="AN169"/>
  <c r="AQ169" s="1"/>
  <c r="AN170"/>
  <c r="AQ170" s="1"/>
  <c r="AN171"/>
  <c r="AN172"/>
  <c r="AN173"/>
  <c r="AN174"/>
  <c r="AN175"/>
  <c r="AN176"/>
  <c r="AN177"/>
  <c r="AN178"/>
  <c r="AN179"/>
  <c r="AN180"/>
  <c r="AN181"/>
  <c r="AN182"/>
  <c r="AN183"/>
  <c r="AO183" s="1"/>
  <c r="AP183" s="1"/>
  <c r="AN184"/>
  <c r="AO184" s="1"/>
  <c r="AN185"/>
  <c r="AO185" s="1"/>
  <c r="AN186"/>
  <c r="AO186" s="1"/>
  <c r="AN187"/>
  <c r="AQ187" s="1"/>
  <c r="AN188"/>
  <c r="AQ188" s="1"/>
  <c r="AN189"/>
  <c r="AQ189" s="1"/>
  <c r="AN190"/>
  <c r="AQ190" s="1"/>
  <c r="AN191"/>
  <c r="AQ191" s="1"/>
  <c r="AN192"/>
  <c r="AQ192" s="1"/>
  <c r="AN193"/>
  <c r="AQ193" s="1"/>
  <c r="AN194"/>
  <c r="AQ194" s="1"/>
  <c r="AN195"/>
  <c r="AN196"/>
  <c r="AN197"/>
  <c r="AN198"/>
  <c r="AN199"/>
  <c r="AN200"/>
  <c r="AN201"/>
  <c r="AN202"/>
  <c r="AN203"/>
  <c r="AN204"/>
  <c r="AN205"/>
  <c r="AN206"/>
  <c r="AN207"/>
  <c r="AO207" s="1"/>
  <c r="AN208"/>
  <c r="AO208" s="1"/>
  <c r="AN209"/>
  <c r="AQ209" s="1"/>
  <c r="AR207" s="1"/>
  <c r="AN210"/>
  <c r="AO210" s="1"/>
  <c r="AN211"/>
  <c r="AQ211" s="1"/>
  <c r="AN212"/>
  <c r="AQ212" s="1"/>
  <c r="AN213"/>
  <c r="AQ213" s="1"/>
  <c r="AN214"/>
  <c r="AQ214" s="1"/>
  <c r="AN215"/>
  <c r="AQ215" s="1"/>
  <c r="AR215" s="1"/>
  <c r="AN216"/>
  <c r="AQ216" s="1"/>
  <c r="AN217"/>
  <c r="AQ217" s="1"/>
  <c r="AN218"/>
  <c r="AQ218" s="1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Q243" s="1"/>
  <c r="AN244"/>
  <c r="AN245"/>
  <c r="AN246"/>
  <c r="AN247"/>
  <c r="AN248"/>
  <c r="AN249"/>
  <c r="AN250"/>
  <c r="AN251"/>
  <c r="AN252"/>
  <c r="AN253"/>
  <c r="AN254"/>
  <c r="AN255"/>
  <c r="AQ255" s="1"/>
  <c r="AN256"/>
  <c r="AQ256" s="1"/>
  <c r="AN257"/>
  <c r="AQ257" s="1"/>
  <c r="AN258"/>
  <c r="AQ258" s="1"/>
  <c r="AN259"/>
  <c r="AQ259" s="1"/>
  <c r="AN260"/>
  <c r="AQ260" s="1"/>
  <c r="AN261"/>
  <c r="AQ261" s="1"/>
  <c r="AN262"/>
  <c r="AQ262" s="1"/>
  <c r="AN263"/>
  <c r="AQ263" s="1"/>
  <c r="AN264"/>
  <c r="AQ264" s="1"/>
  <c r="AN265"/>
  <c r="AQ265" s="1"/>
  <c r="AN266"/>
  <c r="AQ266" s="1"/>
  <c r="AN3"/>
  <c r="AO3" s="1"/>
  <c r="AP3" s="1"/>
  <c r="AM258"/>
  <c r="AM259"/>
  <c r="AM260"/>
  <c r="AM261"/>
  <c r="AM262"/>
  <c r="AM263"/>
  <c r="AM264"/>
  <c r="AM265"/>
  <c r="AM266"/>
  <c r="AM243"/>
  <c r="AM244"/>
  <c r="AM245"/>
  <c r="AM246"/>
  <c r="AM247"/>
  <c r="AM248"/>
  <c r="AM249"/>
  <c r="AM250"/>
  <c r="AM251"/>
  <c r="AM252"/>
  <c r="AM253"/>
  <c r="AM254"/>
  <c r="AM255"/>
  <c r="AM256"/>
  <c r="AM257"/>
  <c r="AM235"/>
  <c r="AM236"/>
  <c r="AM237"/>
  <c r="AM238"/>
  <c r="AM239"/>
  <c r="AM240"/>
  <c r="AM241"/>
  <c r="AM242"/>
  <c r="AM219"/>
  <c r="AM220"/>
  <c r="AM221"/>
  <c r="AM222"/>
  <c r="AM223"/>
  <c r="AM224"/>
  <c r="AM225"/>
  <c r="AM226"/>
  <c r="AM227"/>
  <c r="AM228"/>
  <c r="AM229"/>
  <c r="AM230"/>
  <c r="AM231"/>
  <c r="AM232"/>
  <c r="AM233"/>
  <c r="AM234"/>
  <c r="AM210"/>
  <c r="AM211"/>
  <c r="AM212"/>
  <c r="AM213"/>
  <c r="AM214"/>
  <c r="AM215"/>
  <c r="AM216"/>
  <c r="AM217"/>
  <c r="AM218"/>
  <c r="AM195"/>
  <c r="AM196"/>
  <c r="AM197"/>
  <c r="AM198"/>
  <c r="AM199"/>
  <c r="AM200"/>
  <c r="AM201"/>
  <c r="AM202"/>
  <c r="AM203"/>
  <c r="AM204"/>
  <c r="AM205"/>
  <c r="AM206"/>
  <c r="AM207"/>
  <c r="AM208"/>
  <c r="AM209"/>
  <c r="AM192"/>
  <c r="AM193"/>
  <c r="AM194"/>
  <c r="AM171"/>
  <c r="AM172"/>
  <c r="AM173"/>
  <c r="AM174"/>
  <c r="AM175"/>
  <c r="AM176"/>
  <c r="AM177"/>
  <c r="AM178"/>
  <c r="AM179"/>
  <c r="AM180"/>
  <c r="AM181"/>
  <c r="AM182"/>
  <c r="AM183"/>
  <c r="AM184"/>
  <c r="AM185"/>
  <c r="AM186"/>
  <c r="AM187"/>
  <c r="AM188"/>
  <c r="AM189"/>
  <c r="AM190"/>
  <c r="AM191"/>
  <c r="AM165"/>
  <c r="AM166"/>
  <c r="AM167"/>
  <c r="AM168"/>
  <c r="AM169"/>
  <c r="AM170"/>
  <c r="AM147"/>
  <c r="AM148"/>
  <c r="AM149"/>
  <c r="AM150"/>
  <c r="AM151"/>
  <c r="AM152"/>
  <c r="AM153"/>
  <c r="AM154"/>
  <c r="AM155"/>
  <c r="AM156"/>
  <c r="AM157"/>
  <c r="AM158"/>
  <c r="AM159"/>
  <c r="AM160"/>
  <c r="AM161"/>
  <c r="AM162"/>
  <c r="AM163"/>
  <c r="AM164"/>
  <c r="AM144"/>
  <c r="AM145"/>
  <c r="AM146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17"/>
  <c r="AM118"/>
  <c r="AM119"/>
  <c r="AM120"/>
  <c r="AM121"/>
  <c r="AM122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89"/>
  <c r="AM90"/>
  <c r="AM91"/>
  <c r="AM92"/>
  <c r="AM93"/>
  <c r="AM94"/>
  <c r="AM95"/>
  <c r="AM96"/>
  <c r="AM97"/>
  <c r="AM98"/>
  <c r="AM75"/>
  <c r="AM76"/>
  <c r="AM77"/>
  <c r="AM78"/>
  <c r="AM79"/>
  <c r="AM80"/>
  <c r="AM81"/>
  <c r="AM82"/>
  <c r="AM83"/>
  <c r="AM84"/>
  <c r="AM85"/>
  <c r="AM86"/>
  <c r="AM87"/>
  <c r="AM88"/>
  <c r="AM70"/>
  <c r="AM71"/>
  <c r="AM72"/>
  <c r="AM73"/>
  <c r="AM74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39"/>
  <c r="AM40"/>
  <c r="AM41"/>
  <c r="AM42"/>
  <c r="AM43"/>
  <c r="AM44"/>
  <c r="AM45"/>
  <c r="AM46"/>
  <c r="AM47"/>
  <c r="AM48"/>
  <c r="AM49"/>
  <c r="AM50"/>
  <c r="AM27"/>
  <c r="AM28"/>
  <c r="AM29"/>
  <c r="AM30"/>
  <c r="AM31"/>
  <c r="AM32"/>
  <c r="AM33"/>
  <c r="AM34"/>
  <c r="AM35"/>
  <c r="AM36"/>
  <c r="AM37"/>
  <c r="AM38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3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H254"/>
  <c r="J253"/>
  <c r="I253"/>
  <c r="H253"/>
  <c r="J252"/>
  <c r="I252"/>
  <c r="H252"/>
  <c r="J251"/>
  <c r="I251"/>
  <c r="H251"/>
  <c r="J250"/>
  <c r="I250"/>
  <c r="H250"/>
  <c r="J249"/>
  <c r="I249"/>
  <c r="H249"/>
  <c r="J248"/>
  <c r="I248"/>
  <c r="H248"/>
  <c r="J247"/>
  <c r="I247"/>
  <c r="H247"/>
  <c r="J246"/>
  <c r="I246"/>
  <c r="H246"/>
  <c r="J245"/>
  <c r="I245"/>
  <c r="H245"/>
  <c r="J244"/>
  <c r="I244"/>
  <c r="H244"/>
  <c r="J243"/>
  <c r="I243"/>
  <c r="H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H230"/>
  <c r="J229"/>
  <c r="I229"/>
  <c r="H229"/>
  <c r="J228"/>
  <c r="I228"/>
  <c r="H228"/>
  <c r="J227"/>
  <c r="I227"/>
  <c r="H227"/>
  <c r="J226"/>
  <c r="I226"/>
  <c r="H226"/>
  <c r="J225"/>
  <c r="I225"/>
  <c r="H225"/>
  <c r="J224"/>
  <c r="I224"/>
  <c r="H224"/>
  <c r="J223"/>
  <c r="I223"/>
  <c r="H223"/>
  <c r="J222"/>
  <c r="I222"/>
  <c r="H222"/>
  <c r="J221"/>
  <c r="I221"/>
  <c r="H221"/>
  <c r="J220"/>
  <c r="I220"/>
  <c r="H220"/>
  <c r="J219"/>
  <c r="I219"/>
  <c r="H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H206"/>
  <c r="J205"/>
  <c r="I205"/>
  <c r="H205"/>
  <c r="J204"/>
  <c r="I204"/>
  <c r="H204"/>
  <c r="J203"/>
  <c r="I203"/>
  <c r="H203"/>
  <c r="J202"/>
  <c r="I202"/>
  <c r="H202"/>
  <c r="J201"/>
  <c r="I201"/>
  <c r="H201"/>
  <c r="J200"/>
  <c r="I200"/>
  <c r="H200"/>
  <c r="J199"/>
  <c r="I199"/>
  <c r="H199"/>
  <c r="J198"/>
  <c r="I198"/>
  <c r="H198"/>
  <c r="J197"/>
  <c r="I197"/>
  <c r="H197"/>
  <c r="J196"/>
  <c r="I196"/>
  <c r="H196"/>
  <c r="J195"/>
  <c r="I195"/>
  <c r="H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H182"/>
  <c r="J181"/>
  <c r="I181"/>
  <c r="H181"/>
  <c r="J180"/>
  <c r="I180"/>
  <c r="H180"/>
  <c r="J179"/>
  <c r="I179"/>
  <c r="H179"/>
  <c r="J178"/>
  <c r="I178"/>
  <c r="H178"/>
  <c r="J177"/>
  <c r="I177"/>
  <c r="H177"/>
  <c r="J176"/>
  <c r="I176"/>
  <c r="H176"/>
  <c r="J175"/>
  <c r="I175"/>
  <c r="H175"/>
  <c r="J174"/>
  <c r="I174"/>
  <c r="H174"/>
  <c r="J173"/>
  <c r="I173"/>
  <c r="H173"/>
  <c r="J172"/>
  <c r="I172"/>
  <c r="H172"/>
  <c r="J171"/>
  <c r="I171"/>
  <c r="H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H158"/>
  <c r="J157"/>
  <c r="I157"/>
  <c r="H157"/>
  <c r="J156"/>
  <c r="I156"/>
  <c r="H156"/>
  <c r="J155"/>
  <c r="I155"/>
  <c r="H155"/>
  <c r="J154"/>
  <c r="I154"/>
  <c r="H154"/>
  <c r="J153"/>
  <c r="I153"/>
  <c r="H153"/>
  <c r="J152"/>
  <c r="I152"/>
  <c r="H152"/>
  <c r="J151"/>
  <c r="I151"/>
  <c r="H151"/>
  <c r="J150"/>
  <c r="I150"/>
  <c r="H150"/>
  <c r="J149"/>
  <c r="I149"/>
  <c r="H149"/>
  <c r="J148"/>
  <c r="I148"/>
  <c r="H148"/>
  <c r="J147"/>
  <c r="I147"/>
  <c r="H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H134"/>
  <c r="J133"/>
  <c r="I133"/>
  <c r="H133"/>
  <c r="J132"/>
  <c r="I132"/>
  <c r="H132"/>
  <c r="J131"/>
  <c r="I131"/>
  <c r="H131"/>
  <c r="J130"/>
  <c r="I130"/>
  <c r="H130"/>
  <c r="J129"/>
  <c r="I129"/>
  <c r="H129"/>
  <c r="J128"/>
  <c r="I128"/>
  <c r="H128"/>
  <c r="J127"/>
  <c r="I127"/>
  <c r="H127"/>
  <c r="J126"/>
  <c r="I126"/>
  <c r="H126"/>
  <c r="J125"/>
  <c r="I125"/>
  <c r="H125"/>
  <c r="J124"/>
  <c r="I124"/>
  <c r="H124"/>
  <c r="J123"/>
  <c r="I123"/>
  <c r="H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H110"/>
  <c r="J109"/>
  <c r="I109"/>
  <c r="H109"/>
  <c r="J108"/>
  <c r="I108"/>
  <c r="H108"/>
  <c r="J107"/>
  <c r="I107"/>
  <c r="H107"/>
  <c r="J106"/>
  <c r="I106"/>
  <c r="H106"/>
  <c r="J105"/>
  <c r="I105"/>
  <c r="H105"/>
  <c r="J104"/>
  <c r="I104"/>
  <c r="H104"/>
  <c r="J103"/>
  <c r="I103"/>
  <c r="H103"/>
  <c r="J102"/>
  <c r="I102"/>
  <c r="H102"/>
  <c r="J101"/>
  <c r="I101"/>
  <c r="H101"/>
  <c r="J100"/>
  <c r="I100"/>
  <c r="H100"/>
  <c r="J99"/>
  <c r="I99"/>
  <c r="H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H86"/>
  <c r="J85"/>
  <c r="I85"/>
  <c r="H85"/>
  <c r="J84"/>
  <c r="I84"/>
  <c r="H84"/>
  <c r="J83"/>
  <c r="I83"/>
  <c r="H83"/>
  <c r="J82"/>
  <c r="I82"/>
  <c r="H82"/>
  <c r="J81"/>
  <c r="I81"/>
  <c r="H81"/>
  <c r="J80"/>
  <c r="I80"/>
  <c r="H80"/>
  <c r="J79"/>
  <c r="I79"/>
  <c r="H79"/>
  <c r="J78"/>
  <c r="I78"/>
  <c r="H78"/>
  <c r="J77"/>
  <c r="I77"/>
  <c r="H77"/>
  <c r="J76"/>
  <c r="I76"/>
  <c r="H76"/>
  <c r="J75"/>
  <c r="I75"/>
  <c r="H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H62"/>
  <c r="J61"/>
  <c r="I61"/>
  <c r="H61"/>
  <c r="J60"/>
  <c r="I60"/>
  <c r="H60"/>
  <c r="J59"/>
  <c r="I59"/>
  <c r="H59"/>
  <c r="J58"/>
  <c r="I58"/>
  <c r="H58"/>
  <c r="J57"/>
  <c r="I57"/>
  <c r="H57"/>
  <c r="J56"/>
  <c r="I56"/>
  <c r="H56"/>
  <c r="J55"/>
  <c r="I55"/>
  <c r="H55"/>
  <c r="J54"/>
  <c r="I54"/>
  <c r="H54"/>
  <c r="J53"/>
  <c r="I53"/>
  <c r="H53"/>
  <c r="J52"/>
  <c r="I52"/>
  <c r="H52"/>
  <c r="J51"/>
  <c r="I51"/>
  <c r="H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H29"/>
  <c r="J28"/>
  <c r="I28"/>
  <c r="H28"/>
  <c r="J27"/>
  <c r="I27"/>
  <c r="H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H14"/>
  <c r="J13"/>
  <c r="I13"/>
  <c r="H13"/>
  <c r="J12"/>
  <c r="I12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J5"/>
  <c r="I5"/>
  <c r="H5"/>
  <c r="J4"/>
  <c r="I4"/>
  <c r="H4"/>
  <c r="J3"/>
  <c r="I3"/>
  <c r="H3"/>
  <c r="AP159" l="1"/>
  <c r="AO249"/>
  <c r="AQ249"/>
  <c r="AO205"/>
  <c r="AQ205"/>
  <c r="AO197"/>
  <c r="AQ197"/>
  <c r="AO177"/>
  <c r="AQ177"/>
  <c r="AO254"/>
  <c r="AQ254"/>
  <c r="AO250"/>
  <c r="AQ250"/>
  <c r="AO206"/>
  <c r="AQ206"/>
  <c r="AO198"/>
  <c r="AQ198"/>
  <c r="AO251"/>
  <c r="AQ251"/>
  <c r="AO247"/>
  <c r="AQ247"/>
  <c r="AO203"/>
  <c r="AP203" s="1"/>
  <c r="AQ203"/>
  <c r="AO199"/>
  <c r="AQ199"/>
  <c r="AO195"/>
  <c r="AQ195"/>
  <c r="AO175"/>
  <c r="AQ175"/>
  <c r="AR175" s="1"/>
  <c r="AO173"/>
  <c r="AO257"/>
  <c r="AO213"/>
  <c r="AO189"/>
  <c r="AO169"/>
  <c r="AO153"/>
  <c r="AO145"/>
  <c r="AO137"/>
  <c r="AO129"/>
  <c r="AO121"/>
  <c r="AO113"/>
  <c r="AO101"/>
  <c r="AO93"/>
  <c r="AO81"/>
  <c r="AO73"/>
  <c r="AO65"/>
  <c r="AO53"/>
  <c r="AO45"/>
  <c r="AO37"/>
  <c r="AO33"/>
  <c r="AO182"/>
  <c r="AP179" s="1"/>
  <c r="AO174"/>
  <c r="AO262"/>
  <c r="AO218"/>
  <c r="AO190"/>
  <c r="AO170"/>
  <c r="AO158"/>
  <c r="AO150"/>
  <c r="AO138"/>
  <c r="AO130"/>
  <c r="AO122"/>
  <c r="AO114"/>
  <c r="AO106"/>
  <c r="AO98"/>
  <c r="AO90"/>
  <c r="AO82"/>
  <c r="AO74"/>
  <c r="AO66"/>
  <c r="AO58"/>
  <c r="AO50"/>
  <c r="AO42"/>
  <c r="AO34"/>
  <c r="AR263"/>
  <c r="AR259"/>
  <c r="AR255"/>
  <c r="AR211"/>
  <c r="AR191"/>
  <c r="AR187"/>
  <c r="AO179"/>
  <c r="AO171"/>
  <c r="AR163"/>
  <c r="AR151"/>
  <c r="AR143"/>
  <c r="AR135"/>
  <c r="AR123"/>
  <c r="AR119"/>
  <c r="AR107"/>
  <c r="AR103"/>
  <c r="AR91"/>
  <c r="AR71"/>
  <c r="AR67"/>
  <c r="AR63"/>
  <c r="AR59"/>
  <c r="AR55"/>
  <c r="AR51"/>
  <c r="AR47"/>
  <c r="AR43"/>
  <c r="AR39"/>
  <c r="AR35"/>
  <c r="AR31"/>
  <c r="AR27"/>
  <c r="AO263"/>
  <c r="AO259"/>
  <c r="AO255"/>
  <c r="AO215"/>
  <c r="AP215" s="1"/>
  <c r="AO211"/>
  <c r="AO191"/>
  <c r="AO187"/>
  <c r="AO167"/>
  <c r="AP167" s="1"/>
  <c r="AO163"/>
  <c r="AO155"/>
  <c r="AO151"/>
  <c r="AO147"/>
  <c r="AO139"/>
  <c r="AO135"/>
  <c r="AO131"/>
  <c r="AO127"/>
  <c r="AO123"/>
  <c r="AO119"/>
  <c r="AO115"/>
  <c r="AO111"/>
  <c r="AO107"/>
  <c r="AO103"/>
  <c r="AO99"/>
  <c r="AO95"/>
  <c r="AO91"/>
  <c r="AO87"/>
  <c r="AO83"/>
  <c r="AO79"/>
  <c r="AO75"/>
  <c r="AO71"/>
  <c r="AO67"/>
  <c r="AP67" s="1"/>
  <c r="AO63"/>
  <c r="AO59"/>
  <c r="AO55"/>
  <c r="AO51"/>
  <c r="AP51" s="1"/>
  <c r="AO47"/>
  <c r="AO43"/>
  <c r="AO39"/>
  <c r="AO35"/>
  <c r="AP35" s="1"/>
  <c r="AO31"/>
  <c r="AO253"/>
  <c r="AQ253"/>
  <c r="AO245"/>
  <c r="AQ245"/>
  <c r="AO201"/>
  <c r="AQ201"/>
  <c r="AO246"/>
  <c r="AQ246"/>
  <c r="AO202"/>
  <c r="AQ202"/>
  <c r="AO252"/>
  <c r="AQ252"/>
  <c r="AO248"/>
  <c r="AQ248"/>
  <c r="AO244"/>
  <c r="AQ244"/>
  <c r="AR243" s="1"/>
  <c r="AO204"/>
  <c r="AQ204"/>
  <c r="AO200"/>
  <c r="AP199" s="1"/>
  <c r="AQ200"/>
  <c r="AO196"/>
  <c r="AQ196"/>
  <c r="AR195" s="1"/>
  <c r="AO176"/>
  <c r="AP175" s="1"/>
  <c r="AQ176"/>
  <c r="AO181"/>
  <c r="AO265"/>
  <c r="AO261"/>
  <c r="AO217"/>
  <c r="AO209"/>
  <c r="AP207" s="1"/>
  <c r="AO193"/>
  <c r="AO165"/>
  <c r="AO157"/>
  <c r="AO149"/>
  <c r="AO141"/>
  <c r="AO133"/>
  <c r="AO125"/>
  <c r="AO117"/>
  <c r="AO109"/>
  <c r="AO105"/>
  <c r="AO97"/>
  <c r="AO89"/>
  <c r="AO77"/>
  <c r="AO69"/>
  <c r="AO61"/>
  <c r="AO57"/>
  <c r="AO49"/>
  <c r="AO41"/>
  <c r="AO29"/>
  <c r="AO178"/>
  <c r="AO266"/>
  <c r="AO258"/>
  <c r="AO214"/>
  <c r="AO194"/>
  <c r="AO166"/>
  <c r="AO162"/>
  <c r="AO154"/>
  <c r="AO146"/>
  <c r="AO142"/>
  <c r="AO134"/>
  <c r="AO126"/>
  <c r="AO118"/>
  <c r="AO110"/>
  <c r="AO102"/>
  <c r="AO94"/>
  <c r="AO86"/>
  <c r="AO78"/>
  <c r="AO70"/>
  <c r="AO62"/>
  <c r="AO54"/>
  <c r="AO46"/>
  <c r="AO38"/>
  <c r="AO30"/>
  <c r="AO180"/>
  <c r="AO172"/>
  <c r="AR167"/>
  <c r="AR155"/>
  <c r="AR147"/>
  <c r="AR139"/>
  <c r="AR131"/>
  <c r="AR127"/>
  <c r="AR95"/>
  <c r="AO264"/>
  <c r="AO260"/>
  <c r="AO256"/>
  <c r="AO216"/>
  <c r="AO212"/>
  <c r="AO192"/>
  <c r="AO188"/>
  <c r="AO168"/>
  <c r="AO164"/>
  <c r="AO160"/>
  <c r="AO156"/>
  <c r="AO152"/>
  <c r="AO148"/>
  <c r="AO140"/>
  <c r="AO136"/>
  <c r="AO132"/>
  <c r="AO128"/>
  <c r="AO124"/>
  <c r="AO120"/>
  <c r="AO116"/>
  <c r="AO112"/>
  <c r="AO108"/>
  <c r="AO104"/>
  <c r="AO100"/>
  <c r="AO96"/>
  <c r="AO92"/>
  <c r="AO88"/>
  <c r="AO84"/>
  <c r="AO76"/>
  <c r="AO72"/>
  <c r="AO68"/>
  <c r="AO64"/>
  <c r="AO60"/>
  <c r="AO56"/>
  <c r="AO52"/>
  <c r="AO48"/>
  <c r="AO44"/>
  <c r="AO40"/>
  <c r="AO36"/>
  <c r="AO32"/>
  <c r="AO28"/>
  <c r="AP195"/>
  <c r="AO243"/>
  <c r="AP243" s="1"/>
  <c r="AP171"/>
  <c r="AP99" l="1"/>
  <c r="AP131"/>
  <c r="AP147"/>
  <c r="AR199"/>
  <c r="AP31"/>
  <c r="AP63"/>
  <c r="AP95"/>
  <c r="AP127"/>
  <c r="AP163"/>
  <c r="AP263"/>
  <c r="AP251"/>
  <c r="AP27"/>
  <c r="AP43"/>
  <c r="AP75"/>
  <c r="AP107"/>
  <c r="AP123"/>
  <c r="AP155"/>
  <c r="AP191"/>
  <c r="AP39"/>
  <c r="AP55"/>
  <c r="AP71"/>
  <c r="AP87"/>
  <c r="AP103"/>
  <c r="AP119"/>
  <c r="AP135"/>
  <c r="AP151"/>
  <c r="AP187"/>
  <c r="AP255"/>
  <c r="AP247"/>
  <c r="AP83"/>
  <c r="AP115"/>
  <c r="AR247"/>
  <c r="AP47"/>
  <c r="AP79"/>
  <c r="AP111"/>
  <c r="AP143"/>
  <c r="AP211"/>
  <c r="AP59"/>
  <c r="AP91"/>
  <c r="AP139"/>
  <c r="AP259"/>
  <c r="AR203"/>
  <c r="AR251"/>
</calcChain>
</file>

<file path=xl/sharedStrings.xml><?xml version="1.0" encoding="utf-8"?>
<sst xmlns="http://schemas.openxmlformats.org/spreadsheetml/2006/main" count="5586" uniqueCount="64">
  <si>
    <t>1ª incubación</t>
  </si>
  <si>
    <t>Fin estratificación</t>
  </si>
  <si>
    <t>2ªincubación</t>
  </si>
  <si>
    <t>Ensayo corte</t>
  </si>
  <si>
    <t>Taxon</t>
  </si>
  <si>
    <t>Accesión</t>
  </si>
  <si>
    <t>Pretratamiento</t>
  </si>
  <si>
    <t>Temperatura</t>
  </si>
  <si>
    <t>Placa</t>
  </si>
  <si>
    <t>Día</t>
  </si>
  <si>
    <t>Siembra</t>
  </si>
  <si>
    <t>Fin 1ª Incubación</t>
  </si>
  <si>
    <t>Fin Estratificación</t>
  </si>
  <si>
    <t>Fin 2ª Incubación</t>
  </si>
  <si>
    <t>S1</t>
  </si>
  <si>
    <t>S2</t>
  </si>
  <si>
    <t>S3</t>
  </si>
  <si>
    <t>S4</t>
  </si>
  <si>
    <t>S12</t>
  </si>
  <si>
    <t>S13</t>
  </si>
  <si>
    <t>S14</t>
  </si>
  <si>
    <t>S15</t>
  </si>
  <si>
    <t>S16</t>
  </si>
  <si>
    <t>N</t>
  </si>
  <si>
    <t>C</t>
  </si>
  <si>
    <t>V</t>
  </si>
  <si>
    <t>F</t>
  </si>
  <si>
    <t>30/20</t>
  </si>
  <si>
    <t>L</t>
  </si>
  <si>
    <t>-</t>
  </si>
  <si>
    <t>22/12</t>
  </si>
  <si>
    <t>14/4</t>
  </si>
  <si>
    <t>RYNFUS</t>
  </si>
  <si>
    <t>141/2012</t>
  </si>
  <si>
    <t>FESESK</t>
  </si>
  <si>
    <t>230812-08</t>
  </si>
  <si>
    <t>JURHUM</t>
  </si>
  <si>
    <t>230812-07</t>
  </si>
  <si>
    <t>RUMSUF</t>
  </si>
  <si>
    <t>230812-02</t>
  </si>
  <si>
    <t>KOBMYO</t>
  </si>
  <si>
    <t>220812-13</t>
  </si>
  <si>
    <t>CARSEM</t>
  </si>
  <si>
    <t>220812-09</t>
  </si>
  <si>
    <t>X</t>
  </si>
  <si>
    <t>GALROT</t>
  </si>
  <si>
    <t>230812-01</t>
  </si>
  <si>
    <t>AQUPYR</t>
  </si>
  <si>
    <t>187/2012</t>
  </si>
  <si>
    <t>189/2012</t>
  </si>
  <si>
    <t>LUZNUT</t>
  </si>
  <si>
    <t>DRYOCT</t>
  </si>
  <si>
    <t>175/2012</t>
  </si>
  <si>
    <t>VERPON</t>
  </si>
  <si>
    <t>203/2012</t>
  </si>
  <si>
    <t>Total semillas</t>
  </si>
  <si>
    <t>Total semillas germinadas</t>
  </si>
  <si>
    <t>% Germinación</t>
  </si>
  <si>
    <t>Media germinación</t>
  </si>
  <si>
    <t xml:space="preserve"> MTG (Σ (N x d)/n)</t>
  </si>
  <si>
    <t>Rate</t>
  </si>
  <si>
    <t>Acumulados</t>
  </si>
  <si>
    <t>Días</t>
  </si>
  <si>
    <t>ACUMULADOS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</si>
</sst>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9"/>
      <color theme="1"/>
      <name val="Times New Roman"/>
      <family val="1"/>
    </font>
    <font>
      <sz val="8"/>
      <name val="Times New Roman"/>
      <family val="1"/>
    </font>
    <font>
      <sz val="8"/>
      <color rgb="FF000000"/>
      <name val="Times New Roman"/>
      <family val="1"/>
    </font>
    <font>
      <b/>
      <sz val="7.5"/>
      <color rgb="FF000000"/>
      <name val="Verdana"/>
      <family val="2"/>
    </font>
    <font>
      <sz val="8"/>
      <color rgb="FFFF0000"/>
      <name val="Times New Roman"/>
      <family val="1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8D8D8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4" fontId="1" fillId="6" borderId="5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14" fontId="1" fillId="8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49" fontId="1" fillId="8" borderId="5" xfId="0" applyNumberFormat="1" applyFont="1" applyFill="1" applyBorder="1" applyAlignment="1">
      <alignment horizontal="center" vertical="center"/>
    </xf>
    <xf numFmtId="14" fontId="1" fillId="8" borderId="5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4" borderId="9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0" fillId="0" borderId="0" xfId="0" applyBorder="1"/>
    <xf numFmtId="0" fontId="0" fillId="0" borderId="27" xfId="0" applyBorder="1"/>
    <xf numFmtId="0" fontId="1" fillId="5" borderId="13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9" fontId="0" fillId="0" borderId="0" xfId="0" applyNumberFormat="1"/>
    <xf numFmtId="0" fontId="1" fillId="2" borderId="1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textRotation="90"/>
    </xf>
    <xf numFmtId="0" fontId="1" fillId="6" borderId="37" xfId="0" applyFont="1" applyFill="1" applyBorder="1" applyAlignment="1">
      <alignment horizontal="center" textRotation="90"/>
    </xf>
    <xf numFmtId="49" fontId="1" fillId="6" borderId="37" xfId="0" applyNumberFormat="1" applyFont="1" applyFill="1" applyBorder="1" applyAlignment="1">
      <alignment horizontal="center" textRotation="90"/>
    </xf>
    <xf numFmtId="0" fontId="1" fillId="2" borderId="39" xfId="0" applyFont="1" applyFill="1" applyBorder="1" applyAlignment="1">
      <alignment horizontal="center" textRotation="90"/>
    </xf>
    <xf numFmtId="0" fontId="1" fillId="2" borderId="37" xfId="0" applyFont="1" applyFill="1" applyBorder="1" applyAlignment="1">
      <alignment horizontal="center" textRotation="90"/>
    </xf>
    <xf numFmtId="0" fontId="1" fillId="2" borderId="38" xfId="0" applyFont="1" applyFill="1" applyBorder="1" applyAlignment="1">
      <alignment horizontal="center" textRotation="90"/>
    </xf>
    <xf numFmtId="0" fontId="1" fillId="2" borderId="40" xfId="0" applyFont="1" applyFill="1" applyBorder="1" applyAlignment="1">
      <alignment horizontal="center" textRotation="90"/>
    </xf>
    <xf numFmtId="0" fontId="1" fillId="2" borderId="41" xfId="0" applyFont="1" applyFill="1" applyBorder="1" applyAlignment="1">
      <alignment horizontal="center" textRotation="90"/>
    </xf>
    <xf numFmtId="0" fontId="1" fillId="4" borderId="37" xfId="0" applyFont="1" applyFill="1" applyBorder="1" applyAlignment="1">
      <alignment horizontal="center" textRotation="90"/>
    </xf>
    <xf numFmtId="0" fontId="1" fillId="4" borderId="38" xfId="0" applyFont="1" applyFill="1" applyBorder="1" applyAlignment="1">
      <alignment horizontal="center" textRotation="90"/>
    </xf>
    <xf numFmtId="0" fontId="1" fillId="4" borderId="36" xfId="0" applyFont="1" applyFill="1" applyBorder="1" applyAlignment="1">
      <alignment horizontal="center" textRotation="90"/>
    </xf>
    <xf numFmtId="0" fontId="1" fillId="4" borderId="42" xfId="0" applyFont="1" applyFill="1" applyBorder="1" applyAlignment="1">
      <alignment horizontal="center" textRotation="90"/>
    </xf>
    <xf numFmtId="0" fontId="1" fillId="5" borderId="37" xfId="0" applyFont="1" applyFill="1" applyBorder="1" applyAlignment="1">
      <alignment horizontal="center" textRotation="90"/>
    </xf>
    <xf numFmtId="0" fontId="4" fillId="9" borderId="30" xfId="0" applyFont="1" applyFill="1" applyBorder="1" applyAlignment="1">
      <alignment horizontal="center" textRotation="90"/>
    </xf>
    <xf numFmtId="1" fontId="4" fillId="9" borderId="30" xfId="0" applyNumberFormat="1" applyFont="1" applyFill="1" applyBorder="1" applyAlignment="1">
      <alignment horizontal="center" textRotation="90"/>
    </xf>
    <xf numFmtId="9" fontId="4" fillId="9" borderId="43" xfId="0" applyNumberFormat="1" applyFont="1" applyFill="1" applyBorder="1" applyAlignment="1">
      <alignment horizontal="center" textRotation="90"/>
    </xf>
    <xf numFmtId="0" fontId="0" fillId="0" borderId="47" xfId="0" applyBorder="1"/>
    <xf numFmtId="1" fontId="4" fillId="6" borderId="30" xfId="0" applyNumberFormat="1" applyFont="1" applyFill="1" applyBorder="1" applyAlignment="1">
      <alignment horizontal="center" textRotation="90"/>
    </xf>
    <xf numFmtId="1" fontId="0" fillId="0" borderId="0" xfId="0" applyNumberFormat="1"/>
    <xf numFmtId="0" fontId="6" fillId="2" borderId="18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" fillId="5" borderId="50" xfId="0" applyFont="1" applyFill="1" applyBorder="1" applyAlignment="1">
      <alignment horizontal="center" textRotation="90"/>
    </xf>
    <xf numFmtId="0" fontId="1" fillId="5" borderId="3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0" fillId="0" borderId="52" xfId="0" applyBorder="1"/>
    <xf numFmtId="0" fontId="0" fillId="6" borderId="52" xfId="0" applyFill="1" applyBorder="1"/>
    <xf numFmtId="0" fontId="0" fillId="6" borderId="51" xfId="0" applyFill="1" applyBorder="1"/>
    <xf numFmtId="0" fontId="0" fillId="0" borderId="53" xfId="0" applyBorder="1"/>
    <xf numFmtId="0" fontId="0" fillId="6" borderId="53" xfId="0" applyFill="1" applyBorder="1"/>
    <xf numFmtId="0" fontId="0" fillId="6" borderId="54" xfId="0" applyFill="1" applyBorder="1"/>
    <xf numFmtId="9" fontId="0" fillId="0" borderId="52" xfId="0" applyNumberFormat="1" applyBorder="1"/>
    <xf numFmtId="9" fontId="0" fillId="6" borderId="52" xfId="0" applyNumberFormat="1" applyFill="1" applyBorder="1"/>
    <xf numFmtId="9" fontId="0" fillId="6" borderId="51" xfId="0" applyNumberFormat="1" applyFill="1" applyBorder="1"/>
    <xf numFmtId="1" fontId="0" fillId="6" borderId="52" xfId="0" applyNumberFormat="1" applyFill="1" applyBorder="1"/>
    <xf numFmtId="1" fontId="0" fillId="0" borderId="52" xfId="0" applyNumberFormat="1" applyBorder="1"/>
    <xf numFmtId="1" fontId="0" fillId="6" borderId="51" xfId="0" applyNumberFormat="1" applyFill="1" applyBorder="1"/>
    <xf numFmtId="9" fontId="0" fillId="0" borderId="55" xfId="0" applyNumberFormat="1" applyBorder="1"/>
    <xf numFmtId="1" fontId="5" fillId="6" borderId="43" xfId="0" applyNumberFormat="1" applyFont="1" applyFill="1" applyBorder="1" applyAlignment="1">
      <alignment horizontal="center" vertical="center" wrapText="1"/>
    </xf>
    <xf numFmtId="0" fontId="0" fillId="0" borderId="55" xfId="0" applyBorder="1"/>
    <xf numFmtId="0" fontId="0" fillId="0" borderId="56" xfId="0" applyBorder="1"/>
    <xf numFmtId="1" fontId="0" fillId="0" borderId="55" xfId="0" applyNumberFormat="1" applyBorder="1"/>
    <xf numFmtId="0" fontId="0" fillId="0" borderId="57" xfId="0" applyBorder="1"/>
    <xf numFmtId="1" fontId="0" fillId="0" borderId="57" xfId="0" applyNumberFormat="1" applyBorder="1"/>
    <xf numFmtId="9" fontId="0" fillId="0" borderId="0" xfId="0" applyNumberFormat="1" applyBorder="1"/>
    <xf numFmtId="0" fontId="0" fillId="0" borderId="29" xfId="0" applyBorder="1" applyAlignment="1">
      <alignment wrapText="1"/>
    </xf>
    <xf numFmtId="9" fontId="0" fillId="0" borderId="29" xfId="0" applyNumberFormat="1" applyBorder="1" applyAlignment="1">
      <alignment wrapText="1"/>
    </xf>
    <xf numFmtId="1" fontId="0" fillId="0" borderId="29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49" xfId="0" applyBorder="1" applyAlignment="1">
      <alignment wrapText="1"/>
    </xf>
    <xf numFmtId="0" fontId="1" fillId="5" borderId="40" xfId="0" applyFont="1" applyFill="1" applyBorder="1" applyAlignment="1">
      <alignment horizontal="center" textRotation="90"/>
    </xf>
    <xf numFmtId="0" fontId="1" fillId="5" borderId="32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4" borderId="50" xfId="0" applyFont="1" applyFill="1" applyBorder="1" applyAlignment="1">
      <alignment horizontal="center" textRotation="90"/>
    </xf>
    <xf numFmtId="0" fontId="1" fillId="4" borderId="40" xfId="0" applyFont="1" applyFill="1" applyBorder="1" applyAlignment="1">
      <alignment horizontal="center" textRotation="90"/>
    </xf>
    <xf numFmtId="0" fontId="2" fillId="3" borderId="48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textRotation="90"/>
    </xf>
    <xf numFmtId="0" fontId="1" fillId="3" borderId="56" xfId="0" applyFont="1" applyFill="1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textRotation="90"/>
    </xf>
    <xf numFmtId="0" fontId="1" fillId="2" borderId="3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14" fontId="1" fillId="6" borderId="25" xfId="0" applyNumberFormat="1" applyFont="1" applyFill="1" applyBorder="1" applyAlignment="1">
      <alignment horizontal="center" vertical="center"/>
    </xf>
    <xf numFmtId="14" fontId="1" fillId="6" borderId="23" xfId="0" applyNumberFormat="1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" fillId="6" borderId="50" xfId="0" applyFont="1" applyFill="1" applyBorder="1" applyAlignment="1">
      <alignment horizontal="center" textRotation="90"/>
    </xf>
    <xf numFmtId="14" fontId="1" fillId="0" borderId="34" xfId="0" applyNumberFormat="1" applyFont="1" applyBorder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4" fontId="1" fillId="0" borderId="25" xfId="0" applyNumberFormat="1" applyFont="1" applyFill="1" applyBorder="1" applyAlignment="1">
      <alignment horizontal="center" vertical="center"/>
    </xf>
    <xf numFmtId="1" fontId="0" fillId="6" borderId="55" xfId="0" applyNumberFormat="1" applyFill="1" applyBorder="1"/>
    <xf numFmtId="1" fontId="0" fillId="0" borderId="52" xfId="0" applyNumberFormat="1" applyFill="1" applyBorder="1"/>
    <xf numFmtId="1" fontId="0" fillId="6" borderId="59" xfId="0" applyNumberFormat="1" applyFill="1" applyBorder="1"/>
    <xf numFmtId="9" fontId="3" fillId="0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9" fontId="1" fillId="0" borderId="25" xfId="0" applyNumberFormat="1" applyFont="1" applyFill="1" applyBorder="1" applyAlignment="1">
      <alignment horizontal="center" vertical="center"/>
    </xf>
    <xf numFmtId="9" fontId="1" fillId="0" borderId="9" xfId="0" applyNumberFormat="1" applyFont="1" applyFill="1" applyBorder="1" applyAlignment="1">
      <alignment horizontal="center" vertical="center"/>
    </xf>
    <xf numFmtId="9" fontId="0" fillId="0" borderId="0" xfId="0" applyNumberFormat="1" applyFill="1"/>
    <xf numFmtId="9" fontId="3" fillId="0" borderId="25" xfId="0" applyNumberFormat="1" applyFont="1" applyFill="1" applyBorder="1" applyAlignment="1">
      <alignment horizontal="center" vertical="center"/>
    </xf>
    <xf numFmtId="9" fontId="1" fillId="0" borderId="2" xfId="0" applyNumberFormat="1" applyFont="1" applyFill="1" applyBorder="1" applyAlignment="1">
      <alignment horizontal="center" vertical="center"/>
    </xf>
    <xf numFmtId="9" fontId="1" fillId="0" borderId="3" xfId="0" applyNumberFormat="1" applyFont="1" applyFill="1" applyBorder="1" applyAlignment="1">
      <alignment horizontal="center" vertical="center"/>
    </xf>
    <xf numFmtId="9" fontId="1" fillId="0" borderId="11" xfId="0" applyNumberFormat="1" applyFont="1" applyFill="1" applyBorder="1" applyAlignment="1">
      <alignment horizontal="center" vertical="center"/>
    </xf>
    <xf numFmtId="9" fontId="1" fillId="0" borderId="53" xfId="0" applyNumberFormat="1" applyFont="1" applyFill="1" applyBorder="1" applyAlignment="1">
      <alignment horizontal="center" vertical="center"/>
    </xf>
    <xf numFmtId="9" fontId="3" fillId="0" borderId="60" xfId="0" applyNumberFormat="1" applyFont="1" applyFill="1" applyBorder="1" applyAlignment="1">
      <alignment horizontal="center" vertical="center"/>
    </xf>
    <xf numFmtId="9" fontId="3" fillId="0" borderId="41" xfId="0" applyNumberFormat="1" applyFont="1" applyFill="1" applyBorder="1" applyAlignment="1">
      <alignment horizontal="center" vertical="center"/>
    </xf>
    <xf numFmtId="9" fontId="1" fillId="0" borderId="41" xfId="0" applyNumberFormat="1" applyFont="1" applyFill="1" applyBorder="1" applyAlignment="1">
      <alignment horizontal="center" vertical="center"/>
    </xf>
    <xf numFmtId="9" fontId="1" fillId="0" borderId="43" xfId="0" applyNumberFormat="1" applyFont="1" applyFill="1" applyBorder="1" applyAlignment="1">
      <alignment horizontal="center" vertical="center"/>
    </xf>
    <xf numFmtId="9" fontId="1" fillId="0" borderId="30" xfId="0" applyNumberFormat="1" applyFont="1" applyFill="1" applyBorder="1" applyAlignment="1">
      <alignment horizontal="center" vertical="center"/>
    </xf>
    <xf numFmtId="9" fontId="0" fillId="0" borderId="52" xfId="0" applyNumberFormat="1" applyFill="1" applyBorder="1"/>
    <xf numFmtId="9" fontId="0" fillId="0" borderId="53" xfId="0" applyNumberFormat="1" applyFill="1" applyBorder="1"/>
    <xf numFmtId="9" fontId="0" fillId="0" borderId="52" xfId="0" applyNumberFormat="1" applyFill="1" applyBorder="1" applyAlignment="1">
      <alignment horizontal="center" vertical="center"/>
    </xf>
    <xf numFmtId="9" fontId="0" fillId="0" borderId="53" xfId="0" applyNumberFormat="1" applyFill="1" applyBorder="1" applyAlignment="1">
      <alignment horizontal="center" vertical="center"/>
    </xf>
    <xf numFmtId="9" fontId="0" fillId="0" borderId="0" xfId="0" applyNumberFormat="1" applyFill="1" applyBorder="1"/>
    <xf numFmtId="9" fontId="0" fillId="0" borderId="0" xfId="0" applyNumberFormat="1" applyFill="1" applyBorder="1" applyAlignment="1">
      <alignment horizontal="center" vertical="center"/>
    </xf>
    <xf numFmtId="9" fontId="0" fillId="0" borderId="61" xfId="0" applyNumberFormat="1" applyFill="1" applyBorder="1"/>
    <xf numFmtId="9" fontId="1" fillId="0" borderId="60" xfId="0" applyNumberFormat="1" applyFont="1" applyFill="1" applyBorder="1" applyAlignment="1">
      <alignment horizontal="center" vertical="center"/>
    </xf>
    <xf numFmtId="0" fontId="7" fillId="0" borderId="33" xfId="0" applyFont="1" applyBorder="1"/>
    <xf numFmtId="0" fontId="1" fillId="0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0" borderId="0" xfId="0" applyFill="1" applyBorder="1"/>
    <xf numFmtId="1" fontId="0" fillId="0" borderId="0" xfId="0" applyNumberFormat="1" applyFill="1" applyBorder="1"/>
    <xf numFmtId="9" fontId="3" fillId="0" borderId="9" xfId="0" applyNumberFormat="1" applyFont="1" applyFill="1" applyBorder="1" applyAlignment="1">
      <alignment horizontal="center" vertical="center"/>
    </xf>
    <xf numFmtId="9" fontId="0" fillId="6" borderId="52" xfId="0" applyNumberFormat="1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9" fontId="0" fillId="0" borderId="52" xfId="0" applyNumberForma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9" fontId="0" fillId="0" borderId="55" xfId="0" applyNumberFormat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2" fillId="5" borderId="44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0" fillId="6" borderId="51" xfId="0" applyFill="1" applyBorder="1" applyAlignment="1">
      <alignment horizontal="center" vertical="center"/>
    </xf>
    <xf numFmtId="1" fontId="0" fillId="6" borderId="52" xfId="0" applyNumberFormat="1" applyFill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" fontId="0" fillId="6" borderId="53" xfId="0" applyNumberFormat="1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1" fontId="0" fillId="0" borderId="56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Frescas</a:t>
            </a:r>
          </a:p>
        </c:rich>
      </c:tx>
      <c:layout>
        <c:manualLayout>
          <c:xMode val="edge"/>
          <c:yMode val="edge"/>
          <c:x val="0.41330713817943682"/>
          <c:y val="4.0774719673802244E-2"/>
        </c:manualLayout>
      </c:layout>
    </c:title>
    <c:plotArea>
      <c:layout>
        <c:manualLayout>
          <c:layoutTarget val="inner"/>
          <c:xMode val="edge"/>
          <c:yMode val="edge"/>
          <c:x val="0.12661602957783524"/>
          <c:y val="0.18871792402096543"/>
          <c:w val="0.65697961625130941"/>
          <c:h val="0.67767551991780883"/>
        </c:manualLayout>
      </c:layout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'Festuca eskia'!$K$4:$V$4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</c:numCache>
            </c:numRef>
          </c:xVal>
          <c:yVal>
            <c:numRef>
              <c:f>'Festuca eskia'!$K$9:$V$9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1.5625E-2</c:v>
                </c:pt>
                <c:pt idx="3">
                  <c:v>4.3154761904761904E-2</c:v>
                </c:pt>
                <c:pt idx="4">
                  <c:v>4.3154761904761904E-2</c:v>
                </c:pt>
                <c:pt idx="5">
                  <c:v>5.5059523809523808E-2</c:v>
                </c:pt>
                <c:pt idx="6">
                  <c:v>5.5059523809523808E-2</c:v>
                </c:pt>
                <c:pt idx="7">
                  <c:v>5.5059523809523808E-2</c:v>
                </c:pt>
                <c:pt idx="8">
                  <c:v>6.6964285714285712E-2</c:v>
                </c:pt>
                <c:pt idx="9">
                  <c:v>7.8869047619047616E-2</c:v>
                </c:pt>
                <c:pt idx="10">
                  <c:v>7.8869047619047616E-2</c:v>
                </c:pt>
                <c:pt idx="11">
                  <c:v>7.8869047619047616E-2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'Festuca eskia'!$K$4:$V$4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</c:numCache>
            </c:numRef>
          </c:xVal>
          <c:yVal>
            <c:numRef>
              <c:f>'Festuca eskia'!$K$14:$V$14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2.4521531100478468E-2</c:v>
                </c:pt>
                <c:pt idx="3">
                  <c:v>3.6426293005240376E-2</c:v>
                </c:pt>
                <c:pt idx="4">
                  <c:v>3.6426293005240376E-2</c:v>
                </c:pt>
                <c:pt idx="5">
                  <c:v>4.9584187742082481E-2</c:v>
                </c:pt>
                <c:pt idx="6">
                  <c:v>4.9584187742082481E-2</c:v>
                </c:pt>
                <c:pt idx="7">
                  <c:v>4.9584187742082481E-2</c:v>
                </c:pt>
                <c:pt idx="8">
                  <c:v>6.2742082478924585E-2</c:v>
                </c:pt>
                <c:pt idx="9">
                  <c:v>6.2742082478924585E-2</c:v>
                </c:pt>
                <c:pt idx="10">
                  <c:v>6.2742082478924585E-2</c:v>
                </c:pt>
                <c:pt idx="11">
                  <c:v>6.2742082478924585E-2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'Festuca eskia'!$K$4:$V$4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</c:numCache>
            </c:numRef>
          </c:xVal>
          <c:yVal>
            <c:numRef>
              <c:f>'Festuca eskia'!$K$19:$V$19</c:f>
              <c:numCache>
                <c:formatCode>0%</c:formatCode>
                <c:ptCount val="12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5.0793650793650794E-2</c:v>
                </c:pt>
                <c:pt idx="4">
                  <c:v>0.10349832915622389</c:v>
                </c:pt>
                <c:pt idx="5">
                  <c:v>0.11599832915622389</c:v>
                </c:pt>
                <c:pt idx="6">
                  <c:v>0.11599832915622389</c:v>
                </c:pt>
                <c:pt idx="7">
                  <c:v>0.11599832915622389</c:v>
                </c:pt>
                <c:pt idx="8">
                  <c:v>0.12988721804511277</c:v>
                </c:pt>
                <c:pt idx="9">
                  <c:v>0.12988721804511277</c:v>
                </c:pt>
                <c:pt idx="10">
                  <c:v>0.12988721804511277</c:v>
                </c:pt>
                <c:pt idx="11">
                  <c:v>0.12988721804511277</c:v>
                </c:pt>
              </c:numCache>
            </c:numRef>
          </c:yVal>
          <c:smooth val="1"/>
        </c:ser>
        <c:axId val="83752832"/>
        <c:axId val="83754368"/>
      </c:scatterChart>
      <c:valAx>
        <c:axId val="83752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5404445230862993"/>
              <c:y val="0.93392440623821105"/>
            </c:manualLayout>
          </c:layout>
        </c:title>
        <c:numFmt formatCode="General" sourceLinked="1"/>
        <c:tickLblPos val="nextTo"/>
        <c:crossAx val="83754368"/>
        <c:crosses val="autoZero"/>
        <c:crossBetween val="midCat"/>
      </c:valAx>
      <c:valAx>
        <c:axId val="8375436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83752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Estratificación</a:t>
            </a:r>
            <a:r>
              <a:rPr lang="es-ES" baseline="0"/>
              <a:t> cálida</a:t>
            </a:r>
            <a:endParaRPr lang="es-E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'Rumex suffruticosus'!$J$3:$V$3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'Rumex suffruticosus'!$W$8:$AI$8</c:f>
              <c:numCache>
                <c:formatCode>0%</c:formatCode>
                <c:ptCount val="13"/>
                <c:pt idx="0">
                  <c:v>0.10209627329192546</c:v>
                </c:pt>
                <c:pt idx="1">
                  <c:v>0.10209627329192546</c:v>
                </c:pt>
                <c:pt idx="2">
                  <c:v>0.10209627329192546</c:v>
                </c:pt>
                <c:pt idx="3">
                  <c:v>0.10209627329192546</c:v>
                </c:pt>
                <c:pt idx="4">
                  <c:v>0.10209627329192546</c:v>
                </c:pt>
                <c:pt idx="5">
                  <c:v>0.10209627329192546</c:v>
                </c:pt>
                <c:pt idx="6">
                  <c:v>0.10209627329192546</c:v>
                </c:pt>
                <c:pt idx="7">
                  <c:v>0.10209627329192546</c:v>
                </c:pt>
                <c:pt idx="8">
                  <c:v>0.10209627329192546</c:v>
                </c:pt>
                <c:pt idx="9">
                  <c:v>0.12292960662525879</c:v>
                </c:pt>
                <c:pt idx="10">
                  <c:v>0.12292960662525879</c:v>
                </c:pt>
                <c:pt idx="11">
                  <c:v>0.12292960662525879</c:v>
                </c:pt>
                <c:pt idx="12">
                  <c:v>0.12292960662525879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'Rumex suffruticosus'!$J$3:$V$3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'Rumex suffruticosus'!$W$13:$AI$13</c:f>
              <c:numCache>
                <c:formatCode>0%</c:formatCode>
                <c:ptCount val="13"/>
                <c:pt idx="0">
                  <c:v>4.81280193236715E-2</c:v>
                </c:pt>
                <c:pt idx="1">
                  <c:v>4.81280193236715E-2</c:v>
                </c:pt>
                <c:pt idx="2">
                  <c:v>4.81280193236715E-2</c:v>
                </c:pt>
                <c:pt idx="3">
                  <c:v>4.81280193236715E-2</c:v>
                </c:pt>
                <c:pt idx="4">
                  <c:v>4.81280193236715E-2</c:v>
                </c:pt>
                <c:pt idx="5">
                  <c:v>4.81280193236715E-2</c:v>
                </c:pt>
                <c:pt idx="6">
                  <c:v>6.2016908212560382E-2</c:v>
                </c:pt>
                <c:pt idx="7">
                  <c:v>6.2016908212560382E-2</c:v>
                </c:pt>
                <c:pt idx="8">
                  <c:v>6.2016908212560382E-2</c:v>
                </c:pt>
                <c:pt idx="9">
                  <c:v>6.2016908212560382E-2</c:v>
                </c:pt>
                <c:pt idx="10">
                  <c:v>6.2016908212560382E-2</c:v>
                </c:pt>
                <c:pt idx="11">
                  <c:v>6.2016908212560382E-2</c:v>
                </c:pt>
                <c:pt idx="12">
                  <c:v>6.2016908212560382E-2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'Rumex suffruticosus'!$J$3:$V$3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'Rumex suffruticosus'!$W$18:$AI$18</c:f>
              <c:numCache>
                <c:formatCode>0%</c:formatCode>
                <c:ptCount val="13"/>
                <c:pt idx="0">
                  <c:v>5.8982683982683984E-2</c:v>
                </c:pt>
                <c:pt idx="1">
                  <c:v>5.8982683982683984E-2</c:v>
                </c:pt>
                <c:pt idx="2">
                  <c:v>5.8982683982683984E-2</c:v>
                </c:pt>
                <c:pt idx="3">
                  <c:v>5.8982683982683984E-2</c:v>
                </c:pt>
                <c:pt idx="4">
                  <c:v>5.8982683982683984E-2</c:v>
                </c:pt>
                <c:pt idx="5">
                  <c:v>5.8982683982683984E-2</c:v>
                </c:pt>
                <c:pt idx="6">
                  <c:v>5.8982683982683984E-2</c:v>
                </c:pt>
                <c:pt idx="7">
                  <c:v>5.8982683982683984E-2</c:v>
                </c:pt>
                <c:pt idx="8">
                  <c:v>5.8982683982683984E-2</c:v>
                </c:pt>
                <c:pt idx="9">
                  <c:v>5.8982683982683984E-2</c:v>
                </c:pt>
                <c:pt idx="10">
                  <c:v>5.8982683982683984E-2</c:v>
                </c:pt>
                <c:pt idx="11">
                  <c:v>5.8982683982683984E-2</c:v>
                </c:pt>
                <c:pt idx="12">
                  <c:v>5.8982683982683984E-2</c:v>
                </c:pt>
              </c:numCache>
            </c:numRef>
          </c:yVal>
          <c:smooth val="1"/>
        </c:ser>
        <c:axId val="95213440"/>
        <c:axId val="95214976"/>
      </c:scatterChart>
      <c:valAx>
        <c:axId val="95213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0546026014703966"/>
              <c:y val="0.88344490464703473"/>
            </c:manualLayout>
          </c:layout>
        </c:title>
        <c:numFmt formatCode="General" sourceLinked="1"/>
        <c:tickLblPos val="nextTo"/>
        <c:crossAx val="95214976"/>
        <c:crosses val="autoZero"/>
        <c:crossBetween val="midCat"/>
      </c:valAx>
      <c:valAx>
        <c:axId val="95214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95213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Estratificación fría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'Rumex suffruticosus'!$J$3:$V$3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'Rumex suffruticosus'!$W$23:$AI$23</c:f>
              <c:numCache>
                <c:formatCode>0%</c:formatCode>
                <c:ptCount val="13"/>
                <c:pt idx="0">
                  <c:v>0</c:v>
                </c:pt>
                <c:pt idx="1">
                  <c:v>0.10205314009661837</c:v>
                </c:pt>
                <c:pt idx="2">
                  <c:v>0.12288647342995168</c:v>
                </c:pt>
                <c:pt idx="3">
                  <c:v>0.15760869565217392</c:v>
                </c:pt>
                <c:pt idx="4">
                  <c:v>0.194271911663216</c:v>
                </c:pt>
                <c:pt idx="5">
                  <c:v>0.194271911663216</c:v>
                </c:pt>
                <c:pt idx="6">
                  <c:v>0.2051414768806073</c:v>
                </c:pt>
                <c:pt idx="7">
                  <c:v>0.2051414768806073</c:v>
                </c:pt>
                <c:pt idx="8">
                  <c:v>0.2383324706694272</c:v>
                </c:pt>
                <c:pt idx="9">
                  <c:v>0.2383324706694272</c:v>
                </c:pt>
                <c:pt idx="10">
                  <c:v>0.2383324706694272</c:v>
                </c:pt>
                <c:pt idx="11">
                  <c:v>0.2383324706694272</c:v>
                </c:pt>
                <c:pt idx="12">
                  <c:v>0.2383324706694272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'Rumex suffruticosus'!$J$3:$V$3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'Rumex suffruticosus'!$W$28:$AI$28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5.7954545454545453E-2</c:v>
                </c:pt>
                <c:pt idx="3">
                  <c:v>9.1551383399209471E-2</c:v>
                </c:pt>
                <c:pt idx="4">
                  <c:v>0.10291501976284585</c:v>
                </c:pt>
                <c:pt idx="5">
                  <c:v>0.10291501976284585</c:v>
                </c:pt>
                <c:pt idx="6">
                  <c:v>0.1267786561264822</c:v>
                </c:pt>
                <c:pt idx="7">
                  <c:v>0.13814229249011856</c:v>
                </c:pt>
                <c:pt idx="8">
                  <c:v>0.16200592885375495</c:v>
                </c:pt>
                <c:pt idx="9">
                  <c:v>0.17450592885375493</c:v>
                </c:pt>
                <c:pt idx="10">
                  <c:v>0.17450592885375493</c:v>
                </c:pt>
                <c:pt idx="11">
                  <c:v>0.17450592885375493</c:v>
                </c:pt>
                <c:pt idx="12">
                  <c:v>0.19787549407114624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'Rumex suffruticosus'!$J$3:$V$3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'Rumex suffruticosus'!$W$33:$AI$33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3.5885167464114832E-2</c:v>
                </c:pt>
                <c:pt idx="3">
                  <c:v>9.612098427887901E-2</c:v>
                </c:pt>
                <c:pt idx="4">
                  <c:v>0.13380041011619959</c:v>
                </c:pt>
                <c:pt idx="5">
                  <c:v>0.15737497151970836</c:v>
                </c:pt>
                <c:pt idx="6">
                  <c:v>0.16779163818637502</c:v>
                </c:pt>
                <c:pt idx="7">
                  <c:v>0.16779163818637502</c:v>
                </c:pt>
                <c:pt idx="8">
                  <c:v>0.16779163818637502</c:v>
                </c:pt>
                <c:pt idx="9">
                  <c:v>0.16779163818637502</c:v>
                </c:pt>
                <c:pt idx="10">
                  <c:v>0.16779163818637502</c:v>
                </c:pt>
                <c:pt idx="11">
                  <c:v>0.16779163818637502</c:v>
                </c:pt>
                <c:pt idx="12">
                  <c:v>0.16779163818637502</c:v>
                </c:pt>
              </c:numCache>
            </c:numRef>
          </c:yVal>
          <c:smooth val="1"/>
        </c:ser>
        <c:axId val="95572736"/>
        <c:axId val="95574272"/>
      </c:scatterChart>
      <c:valAx>
        <c:axId val="95572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1644666198903351"/>
              <c:y val="0.87868037328667248"/>
            </c:manualLayout>
          </c:layout>
        </c:title>
        <c:numFmt formatCode="General" sourceLinked="1"/>
        <c:tickLblPos val="nextTo"/>
        <c:crossAx val="95574272"/>
        <c:crosses val="autoZero"/>
        <c:crossBetween val="midCat"/>
      </c:valAx>
      <c:valAx>
        <c:axId val="9557427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95572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Frescas</a:t>
            </a:r>
            <a:r>
              <a:rPr lang="es-ES" baseline="0"/>
              <a:t> + Estratificación cálida</a:t>
            </a:r>
            <a:endParaRPr lang="es-E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'Rumex suffruticosus'!$K$3:$AI$3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87</c:v>
                </c:pt>
                <c:pt idx="14">
                  <c:v>89</c:v>
                </c:pt>
                <c:pt idx="15">
                  <c:v>91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  <c:pt idx="19">
                  <c:v>101</c:v>
                </c:pt>
                <c:pt idx="20">
                  <c:v>103</c:v>
                </c:pt>
                <c:pt idx="21">
                  <c:v>105</c:v>
                </c:pt>
                <c:pt idx="22">
                  <c:v>108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'Rumex suffruticosus'!$K$8:$AI$8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1.1904761904761904E-2</c:v>
                </c:pt>
                <c:pt idx="8">
                  <c:v>2.3809523809523808E-2</c:v>
                </c:pt>
                <c:pt idx="9">
                  <c:v>3.5714285714285712E-2</c:v>
                </c:pt>
                <c:pt idx="10">
                  <c:v>4.7619047619047616E-2</c:v>
                </c:pt>
                <c:pt idx="11">
                  <c:v>5.848861283643892E-2</c:v>
                </c:pt>
                <c:pt idx="12">
                  <c:v>0.10209627329192546</c:v>
                </c:pt>
                <c:pt idx="13">
                  <c:v>0.10209627329192546</c:v>
                </c:pt>
                <c:pt idx="14">
                  <c:v>0.10209627329192546</c:v>
                </c:pt>
                <c:pt idx="15">
                  <c:v>0.10209627329192546</c:v>
                </c:pt>
                <c:pt idx="16">
                  <c:v>0.10209627329192546</c:v>
                </c:pt>
                <c:pt idx="17">
                  <c:v>0.10209627329192546</c:v>
                </c:pt>
                <c:pt idx="18">
                  <c:v>0.10209627329192546</c:v>
                </c:pt>
                <c:pt idx="19">
                  <c:v>0.10209627329192546</c:v>
                </c:pt>
                <c:pt idx="20">
                  <c:v>0.10209627329192546</c:v>
                </c:pt>
                <c:pt idx="21">
                  <c:v>0.12292960662525879</c:v>
                </c:pt>
                <c:pt idx="22">
                  <c:v>0.12292960662525879</c:v>
                </c:pt>
                <c:pt idx="23">
                  <c:v>0.12292960662525879</c:v>
                </c:pt>
                <c:pt idx="24">
                  <c:v>0.12292960662525879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'Rumex suffruticosus'!$K$3:$AI$3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87</c:v>
                </c:pt>
                <c:pt idx="14">
                  <c:v>89</c:v>
                </c:pt>
                <c:pt idx="15">
                  <c:v>91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  <c:pt idx="19">
                  <c:v>101</c:v>
                </c:pt>
                <c:pt idx="20">
                  <c:v>103</c:v>
                </c:pt>
                <c:pt idx="21">
                  <c:v>105</c:v>
                </c:pt>
                <c:pt idx="22">
                  <c:v>108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'Rumex suffruticosus'!$K$13:$AI$13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1.0869565217391304E-2</c:v>
                </c:pt>
                <c:pt idx="4">
                  <c:v>1.0869565217391304E-2</c:v>
                </c:pt>
                <c:pt idx="5">
                  <c:v>3.5628019323671496E-2</c:v>
                </c:pt>
                <c:pt idx="6">
                  <c:v>3.5628019323671496E-2</c:v>
                </c:pt>
                <c:pt idx="7">
                  <c:v>4.81280193236715E-2</c:v>
                </c:pt>
                <c:pt idx="8">
                  <c:v>4.81280193236715E-2</c:v>
                </c:pt>
                <c:pt idx="9">
                  <c:v>4.81280193236715E-2</c:v>
                </c:pt>
                <c:pt idx="10">
                  <c:v>4.81280193236715E-2</c:v>
                </c:pt>
                <c:pt idx="11">
                  <c:v>4.81280193236715E-2</c:v>
                </c:pt>
                <c:pt idx="12">
                  <c:v>4.81280193236715E-2</c:v>
                </c:pt>
                <c:pt idx="13">
                  <c:v>4.81280193236715E-2</c:v>
                </c:pt>
                <c:pt idx="14">
                  <c:v>4.81280193236715E-2</c:v>
                </c:pt>
                <c:pt idx="15">
                  <c:v>4.81280193236715E-2</c:v>
                </c:pt>
                <c:pt idx="16">
                  <c:v>4.81280193236715E-2</c:v>
                </c:pt>
                <c:pt idx="17">
                  <c:v>4.81280193236715E-2</c:v>
                </c:pt>
                <c:pt idx="18">
                  <c:v>6.2016908212560382E-2</c:v>
                </c:pt>
                <c:pt idx="19">
                  <c:v>6.2016908212560382E-2</c:v>
                </c:pt>
                <c:pt idx="20">
                  <c:v>6.2016908212560382E-2</c:v>
                </c:pt>
                <c:pt idx="21">
                  <c:v>6.2016908212560382E-2</c:v>
                </c:pt>
                <c:pt idx="22">
                  <c:v>6.2016908212560382E-2</c:v>
                </c:pt>
                <c:pt idx="23">
                  <c:v>6.2016908212560382E-2</c:v>
                </c:pt>
                <c:pt idx="24">
                  <c:v>6.2016908212560382E-2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'Rumex suffruticosus'!$K$3:$AI$3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87</c:v>
                </c:pt>
                <c:pt idx="14">
                  <c:v>89</c:v>
                </c:pt>
                <c:pt idx="15">
                  <c:v>91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  <c:pt idx="19">
                  <c:v>101</c:v>
                </c:pt>
                <c:pt idx="20">
                  <c:v>103</c:v>
                </c:pt>
                <c:pt idx="21">
                  <c:v>105</c:v>
                </c:pt>
                <c:pt idx="22">
                  <c:v>108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'Rumex suffruticosus'!$K$18:$AI$18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1.1904761904761904E-2</c:v>
                </c:pt>
                <c:pt idx="5">
                  <c:v>1.1904761904761904E-2</c:v>
                </c:pt>
                <c:pt idx="6">
                  <c:v>1.1904761904761904E-2</c:v>
                </c:pt>
                <c:pt idx="7">
                  <c:v>1.1904761904761904E-2</c:v>
                </c:pt>
                <c:pt idx="8">
                  <c:v>1.1904761904761904E-2</c:v>
                </c:pt>
                <c:pt idx="9">
                  <c:v>2.3809523809523808E-2</c:v>
                </c:pt>
                <c:pt idx="10">
                  <c:v>2.3809523809523808E-2</c:v>
                </c:pt>
                <c:pt idx="11">
                  <c:v>2.3809523809523808E-2</c:v>
                </c:pt>
                <c:pt idx="12">
                  <c:v>5.8982683982683984E-2</c:v>
                </c:pt>
                <c:pt idx="13">
                  <c:v>5.8982683982683984E-2</c:v>
                </c:pt>
                <c:pt idx="14">
                  <c:v>5.8982683982683984E-2</c:v>
                </c:pt>
                <c:pt idx="15">
                  <c:v>5.8982683982683984E-2</c:v>
                </c:pt>
                <c:pt idx="16">
                  <c:v>5.8982683982683984E-2</c:v>
                </c:pt>
                <c:pt idx="17">
                  <c:v>5.8982683982683984E-2</c:v>
                </c:pt>
                <c:pt idx="18">
                  <c:v>5.8982683982683984E-2</c:v>
                </c:pt>
                <c:pt idx="19">
                  <c:v>5.8982683982683984E-2</c:v>
                </c:pt>
                <c:pt idx="20">
                  <c:v>5.8982683982683984E-2</c:v>
                </c:pt>
                <c:pt idx="21">
                  <c:v>5.8982683982683984E-2</c:v>
                </c:pt>
                <c:pt idx="22">
                  <c:v>5.8982683982683984E-2</c:v>
                </c:pt>
                <c:pt idx="23">
                  <c:v>5.8982683982683984E-2</c:v>
                </c:pt>
                <c:pt idx="24">
                  <c:v>5.8982683982683984E-2</c:v>
                </c:pt>
              </c:numCache>
            </c:numRef>
          </c:yVal>
          <c:smooth val="1"/>
        </c:ser>
        <c:axId val="95600000"/>
        <c:axId val="95614080"/>
      </c:scatterChart>
      <c:valAx>
        <c:axId val="95600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6980984904511246"/>
              <c:y val="0.88331000291630213"/>
            </c:manualLayout>
          </c:layout>
        </c:title>
        <c:numFmt formatCode="General" sourceLinked="1"/>
        <c:tickLblPos val="nextTo"/>
        <c:crossAx val="95614080"/>
        <c:crosses val="autoZero"/>
        <c:crossBetween val="midCat"/>
      </c:valAx>
      <c:valAx>
        <c:axId val="9561408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95600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Frescas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'Kobresia myosuroides'!$K$3:$V$3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</c:numCache>
            </c:numRef>
          </c:xVal>
          <c:yVal>
            <c:numRef>
              <c:f>'Kobresia myosuroides'!$K$8:$V$8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1.1904761904761904E-2</c:v>
                </c:pt>
                <c:pt idx="7">
                  <c:v>1.1904761904761904E-2</c:v>
                </c:pt>
                <c:pt idx="8">
                  <c:v>1.1904761904761904E-2</c:v>
                </c:pt>
                <c:pt idx="9">
                  <c:v>3.6663216011042096E-2</c:v>
                </c:pt>
                <c:pt idx="10">
                  <c:v>4.75327812284334E-2</c:v>
                </c:pt>
                <c:pt idx="11">
                  <c:v>5.9437543133195304E-2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'Kobresia myosuroides'!$K$3:$V$3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</c:numCache>
            </c:numRef>
          </c:xVal>
          <c:yVal>
            <c:numRef>
              <c:f>'Kobresia myosuroides'!$K$13:$V$13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1.0416666666666666E-2</c:v>
                </c:pt>
                <c:pt idx="10">
                  <c:v>1.0416666666666666E-2</c:v>
                </c:pt>
                <c:pt idx="11">
                  <c:v>1.0416666666666666E-2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'Kobresia myosuroides'!$K$3:$V$3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</c:numCache>
            </c:numRef>
          </c:xVal>
          <c:yVal>
            <c:numRef>
              <c:f>'Kobresia myosuroides'!$K$18:$V$18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axId val="95824512"/>
        <c:axId val="95834496"/>
      </c:scatterChart>
      <c:valAx>
        <c:axId val="95824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1629069453389571"/>
              <c:y val="0.88331000291630213"/>
            </c:manualLayout>
          </c:layout>
        </c:title>
        <c:numFmt formatCode="General" sourceLinked="1"/>
        <c:tickLblPos val="nextTo"/>
        <c:crossAx val="95834496"/>
        <c:crosses val="autoZero"/>
        <c:crossBetween val="midCat"/>
      </c:valAx>
      <c:valAx>
        <c:axId val="9583449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95824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Estratificación fría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'Kobresia myosuroides'!$J$3:$V$3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'Kobresia myosuroides'!$W$23:$AI$23</c:f>
              <c:numCache>
                <c:formatCode>0%</c:formatCode>
                <c:ptCount val="13"/>
                <c:pt idx="0">
                  <c:v>0.20454545454545453</c:v>
                </c:pt>
                <c:pt idx="1">
                  <c:v>0.21590909090909088</c:v>
                </c:pt>
                <c:pt idx="2">
                  <c:v>0.21590909090909088</c:v>
                </c:pt>
                <c:pt idx="3">
                  <c:v>0.22727272727272724</c:v>
                </c:pt>
                <c:pt idx="4">
                  <c:v>0.26136363636363635</c:v>
                </c:pt>
                <c:pt idx="5">
                  <c:v>0.36363636363636365</c:v>
                </c:pt>
                <c:pt idx="6">
                  <c:v>0.40909090909090912</c:v>
                </c:pt>
                <c:pt idx="7">
                  <c:v>0.53409090909090906</c:v>
                </c:pt>
                <c:pt idx="8">
                  <c:v>0.55681818181818177</c:v>
                </c:pt>
                <c:pt idx="9">
                  <c:v>0.56818181818181812</c:v>
                </c:pt>
                <c:pt idx="10">
                  <c:v>0.57954545454545447</c:v>
                </c:pt>
                <c:pt idx="11">
                  <c:v>0.625</c:v>
                </c:pt>
                <c:pt idx="12">
                  <c:v>0.63636363636363635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'Kobresia myosuroides'!$J$3:$V$3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'Kobresia myosuroides'!$W$28:$AI$28</c:f>
              <c:numCache>
                <c:formatCode>0%</c:formatCode>
                <c:ptCount val="13"/>
                <c:pt idx="0">
                  <c:v>0.14423913043478259</c:v>
                </c:pt>
                <c:pt idx="1">
                  <c:v>0.16465579710144929</c:v>
                </c:pt>
                <c:pt idx="2">
                  <c:v>0.16465579710144929</c:v>
                </c:pt>
                <c:pt idx="3">
                  <c:v>0.1854891304347826</c:v>
                </c:pt>
                <c:pt idx="4">
                  <c:v>0.23673913043478262</c:v>
                </c:pt>
                <c:pt idx="5">
                  <c:v>0.30885869565217389</c:v>
                </c:pt>
                <c:pt idx="6">
                  <c:v>0.39403985507246375</c:v>
                </c:pt>
                <c:pt idx="7">
                  <c:v>0.528731884057971</c:v>
                </c:pt>
                <c:pt idx="8">
                  <c:v>0.528731884057971</c:v>
                </c:pt>
                <c:pt idx="9">
                  <c:v>0.53914855072463763</c:v>
                </c:pt>
                <c:pt idx="10">
                  <c:v>0.55001811594202898</c:v>
                </c:pt>
                <c:pt idx="11">
                  <c:v>0.57130434782608697</c:v>
                </c:pt>
                <c:pt idx="12">
                  <c:v>0.57130434782608697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'Kobresia myosuroides'!$J$3:$V$3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'Kobresia myosuroides'!$W$33:$AI$33</c:f>
              <c:numCache>
                <c:formatCode>0%</c:formatCode>
                <c:ptCount val="13"/>
                <c:pt idx="0">
                  <c:v>0.17109354413702238</c:v>
                </c:pt>
                <c:pt idx="1">
                  <c:v>0.1819631093544137</c:v>
                </c:pt>
                <c:pt idx="2">
                  <c:v>0.1819631093544137</c:v>
                </c:pt>
                <c:pt idx="3">
                  <c:v>0.1819631093544137</c:v>
                </c:pt>
                <c:pt idx="4">
                  <c:v>0.192832674571805</c:v>
                </c:pt>
                <c:pt idx="5">
                  <c:v>0.192832674571805</c:v>
                </c:pt>
                <c:pt idx="6">
                  <c:v>0.192832674571805</c:v>
                </c:pt>
                <c:pt idx="7">
                  <c:v>0.20283267457180498</c:v>
                </c:pt>
                <c:pt idx="8">
                  <c:v>0.222832674571805</c:v>
                </c:pt>
                <c:pt idx="9">
                  <c:v>0.222832674571805</c:v>
                </c:pt>
                <c:pt idx="10">
                  <c:v>0.23283267457180498</c:v>
                </c:pt>
                <c:pt idx="11">
                  <c:v>0.25283267457180503</c:v>
                </c:pt>
                <c:pt idx="12">
                  <c:v>0.27411890645586295</c:v>
                </c:pt>
              </c:numCache>
            </c:numRef>
          </c:yVal>
          <c:smooth val="1"/>
        </c:ser>
        <c:axId val="95868416"/>
        <c:axId val="95869952"/>
      </c:scatterChart>
      <c:valAx>
        <c:axId val="95868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1103961042693153"/>
              <c:y val="0.88331000291630213"/>
            </c:manualLayout>
          </c:layout>
        </c:title>
        <c:numFmt formatCode="General" sourceLinked="1"/>
        <c:tickLblPos val="nextTo"/>
        <c:crossAx val="95869952"/>
        <c:crosses val="autoZero"/>
        <c:crossBetween val="midCat"/>
      </c:valAx>
      <c:valAx>
        <c:axId val="95869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95868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Estratificación cálida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'Kobresia myosuroides'!$J$3:$V$3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'Kobresia myosuroides'!$W$8:$AI$8</c:f>
              <c:numCache>
                <c:formatCode>0%</c:formatCode>
                <c:ptCount val="13"/>
                <c:pt idx="0">
                  <c:v>0.13759489302967565</c:v>
                </c:pt>
                <c:pt idx="1">
                  <c:v>0.13759489302967565</c:v>
                </c:pt>
                <c:pt idx="2">
                  <c:v>0.13759489302967565</c:v>
                </c:pt>
                <c:pt idx="3">
                  <c:v>0.13759489302967565</c:v>
                </c:pt>
                <c:pt idx="4">
                  <c:v>0.21773636991028295</c:v>
                </c:pt>
                <c:pt idx="5">
                  <c:v>0.21773636991028295</c:v>
                </c:pt>
                <c:pt idx="6">
                  <c:v>0.22860593512767424</c:v>
                </c:pt>
                <c:pt idx="7">
                  <c:v>0.22860593512767424</c:v>
                </c:pt>
                <c:pt idx="8">
                  <c:v>0.25439958592132506</c:v>
                </c:pt>
                <c:pt idx="9">
                  <c:v>0.27915804002760525</c:v>
                </c:pt>
                <c:pt idx="10">
                  <c:v>0.27915804002760525</c:v>
                </c:pt>
                <c:pt idx="11">
                  <c:v>0.30089717046238784</c:v>
                </c:pt>
                <c:pt idx="12">
                  <c:v>0.31280193236714976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'Kobresia myosuroides'!$J$3:$V$3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'Kobresia myosuroides'!$W$13:$AI$13</c:f>
              <c:numCache>
                <c:formatCode>0%</c:formatCode>
                <c:ptCount val="13"/>
                <c:pt idx="0">
                  <c:v>0.16296583850931676</c:v>
                </c:pt>
                <c:pt idx="1">
                  <c:v>0.16296583850931676</c:v>
                </c:pt>
                <c:pt idx="2">
                  <c:v>0.17383540372670805</c:v>
                </c:pt>
                <c:pt idx="3">
                  <c:v>0.17383540372670805</c:v>
                </c:pt>
                <c:pt idx="4">
                  <c:v>0.18425207039337474</c:v>
                </c:pt>
                <c:pt idx="5">
                  <c:v>0.20553830227743272</c:v>
                </c:pt>
                <c:pt idx="6">
                  <c:v>0.20553830227743272</c:v>
                </c:pt>
                <c:pt idx="7">
                  <c:v>0.21595496894409935</c:v>
                </c:pt>
                <c:pt idx="8">
                  <c:v>0.21595496894409935</c:v>
                </c:pt>
                <c:pt idx="9">
                  <c:v>0.21595496894409935</c:v>
                </c:pt>
                <c:pt idx="10">
                  <c:v>0.21595496894409935</c:v>
                </c:pt>
                <c:pt idx="11">
                  <c:v>0.22682453416149068</c:v>
                </c:pt>
                <c:pt idx="12">
                  <c:v>0.24914596273291928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'Kobresia myosuroides'!$J$3:$V$3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'Kobresia myosuroides'!$W$18:$AI$18</c:f>
              <c:numCache>
                <c:formatCode>0%</c:formatCode>
                <c:ptCount val="13"/>
                <c:pt idx="0">
                  <c:v>0.47111801242236023</c:v>
                </c:pt>
                <c:pt idx="1">
                  <c:v>0.48302277432712215</c:v>
                </c:pt>
                <c:pt idx="2">
                  <c:v>0.48302277432712215</c:v>
                </c:pt>
                <c:pt idx="3">
                  <c:v>0.48302277432712215</c:v>
                </c:pt>
                <c:pt idx="4">
                  <c:v>0.48302277432712215</c:v>
                </c:pt>
                <c:pt idx="5">
                  <c:v>0.48302277432712215</c:v>
                </c:pt>
                <c:pt idx="6">
                  <c:v>0.48302277432712215</c:v>
                </c:pt>
                <c:pt idx="7">
                  <c:v>0.48302277432712215</c:v>
                </c:pt>
                <c:pt idx="8">
                  <c:v>0.48302277432712215</c:v>
                </c:pt>
                <c:pt idx="9">
                  <c:v>0.48302277432712215</c:v>
                </c:pt>
                <c:pt idx="10">
                  <c:v>0.48302277432712215</c:v>
                </c:pt>
                <c:pt idx="11">
                  <c:v>0.5038923395445134</c:v>
                </c:pt>
                <c:pt idx="12">
                  <c:v>0.5038923395445134</c:v>
                </c:pt>
              </c:numCache>
            </c:numRef>
          </c:yVal>
          <c:smooth val="1"/>
        </c:ser>
        <c:axId val="95711616"/>
        <c:axId val="95713152"/>
      </c:scatterChart>
      <c:valAx>
        <c:axId val="95711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270294808135791"/>
              <c:y val="0.87868037328667248"/>
            </c:manualLayout>
          </c:layout>
        </c:title>
        <c:numFmt formatCode="General" sourceLinked="1"/>
        <c:tickLblPos val="nextTo"/>
        <c:crossAx val="95713152"/>
        <c:crosses val="autoZero"/>
        <c:crossBetween val="midCat"/>
      </c:valAx>
      <c:valAx>
        <c:axId val="95713152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95711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Frescas</a:t>
            </a:r>
            <a:r>
              <a:rPr lang="es-ES" baseline="0"/>
              <a:t> + Estratificación cálida</a:t>
            </a:r>
            <a:endParaRPr lang="es-E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'Kobresia myosuroides'!$K$3:$AI$3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87</c:v>
                </c:pt>
                <c:pt idx="14">
                  <c:v>89</c:v>
                </c:pt>
                <c:pt idx="15">
                  <c:v>91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  <c:pt idx="19">
                  <c:v>101</c:v>
                </c:pt>
                <c:pt idx="20">
                  <c:v>103</c:v>
                </c:pt>
                <c:pt idx="21">
                  <c:v>105</c:v>
                </c:pt>
                <c:pt idx="22">
                  <c:v>108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'Kobresia myosuroides'!$K$8:$AI$8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1.1904761904761904E-2</c:v>
                </c:pt>
                <c:pt idx="7">
                  <c:v>1.1904761904761904E-2</c:v>
                </c:pt>
                <c:pt idx="8">
                  <c:v>1.1904761904761904E-2</c:v>
                </c:pt>
                <c:pt idx="9">
                  <c:v>3.6663216011042096E-2</c:v>
                </c:pt>
                <c:pt idx="10">
                  <c:v>4.75327812284334E-2</c:v>
                </c:pt>
                <c:pt idx="11">
                  <c:v>5.9437543133195304E-2</c:v>
                </c:pt>
                <c:pt idx="12">
                  <c:v>0.13759489302967565</c:v>
                </c:pt>
                <c:pt idx="13">
                  <c:v>0.13759489302967565</c:v>
                </c:pt>
                <c:pt idx="14">
                  <c:v>0.13759489302967565</c:v>
                </c:pt>
                <c:pt idx="15">
                  <c:v>0.13759489302967565</c:v>
                </c:pt>
                <c:pt idx="16">
                  <c:v>0.21773636991028295</c:v>
                </c:pt>
                <c:pt idx="17">
                  <c:v>0.21773636991028295</c:v>
                </c:pt>
                <c:pt idx="18">
                  <c:v>0.22860593512767424</c:v>
                </c:pt>
                <c:pt idx="19">
                  <c:v>0.22860593512767424</c:v>
                </c:pt>
                <c:pt idx="20">
                  <c:v>0.25439958592132506</c:v>
                </c:pt>
                <c:pt idx="21">
                  <c:v>0.27915804002760525</c:v>
                </c:pt>
                <c:pt idx="22">
                  <c:v>0.27915804002760525</c:v>
                </c:pt>
                <c:pt idx="23">
                  <c:v>0.30089717046238784</c:v>
                </c:pt>
                <c:pt idx="24">
                  <c:v>0.31280193236714976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'Kobresia myosuroides'!$K$3:$AI$3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87</c:v>
                </c:pt>
                <c:pt idx="14">
                  <c:v>89</c:v>
                </c:pt>
                <c:pt idx="15">
                  <c:v>91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  <c:pt idx="19">
                  <c:v>101</c:v>
                </c:pt>
                <c:pt idx="20">
                  <c:v>103</c:v>
                </c:pt>
                <c:pt idx="21">
                  <c:v>105</c:v>
                </c:pt>
                <c:pt idx="22">
                  <c:v>108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'Kobresia myosuroides'!$K$13:$AI$13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1.0416666666666666E-2</c:v>
                </c:pt>
                <c:pt idx="10">
                  <c:v>1.0416666666666666E-2</c:v>
                </c:pt>
                <c:pt idx="11">
                  <c:v>1.0416666666666666E-2</c:v>
                </c:pt>
                <c:pt idx="12">
                  <c:v>0.16296583850931676</c:v>
                </c:pt>
                <c:pt idx="13">
                  <c:v>0.16296583850931676</c:v>
                </c:pt>
                <c:pt idx="14">
                  <c:v>0.17383540372670805</c:v>
                </c:pt>
                <c:pt idx="15">
                  <c:v>0.17383540372670805</c:v>
                </c:pt>
                <c:pt idx="16">
                  <c:v>0.18425207039337474</c:v>
                </c:pt>
                <c:pt idx="17">
                  <c:v>0.20553830227743272</c:v>
                </c:pt>
                <c:pt idx="18">
                  <c:v>0.20553830227743272</c:v>
                </c:pt>
                <c:pt idx="19">
                  <c:v>0.21595496894409935</c:v>
                </c:pt>
                <c:pt idx="20">
                  <c:v>0.21595496894409935</c:v>
                </c:pt>
                <c:pt idx="21">
                  <c:v>0.21595496894409935</c:v>
                </c:pt>
                <c:pt idx="22">
                  <c:v>0.21595496894409935</c:v>
                </c:pt>
                <c:pt idx="23">
                  <c:v>0.22682453416149068</c:v>
                </c:pt>
                <c:pt idx="24">
                  <c:v>0.24914596273291928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'Kobresia myosuroides'!$K$3:$AI$3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87</c:v>
                </c:pt>
                <c:pt idx="14">
                  <c:v>89</c:v>
                </c:pt>
                <c:pt idx="15">
                  <c:v>91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  <c:pt idx="19">
                  <c:v>101</c:v>
                </c:pt>
                <c:pt idx="20">
                  <c:v>103</c:v>
                </c:pt>
                <c:pt idx="21">
                  <c:v>105</c:v>
                </c:pt>
                <c:pt idx="22">
                  <c:v>108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'Kobresia myosuroides'!$K$18:$AI$18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0.47111801242236023</c:v>
                </c:pt>
                <c:pt idx="13">
                  <c:v>0.48302277432712215</c:v>
                </c:pt>
                <c:pt idx="14">
                  <c:v>0.48302277432712215</c:v>
                </c:pt>
                <c:pt idx="15">
                  <c:v>0.48302277432712215</c:v>
                </c:pt>
                <c:pt idx="16">
                  <c:v>0.48302277432712215</c:v>
                </c:pt>
                <c:pt idx="17">
                  <c:v>0.48302277432712215</c:v>
                </c:pt>
                <c:pt idx="18">
                  <c:v>0.48302277432712215</c:v>
                </c:pt>
                <c:pt idx="19">
                  <c:v>0.48302277432712215</c:v>
                </c:pt>
                <c:pt idx="20">
                  <c:v>0.48302277432712215</c:v>
                </c:pt>
                <c:pt idx="21">
                  <c:v>0.48302277432712215</c:v>
                </c:pt>
                <c:pt idx="22">
                  <c:v>0.48302277432712215</c:v>
                </c:pt>
                <c:pt idx="23">
                  <c:v>0.5038923395445134</c:v>
                </c:pt>
                <c:pt idx="24">
                  <c:v>0.5038923395445134</c:v>
                </c:pt>
              </c:numCache>
            </c:numRef>
          </c:yVal>
          <c:smooth val="1"/>
        </c:ser>
        <c:axId val="95960064"/>
        <c:axId val="95994624"/>
      </c:scatterChart>
      <c:valAx>
        <c:axId val="95960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1809978629910809"/>
              <c:y val="0.88793963254593178"/>
            </c:manualLayout>
          </c:layout>
        </c:title>
        <c:numFmt formatCode="General" sourceLinked="1"/>
        <c:tickLblPos val="nextTo"/>
        <c:crossAx val="95994624"/>
        <c:crosses val="autoZero"/>
        <c:crossBetween val="midCat"/>
      </c:valAx>
      <c:valAx>
        <c:axId val="9599462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95960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Frescas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'Carex sempervirens'!$K$3:$AI$3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86</c:v>
                </c:pt>
                <c:pt idx="14">
                  <c:v>89</c:v>
                </c:pt>
                <c:pt idx="15">
                  <c:v>91</c:v>
                </c:pt>
                <c:pt idx="16">
                  <c:v>93</c:v>
                </c:pt>
                <c:pt idx="17">
                  <c:v>96</c:v>
                </c:pt>
                <c:pt idx="18">
                  <c:v>98</c:v>
                </c:pt>
                <c:pt idx="19">
                  <c:v>100</c:v>
                </c:pt>
                <c:pt idx="20">
                  <c:v>103</c:v>
                </c:pt>
                <c:pt idx="21">
                  <c:v>105</c:v>
                </c:pt>
                <c:pt idx="22">
                  <c:v>107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'Carex sempervirens'!$K$8:$AI$8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3.125E-2</c:v>
                </c:pt>
                <c:pt idx="4">
                  <c:v>0.20107363597612959</c:v>
                </c:pt>
                <c:pt idx="5">
                  <c:v>0.35410006393861893</c:v>
                </c:pt>
                <c:pt idx="6">
                  <c:v>0.47952632139812446</c:v>
                </c:pt>
                <c:pt idx="7">
                  <c:v>0.82431532395566909</c:v>
                </c:pt>
                <c:pt idx="8">
                  <c:v>0.82431532395566909</c:v>
                </c:pt>
                <c:pt idx="9">
                  <c:v>0.83518488917306044</c:v>
                </c:pt>
                <c:pt idx="10">
                  <c:v>0.88680200341005966</c:v>
                </c:pt>
                <c:pt idx="11">
                  <c:v>0.88680200341005966</c:v>
                </c:pt>
                <c:pt idx="12">
                  <c:v>0.89721867007672629</c:v>
                </c:pt>
                <c:pt idx="13">
                  <c:v>0.89721867007672629</c:v>
                </c:pt>
                <c:pt idx="14">
                  <c:v>0.89721867007672629</c:v>
                </c:pt>
                <c:pt idx="15">
                  <c:v>0.89721867007672629</c:v>
                </c:pt>
                <c:pt idx="16">
                  <c:v>0.89721867007672629</c:v>
                </c:pt>
                <c:pt idx="17">
                  <c:v>0.89721867007672629</c:v>
                </c:pt>
                <c:pt idx="18">
                  <c:v>0.89721867007672629</c:v>
                </c:pt>
                <c:pt idx="19">
                  <c:v>0.89721867007672629</c:v>
                </c:pt>
                <c:pt idx="20">
                  <c:v>0.89721867007672629</c:v>
                </c:pt>
                <c:pt idx="21">
                  <c:v>0.89721867007672629</c:v>
                </c:pt>
                <c:pt idx="22">
                  <c:v>0.89721867007672629</c:v>
                </c:pt>
                <c:pt idx="23">
                  <c:v>0.90763533674339303</c:v>
                </c:pt>
                <c:pt idx="24">
                  <c:v>0.90763533674339303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'Carex sempervirens'!$K$3:$AI$3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86</c:v>
                </c:pt>
                <c:pt idx="14">
                  <c:v>89</c:v>
                </c:pt>
                <c:pt idx="15">
                  <c:v>91</c:v>
                </c:pt>
                <c:pt idx="16">
                  <c:v>93</c:v>
                </c:pt>
                <c:pt idx="17">
                  <c:v>96</c:v>
                </c:pt>
                <c:pt idx="18">
                  <c:v>98</c:v>
                </c:pt>
                <c:pt idx="19">
                  <c:v>100</c:v>
                </c:pt>
                <c:pt idx="20">
                  <c:v>103</c:v>
                </c:pt>
                <c:pt idx="21">
                  <c:v>105</c:v>
                </c:pt>
                <c:pt idx="22">
                  <c:v>107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'Carex sempervirens'!$K$13:$AI$13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0.10908385093167702</c:v>
                </c:pt>
                <c:pt idx="5">
                  <c:v>0.21816770186335402</c:v>
                </c:pt>
                <c:pt idx="6">
                  <c:v>0.40377846790890271</c:v>
                </c:pt>
                <c:pt idx="7">
                  <c:v>0.60471014492753616</c:v>
                </c:pt>
                <c:pt idx="8">
                  <c:v>0.64922360248447208</c:v>
                </c:pt>
                <c:pt idx="9">
                  <c:v>0.72096273291925472</c:v>
                </c:pt>
                <c:pt idx="10">
                  <c:v>0.78064182194616971</c:v>
                </c:pt>
                <c:pt idx="11">
                  <c:v>0.82782091097308486</c:v>
                </c:pt>
                <c:pt idx="12">
                  <c:v>0.85282091097308488</c:v>
                </c:pt>
                <c:pt idx="13">
                  <c:v>0.85282091097308488</c:v>
                </c:pt>
                <c:pt idx="14">
                  <c:v>0.85282091097308488</c:v>
                </c:pt>
                <c:pt idx="15">
                  <c:v>0.85282091097308488</c:v>
                </c:pt>
                <c:pt idx="16">
                  <c:v>0.85282091097308488</c:v>
                </c:pt>
                <c:pt idx="17">
                  <c:v>0.85282091097308488</c:v>
                </c:pt>
                <c:pt idx="18">
                  <c:v>0.85282091097308488</c:v>
                </c:pt>
                <c:pt idx="19">
                  <c:v>0.85282091097308488</c:v>
                </c:pt>
                <c:pt idx="20">
                  <c:v>0.85282091097308488</c:v>
                </c:pt>
                <c:pt idx="21">
                  <c:v>0.85282091097308488</c:v>
                </c:pt>
                <c:pt idx="22">
                  <c:v>0.85282091097308488</c:v>
                </c:pt>
                <c:pt idx="23">
                  <c:v>0.86532091097308494</c:v>
                </c:pt>
                <c:pt idx="24">
                  <c:v>0.8778209109730849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'Carex sempervirens'!$K$3:$AI$3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86</c:v>
                </c:pt>
                <c:pt idx="14">
                  <c:v>89</c:v>
                </c:pt>
                <c:pt idx="15">
                  <c:v>91</c:v>
                </c:pt>
                <c:pt idx="16">
                  <c:v>93</c:v>
                </c:pt>
                <c:pt idx="17">
                  <c:v>96</c:v>
                </c:pt>
                <c:pt idx="18">
                  <c:v>98</c:v>
                </c:pt>
                <c:pt idx="19">
                  <c:v>100</c:v>
                </c:pt>
                <c:pt idx="20">
                  <c:v>103</c:v>
                </c:pt>
                <c:pt idx="21">
                  <c:v>105</c:v>
                </c:pt>
                <c:pt idx="22">
                  <c:v>107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'Carex sempervirens'!$K$18:$AI$18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0.29768939393939392</c:v>
                </c:pt>
                <c:pt idx="13">
                  <c:v>0.30768939393939393</c:v>
                </c:pt>
                <c:pt idx="14">
                  <c:v>0.31810606060606061</c:v>
                </c:pt>
                <c:pt idx="15">
                  <c:v>0.31810606060606061</c:v>
                </c:pt>
                <c:pt idx="16">
                  <c:v>0.3285227272727273</c:v>
                </c:pt>
                <c:pt idx="17">
                  <c:v>0.3285227272727273</c:v>
                </c:pt>
                <c:pt idx="18">
                  <c:v>0.3285227272727273</c:v>
                </c:pt>
                <c:pt idx="19">
                  <c:v>0.3285227272727273</c:v>
                </c:pt>
                <c:pt idx="20">
                  <c:v>0.3285227272727273</c:v>
                </c:pt>
                <c:pt idx="21">
                  <c:v>0.3285227272727273</c:v>
                </c:pt>
                <c:pt idx="22">
                  <c:v>0.3285227272727273</c:v>
                </c:pt>
                <c:pt idx="23">
                  <c:v>0.3285227272727273</c:v>
                </c:pt>
                <c:pt idx="24">
                  <c:v>0.40638888888888891</c:v>
                </c:pt>
              </c:numCache>
            </c:numRef>
          </c:yVal>
          <c:smooth val="1"/>
        </c:ser>
        <c:axId val="50620288"/>
        <c:axId val="50603136"/>
      </c:scatterChart>
      <c:valAx>
        <c:axId val="50620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1839189161407058"/>
              <c:y val="0.90900361139068142"/>
            </c:manualLayout>
          </c:layout>
        </c:title>
        <c:numFmt formatCode="General" sourceLinked="1"/>
        <c:tickLblPos val="nextTo"/>
        <c:crossAx val="50603136"/>
        <c:crosses val="autoZero"/>
        <c:crossBetween val="midCat"/>
      </c:valAx>
      <c:valAx>
        <c:axId val="5060313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50620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Estratificación cálida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'Carex sempervirens'!$J$3:$V$3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'Carex sempervirens'!$W$8:$AI$8</c:f>
              <c:numCache>
                <c:formatCode>0%</c:formatCode>
                <c:ptCount val="13"/>
                <c:pt idx="0">
                  <c:v>0.89721867007672629</c:v>
                </c:pt>
                <c:pt idx="1">
                  <c:v>0.89721867007672629</c:v>
                </c:pt>
                <c:pt idx="2">
                  <c:v>0.89721867007672629</c:v>
                </c:pt>
                <c:pt idx="3">
                  <c:v>0.89721867007672629</c:v>
                </c:pt>
                <c:pt idx="4">
                  <c:v>0.89721867007672629</c:v>
                </c:pt>
                <c:pt idx="5">
                  <c:v>0.89721867007672629</c:v>
                </c:pt>
                <c:pt idx="6">
                  <c:v>0.89721867007672629</c:v>
                </c:pt>
                <c:pt idx="7">
                  <c:v>0.89721867007672629</c:v>
                </c:pt>
                <c:pt idx="8">
                  <c:v>0.89721867007672629</c:v>
                </c:pt>
                <c:pt idx="9">
                  <c:v>0.89721867007672629</c:v>
                </c:pt>
                <c:pt idx="10">
                  <c:v>0.89721867007672629</c:v>
                </c:pt>
                <c:pt idx="11">
                  <c:v>0.90763533674339303</c:v>
                </c:pt>
                <c:pt idx="12">
                  <c:v>0.90763533674339303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'Carex sempervirens'!$J$3:$V$3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'Carex sempervirens'!$W$13:$AI$13</c:f>
              <c:numCache>
                <c:formatCode>0%</c:formatCode>
                <c:ptCount val="13"/>
                <c:pt idx="0">
                  <c:v>0.85282091097308488</c:v>
                </c:pt>
                <c:pt idx="1">
                  <c:v>0.85282091097308488</c:v>
                </c:pt>
                <c:pt idx="2">
                  <c:v>0.85282091097308488</c:v>
                </c:pt>
                <c:pt idx="3">
                  <c:v>0.85282091097308488</c:v>
                </c:pt>
                <c:pt idx="4">
                  <c:v>0.85282091097308488</c:v>
                </c:pt>
                <c:pt idx="5">
                  <c:v>0.85282091097308488</c:v>
                </c:pt>
                <c:pt idx="6">
                  <c:v>0.85282091097308488</c:v>
                </c:pt>
                <c:pt idx="7">
                  <c:v>0.85282091097308488</c:v>
                </c:pt>
                <c:pt idx="8">
                  <c:v>0.85282091097308488</c:v>
                </c:pt>
                <c:pt idx="9">
                  <c:v>0.85282091097308488</c:v>
                </c:pt>
                <c:pt idx="10">
                  <c:v>0.85282091097308488</c:v>
                </c:pt>
                <c:pt idx="11">
                  <c:v>0.86532091097308494</c:v>
                </c:pt>
                <c:pt idx="12">
                  <c:v>0.8778209109730849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'Carex sempervirens'!$J$3:$V$3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'Carex sempervirens'!$W$18:$AI$18</c:f>
              <c:numCache>
                <c:formatCode>0%</c:formatCode>
                <c:ptCount val="13"/>
                <c:pt idx="0">
                  <c:v>0.29768939393939392</c:v>
                </c:pt>
                <c:pt idx="1">
                  <c:v>0.30768939393939393</c:v>
                </c:pt>
                <c:pt idx="2">
                  <c:v>0.31810606060606061</c:v>
                </c:pt>
                <c:pt idx="3">
                  <c:v>0.31810606060606061</c:v>
                </c:pt>
                <c:pt idx="4">
                  <c:v>0.3285227272727273</c:v>
                </c:pt>
                <c:pt idx="5">
                  <c:v>0.3285227272727273</c:v>
                </c:pt>
                <c:pt idx="6">
                  <c:v>0.3285227272727273</c:v>
                </c:pt>
                <c:pt idx="7">
                  <c:v>0.3285227272727273</c:v>
                </c:pt>
                <c:pt idx="8">
                  <c:v>0.3285227272727273</c:v>
                </c:pt>
                <c:pt idx="9">
                  <c:v>0.3285227272727273</c:v>
                </c:pt>
                <c:pt idx="10">
                  <c:v>0.3285227272727273</c:v>
                </c:pt>
                <c:pt idx="11">
                  <c:v>0.3285227272727273</c:v>
                </c:pt>
                <c:pt idx="12">
                  <c:v>0.40638888888888891</c:v>
                </c:pt>
              </c:numCache>
            </c:numRef>
          </c:yVal>
          <c:smooth val="1"/>
        </c:ser>
        <c:axId val="104873344"/>
        <c:axId val="104869888"/>
      </c:scatterChart>
      <c:valAx>
        <c:axId val="104873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5569273753932131"/>
              <c:y val="0.90866022879215569"/>
            </c:manualLayout>
          </c:layout>
        </c:title>
        <c:numFmt formatCode="General" sourceLinked="1"/>
        <c:tickLblPos val="nextTo"/>
        <c:crossAx val="104869888"/>
        <c:crosses val="autoZero"/>
        <c:crossBetween val="midCat"/>
      </c:valAx>
      <c:valAx>
        <c:axId val="104869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104873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Estratificación</a:t>
            </a:r>
            <a:r>
              <a:rPr lang="en-US" baseline="0"/>
              <a:t> fría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'Carex sempervirens'!$J$3:$V$3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'Carex sempervirens'!$W$23:$AI$23</c:f>
              <c:numCache>
                <c:formatCode>0%</c:formatCode>
                <c:ptCount val="13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6.0416666666666667E-2</c:v>
                </c:pt>
                <c:pt idx="4">
                  <c:v>0.22630952380952382</c:v>
                </c:pt>
                <c:pt idx="5">
                  <c:v>0.59720238095238098</c:v>
                </c:pt>
                <c:pt idx="6">
                  <c:v>0.75607142857142851</c:v>
                </c:pt>
                <c:pt idx="7">
                  <c:v>0.85071428571428576</c:v>
                </c:pt>
                <c:pt idx="8">
                  <c:v>0.86071428571428565</c:v>
                </c:pt>
                <c:pt idx="9">
                  <c:v>0.8911309523809523</c:v>
                </c:pt>
                <c:pt idx="10">
                  <c:v>0.90154761904761904</c:v>
                </c:pt>
                <c:pt idx="11">
                  <c:v>0.92386904761904765</c:v>
                </c:pt>
                <c:pt idx="12">
                  <c:v>0.92386904761904765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'Carex sempervirens'!$J$3:$V$3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'Carex sempervirens'!$W$28:$AI$28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1.1363636363636364E-2</c:v>
                </c:pt>
                <c:pt idx="4">
                  <c:v>0.16737310172664865</c:v>
                </c:pt>
                <c:pt idx="5">
                  <c:v>0.44900665695860204</c:v>
                </c:pt>
                <c:pt idx="6">
                  <c:v>0.65484969835656326</c:v>
                </c:pt>
                <c:pt idx="7">
                  <c:v>0.70568701893072605</c:v>
                </c:pt>
                <c:pt idx="8">
                  <c:v>0.78765342209278133</c:v>
                </c:pt>
                <c:pt idx="9">
                  <c:v>0.81396921156646562</c:v>
                </c:pt>
                <c:pt idx="10">
                  <c:v>0.81396921156646562</c:v>
                </c:pt>
                <c:pt idx="11">
                  <c:v>0.86121801539421683</c:v>
                </c:pt>
                <c:pt idx="12">
                  <c:v>0.87208758061160807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'Carex sempervirens'!$J$3:$V$3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'Carex sempervirens'!$W$33:$AI$33</c:f>
              <c:numCache>
                <c:formatCode>0%</c:formatCode>
                <c:ptCount val="13"/>
                <c:pt idx="0">
                  <c:v>1.0869565217391304E-2</c:v>
                </c:pt>
                <c:pt idx="1">
                  <c:v>1.0869565217391304E-2</c:v>
                </c:pt>
                <c:pt idx="2">
                  <c:v>1.0869565217391304E-2</c:v>
                </c:pt>
                <c:pt idx="3">
                  <c:v>2.2774327122153208E-2</c:v>
                </c:pt>
                <c:pt idx="4">
                  <c:v>2.2774327122153208E-2</c:v>
                </c:pt>
                <c:pt idx="5">
                  <c:v>2.2774327122153208E-2</c:v>
                </c:pt>
                <c:pt idx="6">
                  <c:v>2.2774327122153208E-2</c:v>
                </c:pt>
                <c:pt idx="7">
                  <c:v>2.2774327122153208E-2</c:v>
                </c:pt>
                <c:pt idx="8">
                  <c:v>5.745341614906832E-2</c:v>
                </c:pt>
                <c:pt idx="9">
                  <c:v>0.11387163561076603</c:v>
                </c:pt>
                <c:pt idx="10">
                  <c:v>0.19459345002823264</c:v>
                </c:pt>
                <c:pt idx="11">
                  <c:v>0.48320158102766797</c:v>
                </c:pt>
                <c:pt idx="12">
                  <c:v>0.48320158102766797</c:v>
                </c:pt>
              </c:numCache>
            </c:numRef>
          </c:yVal>
          <c:smooth val="1"/>
        </c:ser>
        <c:axId val="78498816"/>
        <c:axId val="78496512"/>
      </c:scatterChart>
      <c:valAx>
        <c:axId val="78498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2221504766916989"/>
              <c:y val="0.90036106703392116"/>
            </c:manualLayout>
          </c:layout>
        </c:title>
        <c:numFmt formatCode="General" sourceLinked="1"/>
        <c:tickLblPos val="nextTo"/>
        <c:crossAx val="78496512"/>
        <c:crosses val="autoZero"/>
        <c:crossBetween val="midCat"/>
      </c:valAx>
      <c:valAx>
        <c:axId val="7849651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78498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Estratificación</a:t>
            </a:r>
            <a:r>
              <a:rPr lang="es-ES" baseline="0"/>
              <a:t> fría</a:t>
            </a:r>
            <a:endParaRPr lang="es-E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'Festuca eskia'!$J$4:$V$4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</c:numCache>
            </c:numRef>
          </c:xVal>
          <c:yVal>
            <c:numRef>
              <c:f>'Festuca eskia'!$W$24:$AI$24</c:f>
              <c:numCache>
                <c:formatCode>0%</c:formatCode>
                <c:ptCount val="13"/>
                <c:pt idx="0">
                  <c:v>0.75396825396825395</c:v>
                </c:pt>
                <c:pt idx="1">
                  <c:v>0.75396825396825395</c:v>
                </c:pt>
                <c:pt idx="2">
                  <c:v>0.75396825396825395</c:v>
                </c:pt>
                <c:pt idx="3">
                  <c:v>0.75396825396825395</c:v>
                </c:pt>
                <c:pt idx="4">
                  <c:v>0.75396825396825395</c:v>
                </c:pt>
                <c:pt idx="5">
                  <c:v>0.75396825396825395</c:v>
                </c:pt>
                <c:pt idx="6">
                  <c:v>0.75396825396825395</c:v>
                </c:pt>
                <c:pt idx="7">
                  <c:v>0.75396825396825395</c:v>
                </c:pt>
                <c:pt idx="8">
                  <c:v>0.75396825396825395</c:v>
                </c:pt>
                <c:pt idx="9">
                  <c:v>0.75396825396825395</c:v>
                </c:pt>
                <c:pt idx="10">
                  <c:v>0.75396825396825395</c:v>
                </c:pt>
                <c:pt idx="11">
                  <c:v>0.75396825396825395</c:v>
                </c:pt>
                <c:pt idx="12">
                  <c:v>0.76587301587301582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'Festuca eskia'!$J$4:$V$4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</c:numCache>
            </c:numRef>
          </c:xVal>
          <c:yVal>
            <c:numRef>
              <c:f>'Festuca eskia'!$W$29:$AI$29</c:f>
              <c:numCache>
                <c:formatCode>0%</c:formatCode>
                <c:ptCount val="13"/>
                <c:pt idx="0">
                  <c:v>0.84203251458686246</c:v>
                </c:pt>
                <c:pt idx="1">
                  <c:v>0.85393727649162432</c:v>
                </c:pt>
                <c:pt idx="2">
                  <c:v>0.87522350837568219</c:v>
                </c:pt>
                <c:pt idx="3">
                  <c:v>0.87522350837568219</c:v>
                </c:pt>
                <c:pt idx="4">
                  <c:v>0.89849190664408052</c:v>
                </c:pt>
                <c:pt idx="5">
                  <c:v>0.89849190664408052</c:v>
                </c:pt>
                <c:pt idx="6">
                  <c:v>0.89849190664408052</c:v>
                </c:pt>
                <c:pt idx="7">
                  <c:v>0.89849190664408052</c:v>
                </c:pt>
                <c:pt idx="8">
                  <c:v>0.89849190664408052</c:v>
                </c:pt>
                <c:pt idx="9">
                  <c:v>0.89849190664408052</c:v>
                </c:pt>
                <c:pt idx="10">
                  <c:v>0.89849190664408052</c:v>
                </c:pt>
                <c:pt idx="11">
                  <c:v>0.89849190664408052</c:v>
                </c:pt>
                <c:pt idx="12">
                  <c:v>0.89849190664408052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'Festuca eskia'!$J$4:$V$4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</c:numCache>
            </c:numRef>
          </c:xVal>
          <c:yVal>
            <c:numRef>
              <c:f>'Festuca eskia'!$W$34:$AI$34</c:f>
              <c:numCache>
                <c:formatCode>0%</c:formatCode>
                <c:ptCount val="13"/>
                <c:pt idx="0">
                  <c:v>0.90993083003952568</c:v>
                </c:pt>
                <c:pt idx="1">
                  <c:v>0.93265810276679839</c:v>
                </c:pt>
                <c:pt idx="2">
                  <c:v>0.93265810276679839</c:v>
                </c:pt>
                <c:pt idx="3">
                  <c:v>0.94352766798418974</c:v>
                </c:pt>
                <c:pt idx="4">
                  <c:v>0.94352766798418974</c:v>
                </c:pt>
                <c:pt idx="5">
                  <c:v>0.94352766798418974</c:v>
                </c:pt>
                <c:pt idx="6">
                  <c:v>0.94352766798418974</c:v>
                </c:pt>
                <c:pt idx="7">
                  <c:v>0.94352766798418974</c:v>
                </c:pt>
                <c:pt idx="8">
                  <c:v>0.94352766798418974</c:v>
                </c:pt>
                <c:pt idx="9">
                  <c:v>0.94352766798418974</c:v>
                </c:pt>
                <c:pt idx="10">
                  <c:v>0.94352766798418974</c:v>
                </c:pt>
                <c:pt idx="11">
                  <c:v>0.94352766798418974</c:v>
                </c:pt>
                <c:pt idx="12">
                  <c:v>0.94352766798418974</c:v>
                </c:pt>
              </c:numCache>
            </c:numRef>
          </c:yVal>
          <c:smooth val="1"/>
        </c:ser>
        <c:axId val="92923008"/>
        <c:axId val="92924544"/>
      </c:scatterChart>
      <c:valAx>
        <c:axId val="92923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1553656927099618"/>
              <c:y val="0.90394825646794152"/>
            </c:manualLayout>
          </c:layout>
        </c:title>
        <c:numFmt formatCode="General" sourceLinked="1"/>
        <c:tickLblPos val="nextTo"/>
        <c:crossAx val="92924544"/>
        <c:crosses val="autoZero"/>
        <c:crossBetween val="midCat"/>
      </c:valAx>
      <c:valAx>
        <c:axId val="92924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92923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Frescas + Estratificación</a:t>
            </a:r>
            <a:r>
              <a:rPr lang="es-ES" baseline="0"/>
              <a:t> cálida</a:t>
            </a:r>
            <a:endParaRPr lang="es-E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'Carex sempervirens'!$K$3:$AI$3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86</c:v>
                </c:pt>
                <c:pt idx="14">
                  <c:v>89</c:v>
                </c:pt>
                <c:pt idx="15">
                  <c:v>91</c:v>
                </c:pt>
                <c:pt idx="16">
                  <c:v>93</c:v>
                </c:pt>
                <c:pt idx="17">
                  <c:v>96</c:v>
                </c:pt>
                <c:pt idx="18">
                  <c:v>98</c:v>
                </c:pt>
                <c:pt idx="19">
                  <c:v>100</c:v>
                </c:pt>
                <c:pt idx="20">
                  <c:v>103</c:v>
                </c:pt>
                <c:pt idx="21">
                  <c:v>105</c:v>
                </c:pt>
                <c:pt idx="22">
                  <c:v>107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'Carex sempervirens'!$K$8:$AI$8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3.125E-2</c:v>
                </c:pt>
                <c:pt idx="4">
                  <c:v>0.20107363597612959</c:v>
                </c:pt>
                <c:pt idx="5">
                  <c:v>0.35410006393861893</c:v>
                </c:pt>
                <c:pt idx="6">
                  <c:v>0.47952632139812446</c:v>
                </c:pt>
                <c:pt idx="7">
                  <c:v>0.82431532395566909</c:v>
                </c:pt>
                <c:pt idx="8">
                  <c:v>0.82431532395566909</c:v>
                </c:pt>
                <c:pt idx="9">
                  <c:v>0.83518488917306044</c:v>
                </c:pt>
                <c:pt idx="10">
                  <c:v>0.88680200341005966</c:v>
                </c:pt>
                <c:pt idx="11">
                  <c:v>0.88680200341005966</c:v>
                </c:pt>
                <c:pt idx="12">
                  <c:v>0.89721867007672629</c:v>
                </c:pt>
                <c:pt idx="13">
                  <c:v>0.89721867007672629</c:v>
                </c:pt>
                <c:pt idx="14">
                  <c:v>0.89721867007672629</c:v>
                </c:pt>
                <c:pt idx="15">
                  <c:v>0.89721867007672629</c:v>
                </c:pt>
                <c:pt idx="16">
                  <c:v>0.89721867007672629</c:v>
                </c:pt>
                <c:pt idx="17">
                  <c:v>0.89721867007672629</c:v>
                </c:pt>
                <c:pt idx="18">
                  <c:v>0.89721867007672629</c:v>
                </c:pt>
                <c:pt idx="19">
                  <c:v>0.89721867007672629</c:v>
                </c:pt>
                <c:pt idx="20">
                  <c:v>0.89721867007672629</c:v>
                </c:pt>
                <c:pt idx="21">
                  <c:v>0.89721867007672629</c:v>
                </c:pt>
                <c:pt idx="22">
                  <c:v>0.89721867007672629</c:v>
                </c:pt>
                <c:pt idx="23">
                  <c:v>0.90763533674339303</c:v>
                </c:pt>
                <c:pt idx="24">
                  <c:v>0.90763533674339303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'Carex sempervirens'!$K$3:$AI$3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86</c:v>
                </c:pt>
                <c:pt idx="14">
                  <c:v>89</c:v>
                </c:pt>
                <c:pt idx="15">
                  <c:v>91</c:v>
                </c:pt>
                <c:pt idx="16">
                  <c:v>93</c:v>
                </c:pt>
                <c:pt idx="17">
                  <c:v>96</c:v>
                </c:pt>
                <c:pt idx="18">
                  <c:v>98</c:v>
                </c:pt>
                <c:pt idx="19">
                  <c:v>100</c:v>
                </c:pt>
                <c:pt idx="20">
                  <c:v>103</c:v>
                </c:pt>
                <c:pt idx="21">
                  <c:v>105</c:v>
                </c:pt>
                <c:pt idx="22">
                  <c:v>107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'Carex sempervirens'!$K$13:$AI$13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0.10908385093167702</c:v>
                </c:pt>
                <c:pt idx="5">
                  <c:v>0.21816770186335402</c:v>
                </c:pt>
                <c:pt idx="6">
                  <c:v>0.40377846790890271</c:v>
                </c:pt>
                <c:pt idx="7">
                  <c:v>0.60471014492753616</c:v>
                </c:pt>
                <c:pt idx="8">
                  <c:v>0.64922360248447208</c:v>
                </c:pt>
                <c:pt idx="9">
                  <c:v>0.72096273291925472</c:v>
                </c:pt>
                <c:pt idx="10">
                  <c:v>0.78064182194616971</c:v>
                </c:pt>
                <c:pt idx="11">
                  <c:v>0.82782091097308486</c:v>
                </c:pt>
                <c:pt idx="12">
                  <c:v>0.85282091097308488</c:v>
                </c:pt>
                <c:pt idx="13">
                  <c:v>0.85282091097308488</c:v>
                </c:pt>
                <c:pt idx="14">
                  <c:v>0.85282091097308488</c:v>
                </c:pt>
                <c:pt idx="15">
                  <c:v>0.85282091097308488</c:v>
                </c:pt>
                <c:pt idx="16">
                  <c:v>0.85282091097308488</c:v>
                </c:pt>
                <c:pt idx="17">
                  <c:v>0.85282091097308488</c:v>
                </c:pt>
                <c:pt idx="18">
                  <c:v>0.85282091097308488</c:v>
                </c:pt>
                <c:pt idx="19">
                  <c:v>0.85282091097308488</c:v>
                </c:pt>
                <c:pt idx="20">
                  <c:v>0.85282091097308488</c:v>
                </c:pt>
                <c:pt idx="21">
                  <c:v>0.85282091097308488</c:v>
                </c:pt>
                <c:pt idx="22">
                  <c:v>0.85282091097308488</c:v>
                </c:pt>
                <c:pt idx="23">
                  <c:v>0.86532091097308494</c:v>
                </c:pt>
                <c:pt idx="24">
                  <c:v>0.8778209109730849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'Carex sempervirens'!$K$3:$AI$3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86</c:v>
                </c:pt>
                <c:pt idx="14">
                  <c:v>89</c:v>
                </c:pt>
                <c:pt idx="15">
                  <c:v>91</c:v>
                </c:pt>
                <c:pt idx="16">
                  <c:v>93</c:v>
                </c:pt>
                <c:pt idx="17">
                  <c:v>96</c:v>
                </c:pt>
                <c:pt idx="18">
                  <c:v>98</c:v>
                </c:pt>
                <c:pt idx="19">
                  <c:v>100</c:v>
                </c:pt>
                <c:pt idx="20">
                  <c:v>103</c:v>
                </c:pt>
                <c:pt idx="21">
                  <c:v>105</c:v>
                </c:pt>
                <c:pt idx="22">
                  <c:v>107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'Carex sempervirens'!$K$18:$AI$18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0.29768939393939392</c:v>
                </c:pt>
                <c:pt idx="13">
                  <c:v>0.30768939393939393</c:v>
                </c:pt>
                <c:pt idx="14">
                  <c:v>0.31810606060606061</c:v>
                </c:pt>
                <c:pt idx="15">
                  <c:v>0.31810606060606061</c:v>
                </c:pt>
                <c:pt idx="16">
                  <c:v>0.3285227272727273</c:v>
                </c:pt>
                <c:pt idx="17">
                  <c:v>0.3285227272727273</c:v>
                </c:pt>
                <c:pt idx="18">
                  <c:v>0.3285227272727273</c:v>
                </c:pt>
                <c:pt idx="19">
                  <c:v>0.3285227272727273</c:v>
                </c:pt>
                <c:pt idx="20">
                  <c:v>0.3285227272727273</c:v>
                </c:pt>
                <c:pt idx="21">
                  <c:v>0.3285227272727273</c:v>
                </c:pt>
                <c:pt idx="22">
                  <c:v>0.3285227272727273</c:v>
                </c:pt>
                <c:pt idx="23">
                  <c:v>0.3285227272727273</c:v>
                </c:pt>
                <c:pt idx="24">
                  <c:v>0.40638888888888891</c:v>
                </c:pt>
              </c:numCache>
            </c:numRef>
          </c:yVal>
          <c:smooth val="1"/>
        </c:ser>
        <c:axId val="79812864"/>
        <c:axId val="79784960"/>
      </c:scatterChart>
      <c:valAx>
        <c:axId val="79812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1793523622047239"/>
              <c:y val="0.90036106703392116"/>
            </c:manualLayout>
          </c:layout>
        </c:title>
        <c:numFmt formatCode="General" sourceLinked="1"/>
        <c:tickLblPos val="nextTo"/>
        <c:crossAx val="79784960"/>
        <c:crosses val="autoZero"/>
        <c:crossBetween val="midCat"/>
      </c:valAx>
      <c:valAx>
        <c:axId val="7978496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79812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Frescas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'Galium rotundifolium'!$K$3:$V$3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</c:numCache>
            </c:numRef>
          </c:xVal>
          <c:yVal>
            <c:numRef>
              <c:f>'Galium rotundifolium'!$K$8:$V$8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'Galium rotundifolium'!$K$3:$V$3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</c:numCache>
            </c:numRef>
          </c:xVal>
          <c:yVal>
            <c:numRef>
              <c:f>'Galium rotundifolium'!$K$13:$V$13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1.0416666666666666E-2</c:v>
                </c:pt>
                <c:pt idx="6">
                  <c:v>2.0416666666666666E-2</c:v>
                </c:pt>
                <c:pt idx="7">
                  <c:v>0.12333333333333332</c:v>
                </c:pt>
                <c:pt idx="8">
                  <c:v>0.18458333333333335</c:v>
                </c:pt>
                <c:pt idx="9">
                  <c:v>0.44166666666666665</c:v>
                </c:pt>
                <c:pt idx="10">
                  <c:v>0.64541666666666675</c:v>
                </c:pt>
                <c:pt idx="11">
                  <c:v>0.77749999999999997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'Galium rotundifolium'!$K$3:$V$3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</c:numCache>
            </c:numRef>
          </c:xVal>
          <c:yVal>
            <c:numRef>
              <c:f>'Galium rotundifolium'!$K$18:$V$18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9.0000000000000011E-2</c:v>
                </c:pt>
                <c:pt idx="11">
                  <c:v>0.13083333333333336</c:v>
                </c:pt>
              </c:numCache>
            </c:numRef>
          </c:yVal>
          <c:smooth val="1"/>
        </c:ser>
        <c:axId val="107769216"/>
        <c:axId val="107767680"/>
      </c:scatterChart>
      <c:valAx>
        <c:axId val="107769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3897349721528705"/>
              <c:y val="0.90900361139068142"/>
            </c:manualLayout>
          </c:layout>
        </c:title>
        <c:numFmt formatCode="General" sourceLinked="1"/>
        <c:tickLblPos val="nextTo"/>
        <c:crossAx val="107767680"/>
        <c:crosses val="autoZero"/>
        <c:crossBetween val="midCat"/>
      </c:valAx>
      <c:valAx>
        <c:axId val="10776768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107769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Estratificación cálida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'Galium rotundifolium'!$J$3:$V$3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'Galium rotundifolium'!$W$8:$AI$8</c:f>
              <c:numCache>
                <c:formatCode>0%</c:formatCode>
                <c:ptCount val="13"/>
                <c:pt idx="0">
                  <c:v>0.25541666666666668</c:v>
                </c:pt>
                <c:pt idx="1">
                  <c:v>0.25541666666666668</c:v>
                </c:pt>
                <c:pt idx="2">
                  <c:v>0.26541666666666663</c:v>
                </c:pt>
                <c:pt idx="3">
                  <c:v>0.3158333333333333</c:v>
                </c:pt>
                <c:pt idx="4">
                  <c:v>0.32625000000000004</c:v>
                </c:pt>
                <c:pt idx="5">
                  <c:v>0.36708333333333332</c:v>
                </c:pt>
                <c:pt idx="6">
                  <c:v>0.38749999999999996</c:v>
                </c:pt>
                <c:pt idx="7">
                  <c:v>0.39791666666666664</c:v>
                </c:pt>
                <c:pt idx="8">
                  <c:v>0.42833333333333334</c:v>
                </c:pt>
                <c:pt idx="9">
                  <c:v>0.43874999999999997</c:v>
                </c:pt>
                <c:pt idx="10">
                  <c:v>0.45916666666666667</c:v>
                </c:pt>
                <c:pt idx="11">
                  <c:v>0.4695833333333333</c:v>
                </c:pt>
                <c:pt idx="12">
                  <c:v>0.4695833333333333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'Galium rotundifolium'!$J$3:$V$3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'Galium rotundifolium'!$W$13:$AI$13</c:f>
              <c:numCache>
                <c:formatCode>0%</c:formatCode>
                <c:ptCount val="13"/>
                <c:pt idx="0">
                  <c:v>0.9491666666666666</c:v>
                </c:pt>
                <c:pt idx="1">
                  <c:v>0.9491666666666666</c:v>
                </c:pt>
                <c:pt idx="2">
                  <c:v>0.9491666666666666</c:v>
                </c:pt>
                <c:pt idx="3">
                  <c:v>0.9491666666666666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0.99</c:v>
                </c:pt>
                <c:pt idx="12">
                  <c:v>0.99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'Galium rotundifolium'!$J$3:$V$3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'Galium rotundifolium'!$W$18:$AI$18</c:f>
              <c:numCache>
                <c:formatCode>0%</c:formatCode>
                <c:ptCount val="13"/>
                <c:pt idx="0">
                  <c:v>0.16083333333333336</c:v>
                </c:pt>
                <c:pt idx="1">
                  <c:v>0.17083333333333336</c:v>
                </c:pt>
                <c:pt idx="2">
                  <c:v>0.17083333333333336</c:v>
                </c:pt>
                <c:pt idx="3">
                  <c:v>0.18083333333333335</c:v>
                </c:pt>
                <c:pt idx="4">
                  <c:v>0.24166666666666667</c:v>
                </c:pt>
                <c:pt idx="5">
                  <c:v>0.28250000000000003</c:v>
                </c:pt>
                <c:pt idx="6">
                  <c:v>0.31291666666666668</c:v>
                </c:pt>
                <c:pt idx="7">
                  <c:v>0.34333333333333332</c:v>
                </c:pt>
                <c:pt idx="8">
                  <c:v>0.39458333333333334</c:v>
                </c:pt>
                <c:pt idx="9">
                  <c:v>0.41458333333333336</c:v>
                </c:pt>
                <c:pt idx="10">
                  <c:v>0.41458333333333336</c:v>
                </c:pt>
                <c:pt idx="11">
                  <c:v>0.4654166666666667</c:v>
                </c:pt>
                <c:pt idx="12">
                  <c:v>0.47583333333333333</c:v>
                </c:pt>
              </c:numCache>
            </c:numRef>
          </c:yVal>
          <c:smooth val="1"/>
        </c:ser>
        <c:axId val="95046656"/>
        <c:axId val="92795264"/>
      </c:scatterChart>
      <c:valAx>
        <c:axId val="95046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561838327256073"/>
              <c:y val="0.90559910348285111"/>
            </c:manualLayout>
          </c:layout>
        </c:title>
        <c:numFmt formatCode="General" sourceLinked="1"/>
        <c:tickLblPos val="nextTo"/>
        <c:crossAx val="92795264"/>
        <c:crosses val="autoZero"/>
        <c:crossBetween val="midCat"/>
      </c:valAx>
      <c:valAx>
        <c:axId val="92795264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95046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Estratificación fría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'Galium rotundifolium'!$J$3:$V$3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'Galium rotundifolium'!$W$23:$AI$23</c:f>
              <c:numCache>
                <c:formatCode>0%</c:formatCode>
                <c:ptCount val="13"/>
                <c:pt idx="0">
                  <c:v>4.1250000000000002E-2</c:v>
                </c:pt>
                <c:pt idx="1">
                  <c:v>4.1250000000000002E-2</c:v>
                </c:pt>
                <c:pt idx="2">
                  <c:v>4.1250000000000002E-2</c:v>
                </c:pt>
                <c:pt idx="3">
                  <c:v>4.1250000000000002E-2</c:v>
                </c:pt>
                <c:pt idx="4">
                  <c:v>4.1250000000000002E-2</c:v>
                </c:pt>
                <c:pt idx="5">
                  <c:v>4.1250000000000002E-2</c:v>
                </c:pt>
                <c:pt idx="6">
                  <c:v>4.1250000000000002E-2</c:v>
                </c:pt>
                <c:pt idx="7">
                  <c:v>4.1250000000000002E-2</c:v>
                </c:pt>
                <c:pt idx="8">
                  <c:v>4.1250000000000002E-2</c:v>
                </c:pt>
                <c:pt idx="9">
                  <c:v>4.1250000000000002E-2</c:v>
                </c:pt>
                <c:pt idx="10">
                  <c:v>4.1250000000000002E-2</c:v>
                </c:pt>
                <c:pt idx="11">
                  <c:v>4.1250000000000002E-2</c:v>
                </c:pt>
                <c:pt idx="12">
                  <c:v>4.1250000000000002E-2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'Galium rotundifolium'!$J$3:$V$3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'Galium rotundifolium'!$W$28:$AI$28</c:f>
              <c:numCache>
                <c:formatCode>0%</c:formatCode>
                <c:ptCount val="13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0.05</c:v>
                </c:pt>
                <c:pt idx="5">
                  <c:v>0.18000000000000002</c:v>
                </c:pt>
                <c:pt idx="6">
                  <c:v>0.28000000000000003</c:v>
                </c:pt>
                <c:pt idx="7">
                  <c:v>0.41000000000000003</c:v>
                </c:pt>
                <c:pt idx="8">
                  <c:v>0.65</c:v>
                </c:pt>
                <c:pt idx="9">
                  <c:v>0.79</c:v>
                </c:pt>
                <c:pt idx="10">
                  <c:v>0.84</c:v>
                </c:pt>
                <c:pt idx="11">
                  <c:v>0.91</c:v>
                </c:pt>
                <c:pt idx="12">
                  <c:v>0.92999999999999994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'Galium rotundifolium'!$J$3:$V$3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'Galium rotundifolium'!$W$33:$AI$33</c:f>
              <c:numCache>
                <c:formatCode>0%</c:formatCode>
                <c:ptCount val="13"/>
                <c:pt idx="0">
                  <c:v>4.1666666666666664E-2</c:v>
                </c:pt>
                <c:pt idx="1">
                  <c:v>4.1666666666666664E-2</c:v>
                </c:pt>
                <c:pt idx="2">
                  <c:v>4.1666666666666664E-2</c:v>
                </c:pt>
                <c:pt idx="3">
                  <c:v>4.1666666666666664E-2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5.2083333333333329E-2</c:v>
                </c:pt>
                <c:pt idx="7">
                  <c:v>0.22750000000000001</c:v>
                </c:pt>
                <c:pt idx="8">
                  <c:v>0.27875</c:v>
                </c:pt>
                <c:pt idx="9">
                  <c:v>0.32041666666666668</c:v>
                </c:pt>
                <c:pt idx="10">
                  <c:v>0.34125</c:v>
                </c:pt>
                <c:pt idx="11">
                  <c:v>0.4433333333333333</c:v>
                </c:pt>
                <c:pt idx="12">
                  <c:v>0.45333333333333331</c:v>
                </c:pt>
              </c:numCache>
            </c:numRef>
          </c:yVal>
          <c:smooth val="1"/>
        </c:ser>
        <c:axId val="105065088"/>
        <c:axId val="105062784"/>
      </c:scatterChart>
      <c:valAx>
        <c:axId val="10506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549126176301133"/>
              <c:y val="0.9016055310159401"/>
            </c:manualLayout>
          </c:layout>
        </c:title>
        <c:numFmt formatCode="General" sourceLinked="1"/>
        <c:tickLblPos val="nextTo"/>
        <c:crossAx val="105062784"/>
        <c:crosses val="autoZero"/>
        <c:crossBetween val="midCat"/>
      </c:valAx>
      <c:valAx>
        <c:axId val="105062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105065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Frescas + Estratificación cálida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tx>
            <c:v>30/20ºC</c:v>
          </c:tx>
          <c:marker>
            <c:symbol val="none"/>
          </c:marker>
          <c:xVal>
            <c:numRef>
              <c:f>'Galium rotundifolium'!$K$3:$AI$3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86</c:v>
                </c:pt>
                <c:pt idx="14">
                  <c:v>89</c:v>
                </c:pt>
                <c:pt idx="15">
                  <c:v>91</c:v>
                </c:pt>
                <c:pt idx="16">
                  <c:v>93</c:v>
                </c:pt>
                <c:pt idx="17">
                  <c:v>96</c:v>
                </c:pt>
                <c:pt idx="18">
                  <c:v>98</c:v>
                </c:pt>
                <c:pt idx="19">
                  <c:v>100</c:v>
                </c:pt>
                <c:pt idx="20">
                  <c:v>103</c:v>
                </c:pt>
                <c:pt idx="21">
                  <c:v>105</c:v>
                </c:pt>
                <c:pt idx="22">
                  <c:v>107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'Galium rotundifolium'!$K$8:$AI$8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0.25541666666666668</c:v>
                </c:pt>
                <c:pt idx="13">
                  <c:v>0.25541666666666668</c:v>
                </c:pt>
                <c:pt idx="14">
                  <c:v>0.26541666666666663</c:v>
                </c:pt>
                <c:pt idx="15">
                  <c:v>0.3158333333333333</c:v>
                </c:pt>
                <c:pt idx="16">
                  <c:v>0.32625000000000004</c:v>
                </c:pt>
                <c:pt idx="17">
                  <c:v>0.36708333333333332</c:v>
                </c:pt>
                <c:pt idx="18">
                  <c:v>0.38749999999999996</c:v>
                </c:pt>
                <c:pt idx="19">
                  <c:v>0.39791666666666664</c:v>
                </c:pt>
                <c:pt idx="20">
                  <c:v>0.42833333333333334</c:v>
                </c:pt>
                <c:pt idx="21">
                  <c:v>0.43874999999999997</c:v>
                </c:pt>
                <c:pt idx="22">
                  <c:v>0.45916666666666667</c:v>
                </c:pt>
                <c:pt idx="23">
                  <c:v>0.4695833333333333</c:v>
                </c:pt>
                <c:pt idx="24">
                  <c:v>0.4695833333333333</c:v>
                </c:pt>
              </c:numCache>
            </c:numRef>
          </c:yVal>
          <c:smooth val="1"/>
        </c:ser>
        <c:ser>
          <c:idx val="2"/>
          <c:order val="1"/>
          <c:tx>
            <c:v>22/12ºC</c:v>
          </c:tx>
          <c:marker>
            <c:symbol val="none"/>
          </c:marker>
          <c:xVal>
            <c:numRef>
              <c:f>'Galium rotundifolium'!$K$3:$AI$3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86</c:v>
                </c:pt>
                <c:pt idx="14">
                  <c:v>89</c:v>
                </c:pt>
                <c:pt idx="15">
                  <c:v>91</c:v>
                </c:pt>
                <c:pt idx="16">
                  <c:v>93</c:v>
                </c:pt>
                <c:pt idx="17">
                  <c:v>96</c:v>
                </c:pt>
                <c:pt idx="18">
                  <c:v>98</c:v>
                </c:pt>
                <c:pt idx="19">
                  <c:v>100</c:v>
                </c:pt>
                <c:pt idx="20">
                  <c:v>103</c:v>
                </c:pt>
                <c:pt idx="21">
                  <c:v>105</c:v>
                </c:pt>
                <c:pt idx="22">
                  <c:v>107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'Galium rotundifolium'!$K$13:$AI$13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1.0416666666666666E-2</c:v>
                </c:pt>
                <c:pt idx="6">
                  <c:v>2.0416666666666666E-2</c:v>
                </c:pt>
                <c:pt idx="7">
                  <c:v>0.12333333333333332</c:v>
                </c:pt>
                <c:pt idx="8">
                  <c:v>0.18458333333333335</c:v>
                </c:pt>
                <c:pt idx="9">
                  <c:v>0.44166666666666665</c:v>
                </c:pt>
                <c:pt idx="10">
                  <c:v>0.64541666666666675</c:v>
                </c:pt>
                <c:pt idx="11">
                  <c:v>0.77749999999999997</c:v>
                </c:pt>
                <c:pt idx="12">
                  <c:v>0.9491666666666666</c:v>
                </c:pt>
                <c:pt idx="13">
                  <c:v>0.9491666666666666</c:v>
                </c:pt>
                <c:pt idx="14">
                  <c:v>0.9491666666666666</c:v>
                </c:pt>
                <c:pt idx="15">
                  <c:v>0.9491666666666666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0.99</c:v>
                </c:pt>
                <c:pt idx="24">
                  <c:v>0.99</c:v>
                </c:pt>
              </c:numCache>
            </c:numRef>
          </c:yVal>
          <c:smooth val="1"/>
        </c:ser>
        <c:ser>
          <c:idx val="3"/>
          <c:order val="2"/>
          <c:tx>
            <c:v>14/4ºC</c:v>
          </c:tx>
          <c:marker>
            <c:symbol val="none"/>
          </c:marker>
          <c:xVal>
            <c:numRef>
              <c:f>'Galium rotundifolium'!$K$3:$AI$3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86</c:v>
                </c:pt>
                <c:pt idx="14">
                  <c:v>89</c:v>
                </c:pt>
                <c:pt idx="15">
                  <c:v>91</c:v>
                </c:pt>
                <c:pt idx="16">
                  <c:v>93</c:v>
                </c:pt>
                <c:pt idx="17">
                  <c:v>96</c:v>
                </c:pt>
                <c:pt idx="18">
                  <c:v>98</c:v>
                </c:pt>
                <c:pt idx="19">
                  <c:v>100</c:v>
                </c:pt>
                <c:pt idx="20">
                  <c:v>103</c:v>
                </c:pt>
                <c:pt idx="21">
                  <c:v>105</c:v>
                </c:pt>
                <c:pt idx="22">
                  <c:v>107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'Galium rotundifolium'!$K$18:$AI$18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9.0000000000000011E-2</c:v>
                </c:pt>
                <c:pt idx="11">
                  <c:v>0.13083333333333336</c:v>
                </c:pt>
                <c:pt idx="12">
                  <c:v>0.16083333333333336</c:v>
                </c:pt>
                <c:pt idx="13">
                  <c:v>0.17083333333333336</c:v>
                </c:pt>
                <c:pt idx="14">
                  <c:v>0.17083333333333336</c:v>
                </c:pt>
                <c:pt idx="15">
                  <c:v>0.18083333333333335</c:v>
                </c:pt>
                <c:pt idx="16">
                  <c:v>0.24166666666666667</c:v>
                </c:pt>
                <c:pt idx="17">
                  <c:v>0.28250000000000003</c:v>
                </c:pt>
                <c:pt idx="18">
                  <c:v>0.31291666666666668</c:v>
                </c:pt>
                <c:pt idx="19">
                  <c:v>0.34333333333333332</c:v>
                </c:pt>
                <c:pt idx="20">
                  <c:v>0.39458333333333334</c:v>
                </c:pt>
                <c:pt idx="21">
                  <c:v>0.41458333333333336</c:v>
                </c:pt>
                <c:pt idx="22">
                  <c:v>0.41458333333333336</c:v>
                </c:pt>
                <c:pt idx="23">
                  <c:v>0.4654166666666667</c:v>
                </c:pt>
                <c:pt idx="24">
                  <c:v>0.47583333333333333</c:v>
                </c:pt>
              </c:numCache>
            </c:numRef>
          </c:yVal>
          <c:smooth val="1"/>
        </c:ser>
        <c:axId val="109020672"/>
        <c:axId val="108641664"/>
      </c:scatterChart>
      <c:valAx>
        <c:axId val="109020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5054560657793878"/>
              <c:y val="0.89453958422561197"/>
            </c:manualLayout>
          </c:layout>
        </c:title>
        <c:numFmt formatCode="General" sourceLinked="1"/>
        <c:tickLblPos val="nextTo"/>
        <c:crossAx val="108641664"/>
        <c:crosses val="autoZero"/>
        <c:crossBetween val="midCat"/>
      </c:valAx>
      <c:valAx>
        <c:axId val="108641664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109020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Frescas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'Aquilegia pyrenaica'!$K$3:$V$3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</c:numCache>
            </c:numRef>
          </c:xVal>
          <c:yVal>
            <c:numRef>
              <c:f>'Aquilegia pyrenaica'!$K$8:$V$8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'Aquilegia pyrenaica'!$K$3:$V$3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</c:numCache>
            </c:numRef>
          </c:xVal>
          <c:yVal>
            <c:numRef>
              <c:f>'Aquilegia pyrenaica'!$K$13:$V$13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2.2727272727272728E-2</c:v>
                </c:pt>
                <c:pt idx="8">
                  <c:v>2.2727272727272728E-2</c:v>
                </c:pt>
                <c:pt idx="9">
                  <c:v>2.2727272727272728E-2</c:v>
                </c:pt>
                <c:pt idx="10">
                  <c:v>7.7075098814229248E-2</c:v>
                </c:pt>
                <c:pt idx="11">
                  <c:v>7.7075098814229248E-2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'Aquilegia pyrenaica'!$K$3:$V$3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</c:numCache>
            </c:numRef>
          </c:xVal>
          <c:yVal>
            <c:numRef>
              <c:f>'Aquilegia pyrenaica'!$K$18:$V$18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axId val="105129856"/>
        <c:axId val="105128320"/>
      </c:scatterChart>
      <c:valAx>
        <c:axId val="105129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3004989295692879"/>
              <c:y val="0.91570220946461955"/>
            </c:manualLayout>
          </c:layout>
        </c:title>
        <c:numFmt formatCode="General" sourceLinked="1"/>
        <c:tickLblPos val="nextTo"/>
        <c:crossAx val="105128320"/>
        <c:crosses val="autoZero"/>
        <c:crossBetween val="midCat"/>
      </c:valAx>
      <c:valAx>
        <c:axId val="10512832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105129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Estratificación cálida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'Aquilegia pyrenaica'!$J$3:$V$3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'Aquilegia pyrenaica'!$W$8:$AI$8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'Aquilegia pyrenaica'!$J$3:$V$3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'Aquilegia pyrenaica'!$W$13:$AI$13</c:f>
              <c:numCache>
                <c:formatCode>0%</c:formatCode>
                <c:ptCount val="13"/>
                <c:pt idx="0">
                  <c:v>0.1432806324110672</c:v>
                </c:pt>
                <c:pt idx="1">
                  <c:v>0.1432806324110672</c:v>
                </c:pt>
                <c:pt idx="2">
                  <c:v>0.1432806324110672</c:v>
                </c:pt>
                <c:pt idx="3">
                  <c:v>0.1432806324110672</c:v>
                </c:pt>
                <c:pt idx="4">
                  <c:v>0.1432806324110672</c:v>
                </c:pt>
                <c:pt idx="5">
                  <c:v>0.1432806324110672</c:v>
                </c:pt>
                <c:pt idx="6">
                  <c:v>0.1432806324110672</c:v>
                </c:pt>
                <c:pt idx="7">
                  <c:v>0.1432806324110672</c:v>
                </c:pt>
                <c:pt idx="8">
                  <c:v>0.1432806324110672</c:v>
                </c:pt>
                <c:pt idx="9">
                  <c:v>0.1432806324110672</c:v>
                </c:pt>
                <c:pt idx="10">
                  <c:v>0.1432806324110672</c:v>
                </c:pt>
                <c:pt idx="11">
                  <c:v>0.1432806324110672</c:v>
                </c:pt>
                <c:pt idx="12">
                  <c:v>0.1432806324110672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'Aquilegia pyrenaica'!$J$3:$V$3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'Aquilegia pyrenaica'!$W$18:$AI$18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axId val="109899136"/>
        <c:axId val="109897600"/>
      </c:scatterChart>
      <c:valAx>
        <c:axId val="109899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2801787934402928"/>
              <c:y val="0.91264986876640419"/>
            </c:manualLayout>
          </c:layout>
        </c:title>
        <c:numFmt formatCode="General" sourceLinked="1"/>
        <c:tickLblPos val="nextTo"/>
        <c:crossAx val="109897600"/>
        <c:crosses val="autoZero"/>
        <c:crossBetween val="midCat"/>
      </c:valAx>
      <c:valAx>
        <c:axId val="109897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109899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Estratificación fría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'Aquilegia pyrenaica'!$J$3:$V$3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'Aquilegia pyrenaica'!$W$23:$AI$23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'Aquilegia pyrenaica'!$J$3:$V$3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'Aquilegia pyrenaica'!$W$28:$AI$28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0.2459782608695652</c:v>
                </c:pt>
                <c:pt idx="6">
                  <c:v>0.58755434782608695</c:v>
                </c:pt>
                <c:pt idx="7">
                  <c:v>0.71099637681159422</c:v>
                </c:pt>
                <c:pt idx="8">
                  <c:v>0.76141304347826089</c:v>
                </c:pt>
                <c:pt idx="9">
                  <c:v>0.77182971014492752</c:v>
                </c:pt>
                <c:pt idx="10">
                  <c:v>0.80224637681159428</c:v>
                </c:pt>
                <c:pt idx="11">
                  <c:v>0.80224637681159428</c:v>
                </c:pt>
                <c:pt idx="12">
                  <c:v>0.80224637681159428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'Aquilegia pyrenaica'!$J$3:$V$3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'Aquilegia pyrenaica'!$W$33:$AI$33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0.17255434782608697</c:v>
                </c:pt>
                <c:pt idx="11">
                  <c:v>0.26856884057971014</c:v>
                </c:pt>
                <c:pt idx="12">
                  <c:v>0.38768115942028986</c:v>
                </c:pt>
              </c:numCache>
            </c:numRef>
          </c:yVal>
          <c:smooth val="1"/>
        </c:ser>
        <c:axId val="119117696"/>
        <c:axId val="119116160"/>
      </c:scatterChart>
      <c:valAx>
        <c:axId val="119117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3213593990406367"/>
              <c:y val="0.89754049036553363"/>
            </c:manualLayout>
          </c:layout>
        </c:title>
        <c:numFmt formatCode="General" sourceLinked="1"/>
        <c:tickLblPos val="nextTo"/>
        <c:crossAx val="119116160"/>
        <c:crosses val="autoZero"/>
        <c:crossBetween val="midCat"/>
      </c:valAx>
      <c:valAx>
        <c:axId val="11911616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119117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Frescas + Estratificación cálida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'Aquilegia pyrenaica'!$K$3:$AI$3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86</c:v>
                </c:pt>
                <c:pt idx="14">
                  <c:v>89</c:v>
                </c:pt>
                <c:pt idx="15">
                  <c:v>91</c:v>
                </c:pt>
                <c:pt idx="16">
                  <c:v>93</c:v>
                </c:pt>
                <c:pt idx="17">
                  <c:v>96</c:v>
                </c:pt>
                <c:pt idx="18">
                  <c:v>98</c:v>
                </c:pt>
                <c:pt idx="19">
                  <c:v>100</c:v>
                </c:pt>
                <c:pt idx="20">
                  <c:v>103</c:v>
                </c:pt>
                <c:pt idx="21">
                  <c:v>105</c:v>
                </c:pt>
                <c:pt idx="22">
                  <c:v>107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'Aquilegia pyrenaica'!$K$8:$AI$8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'Aquilegia pyrenaica'!$K$3:$AI$3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86</c:v>
                </c:pt>
                <c:pt idx="14">
                  <c:v>89</c:v>
                </c:pt>
                <c:pt idx="15">
                  <c:v>91</c:v>
                </c:pt>
                <c:pt idx="16">
                  <c:v>93</c:v>
                </c:pt>
                <c:pt idx="17">
                  <c:v>96</c:v>
                </c:pt>
                <c:pt idx="18">
                  <c:v>98</c:v>
                </c:pt>
                <c:pt idx="19">
                  <c:v>100</c:v>
                </c:pt>
                <c:pt idx="20">
                  <c:v>103</c:v>
                </c:pt>
                <c:pt idx="21">
                  <c:v>105</c:v>
                </c:pt>
                <c:pt idx="22">
                  <c:v>107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'Aquilegia pyrenaica'!$K$13:$AI$13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2.2727272727272728E-2</c:v>
                </c:pt>
                <c:pt idx="8">
                  <c:v>2.2727272727272728E-2</c:v>
                </c:pt>
                <c:pt idx="9">
                  <c:v>2.2727272727272728E-2</c:v>
                </c:pt>
                <c:pt idx="10">
                  <c:v>7.7075098814229248E-2</c:v>
                </c:pt>
                <c:pt idx="11">
                  <c:v>7.7075098814229248E-2</c:v>
                </c:pt>
                <c:pt idx="12">
                  <c:v>0.1432806324110672</c:v>
                </c:pt>
                <c:pt idx="13">
                  <c:v>0.1432806324110672</c:v>
                </c:pt>
                <c:pt idx="14">
                  <c:v>0.1432806324110672</c:v>
                </c:pt>
                <c:pt idx="15">
                  <c:v>0.1432806324110672</c:v>
                </c:pt>
                <c:pt idx="16">
                  <c:v>0.1432806324110672</c:v>
                </c:pt>
                <c:pt idx="17">
                  <c:v>0.1432806324110672</c:v>
                </c:pt>
                <c:pt idx="18">
                  <c:v>0.1432806324110672</c:v>
                </c:pt>
                <c:pt idx="19">
                  <c:v>0.1432806324110672</c:v>
                </c:pt>
                <c:pt idx="20">
                  <c:v>0.1432806324110672</c:v>
                </c:pt>
                <c:pt idx="21">
                  <c:v>0.1432806324110672</c:v>
                </c:pt>
                <c:pt idx="22">
                  <c:v>0.1432806324110672</c:v>
                </c:pt>
                <c:pt idx="23">
                  <c:v>0.1432806324110672</c:v>
                </c:pt>
                <c:pt idx="24">
                  <c:v>0.1432806324110672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'Aquilegia pyrenaica'!$K$3:$AI$3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86</c:v>
                </c:pt>
                <c:pt idx="14">
                  <c:v>89</c:v>
                </c:pt>
                <c:pt idx="15">
                  <c:v>91</c:v>
                </c:pt>
                <c:pt idx="16">
                  <c:v>93</c:v>
                </c:pt>
                <c:pt idx="17">
                  <c:v>96</c:v>
                </c:pt>
                <c:pt idx="18">
                  <c:v>98</c:v>
                </c:pt>
                <c:pt idx="19">
                  <c:v>100</c:v>
                </c:pt>
                <c:pt idx="20">
                  <c:v>103</c:v>
                </c:pt>
                <c:pt idx="21">
                  <c:v>105</c:v>
                </c:pt>
                <c:pt idx="22">
                  <c:v>107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'Aquilegia pyrenaica'!$K$18:$AI$18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</c:ser>
        <c:axId val="111052672"/>
        <c:axId val="110730624"/>
      </c:scatterChart>
      <c:valAx>
        <c:axId val="111052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3588208181294412"/>
              <c:y val="0.91010105518186746"/>
            </c:manualLayout>
          </c:layout>
        </c:title>
        <c:numFmt formatCode="General" sourceLinked="1"/>
        <c:tickLblPos val="nextTo"/>
        <c:crossAx val="110730624"/>
        <c:crosses val="autoZero"/>
        <c:crossBetween val="midCat"/>
      </c:valAx>
      <c:valAx>
        <c:axId val="11073062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111052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Frescas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'Luzula nutans'!$K$3:$V$3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</c:numCache>
            </c:numRef>
          </c:xVal>
          <c:yVal>
            <c:numRef>
              <c:f>'Luzula nutans'!$K$8:$V$8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1.0869565217391304E-2</c:v>
                </c:pt>
                <c:pt idx="11">
                  <c:v>2.2233201581027668E-2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'Luzula nutans'!$K$3:$V$3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</c:numCache>
            </c:numRef>
          </c:xVal>
          <c:yVal>
            <c:numRef>
              <c:f>'Luzula nutans'!$K$13:$V$13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3.6363636363636362E-2</c:v>
                </c:pt>
                <c:pt idx="7">
                  <c:v>4.8268398268398266E-2</c:v>
                </c:pt>
                <c:pt idx="8">
                  <c:v>7.1637963485789574E-2</c:v>
                </c:pt>
                <c:pt idx="9">
                  <c:v>0.16437276491624317</c:v>
                </c:pt>
                <c:pt idx="10">
                  <c:v>0.25661349520045174</c:v>
                </c:pt>
                <c:pt idx="11">
                  <c:v>0.35151985695463961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'Luzula nutans'!$K$3:$V$3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</c:numCache>
            </c:numRef>
          </c:xVal>
          <c:yVal>
            <c:numRef>
              <c:f>'Luzula nutans'!$K$18:$V$18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axId val="127060992"/>
        <c:axId val="127059456"/>
      </c:scatterChart>
      <c:valAx>
        <c:axId val="127060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5113538828973381"/>
              <c:y val="0.91093625664283129"/>
            </c:manualLayout>
          </c:layout>
        </c:title>
        <c:numFmt formatCode="General" sourceLinked="1"/>
        <c:tickLblPos val="nextTo"/>
        <c:crossAx val="127059456"/>
        <c:crosses val="autoZero"/>
        <c:crossBetween val="midCat"/>
      </c:valAx>
      <c:valAx>
        <c:axId val="12705945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127060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Estratificación cálida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'Festuca eskia'!$J$4:$V$4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</c:numCache>
            </c:numRef>
          </c:xVal>
          <c:yVal>
            <c:numRef>
              <c:f>'Festuca eskia'!$W$9:$AI$9</c:f>
              <c:numCache>
                <c:formatCode>0%</c:formatCode>
                <c:ptCount val="13"/>
                <c:pt idx="0">
                  <c:v>0.20223214285714286</c:v>
                </c:pt>
                <c:pt idx="1">
                  <c:v>0.20223214285714286</c:v>
                </c:pt>
                <c:pt idx="2">
                  <c:v>0.20223214285714286</c:v>
                </c:pt>
                <c:pt idx="3">
                  <c:v>0.20223214285714286</c:v>
                </c:pt>
                <c:pt idx="4">
                  <c:v>0.20223214285714286</c:v>
                </c:pt>
                <c:pt idx="5">
                  <c:v>0.20223214285714286</c:v>
                </c:pt>
                <c:pt idx="6">
                  <c:v>0.23452380952380952</c:v>
                </c:pt>
                <c:pt idx="7">
                  <c:v>0.25014880952380952</c:v>
                </c:pt>
                <c:pt idx="8">
                  <c:v>0.26681547619047619</c:v>
                </c:pt>
                <c:pt idx="9">
                  <c:v>0.28348214285714285</c:v>
                </c:pt>
                <c:pt idx="10">
                  <c:v>0.28348214285714285</c:v>
                </c:pt>
                <c:pt idx="11">
                  <c:v>0.29910714285714285</c:v>
                </c:pt>
                <c:pt idx="12">
                  <c:v>0.35520833333333335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'Festuca eskia'!$J$4:$V$4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</c:numCache>
            </c:numRef>
          </c:xVal>
          <c:yVal>
            <c:numRef>
              <c:f>'Festuca eskia'!$W$14:$AI$14</c:f>
              <c:numCache>
                <c:formatCode>0%</c:formatCode>
                <c:ptCount val="13"/>
                <c:pt idx="0">
                  <c:v>7.9408749145591248E-2</c:v>
                </c:pt>
                <c:pt idx="1">
                  <c:v>7.9408749145591248E-2</c:v>
                </c:pt>
                <c:pt idx="2">
                  <c:v>7.9408749145591248E-2</c:v>
                </c:pt>
                <c:pt idx="3">
                  <c:v>7.9408749145591248E-2</c:v>
                </c:pt>
                <c:pt idx="4">
                  <c:v>0.10447140578719526</c:v>
                </c:pt>
                <c:pt idx="5">
                  <c:v>0.11637616769195716</c:v>
                </c:pt>
                <c:pt idx="6">
                  <c:v>0.218341307814992</c:v>
                </c:pt>
                <c:pt idx="7">
                  <c:v>0.2762417407154249</c:v>
                </c:pt>
                <c:pt idx="8">
                  <c:v>0.33112895876053772</c:v>
                </c:pt>
                <c:pt idx="9">
                  <c:v>0.40515493278651171</c:v>
                </c:pt>
                <c:pt idx="10">
                  <c:v>0.43497949419002047</c:v>
                </c:pt>
                <c:pt idx="11">
                  <c:v>0.44813738892686261</c:v>
                </c:pt>
                <c:pt idx="12">
                  <c:v>0.46480405559352922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'Festuca eskia'!$J$4:$V$4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</c:numCache>
            </c:numRef>
          </c:xVal>
          <c:yVal>
            <c:numRef>
              <c:f>'Festuca eskia'!$W$19:$AI$19</c:f>
              <c:numCache>
                <c:formatCode>0%</c:formatCode>
                <c:ptCount val="13"/>
                <c:pt idx="0">
                  <c:v>0.18008563074352546</c:v>
                </c:pt>
                <c:pt idx="1">
                  <c:v>0.18008563074352546</c:v>
                </c:pt>
                <c:pt idx="2">
                  <c:v>0.18008563074352546</c:v>
                </c:pt>
                <c:pt idx="3">
                  <c:v>0.18008563074352546</c:v>
                </c:pt>
                <c:pt idx="4">
                  <c:v>0.19199039264828738</c:v>
                </c:pt>
                <c:pt idx="5">
                  <c:v>0.20449039264828739</c:v>
                </c:pt>
                <c:pt idx="6">
                  <c:v>0.2295530492898914</c:v>
                </c:pt>
                <c:pt idx="7">
                  <c:v>0.24271094402673349</c:v>
                </c:pt>
                <c:pt idx="8">
                  <c:v>0.2808688387635756</c:v>
                </c:pt>
                <c:pt idx="9">
                  <c:v>0.38436716791979952</c:v>
                </c:pt>
                <c:pt idx="10">
                  <c:v>0.43522347535505429</c:v>
                </c:pt>
                <c:pt idx="11">
                  <c:v>0.44838137009189644</c:v>
                </c:pt>
                <c:pt idx="12">
                  <c:v>0.48534878863826231</c:v>
                </c:pt>
              </c:numCache>
            </c:numRef>
          </c:yVal>
          <c:smooth val="1"/>
        </c:ser>
        <c:axId val="92512256"/>
        <c:axId val="92513792"/>
      </c:scatterChart>
      <c:valAx>
        <c:axId val="9251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1235872867139205"/>
              <c:y val="0.90538210246654949"/>
            </c:manualLayout>
          </c:layout>
        </c:title>
        <c:numFmt formatCode="General" sourceLinked="1"/>
        <c:tickLblPos val="nextTo"/>
        <c:crossAx val="92513792"/>
        <c:crosses val="autoZero"/>
        <c:crossBetween val="midCat"/>
      </c:valAx>
      <c:valAx>
        <c:axId val="92513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92512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Estratificación cálida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'Luzula nutans'!$J$3:$V$3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'Luzula nutans'!$W$8:$AI$8</c:f>
              <c:numCache>
                <c:formatCode>0%</c:formatCode>
                <c:ptCount val="13"/>
                <c:pt idx="0">
                  <c:v>0.55719461697722572</c:v>
                </c:pt>
                <c:pt idx="1">
                  <c:v>0.56806418219461696</c:v>
                </c:pt>
                <c:pt idx="2">
                  <c:v>0.56806418219461696</c:v>
                </c:pt>
                <c:pt idx="3">
                  <c:v>0.56806418219461696</c:v>
                </c:pt>
                <c:pt idx="4">
                  <c:v>0.5789337474120082</c:v>
                </c:pt>
                <c:pt idx="5">
                  <c:v>0.5789337474120082</c:v>
                </c:pt>
                <c:pt idx="6">
                  <c:v>0.5789337474120082</c:v>
                </c:pt>
                <c:pt idx="7">
                  <c:v>0.61410690758516839</c:v>
                </c:pt>
                <c:pt idx="8">
                  <c:v>0.61410690758516839</c:v>
                </c:pt>
                <c:pt idx="9">
                  <c:v>0.62497647280255975</c:v>
                </c:pt>
                <c:pt idx="10">
                  <c:v>0.62497647280255975</c:v>
                </c:pt>
                <c:pt idx="11">
                  <c:v>0.65807923960097869</c:v>
                </c:pt>
                <c:pt idx="12">
                  <c:v>0.68134763786937702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'Luzula nutans'!$J$3:$V$3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'Luzula nutans'!$W$13:$AI$13</c:f>
              <c:numCache>
                <c:formatCode>0%</c:formatCode>
                <c:ptCount val="13"/>
                <c:pt idx="0">
                  <c:v>0.85030585356672317</c:v>
                </c:pt>
                <c:pt idx="1">
                  <c:v>0.85030585356672317</c:v>
                </c:pt>
                <c:pt idx="2">
                  <c:v>0.85030585356672317</c:v>
                </c:pt>
                <c:pt idx="3">
                  <c:v>0.85030585356672317</c:v>
                </c:pt>
                <c:pt idx="4">
                  <c:v>0.85030585356672317</c:v>
                </c:pt>
                <c:pt idx="5">
                  <c:v>0.85030585356672317</c:v>
                </c:pt>
                <c:pt idx="6">
                  <c:v>0.85030585356672317</c:v>
                </c:pt>
                <c:pt idx="7">
                  <c:v>0.85030585356672317</c:v>
                </c:pt>
                <c:pt idx="8">
                  <c:v>0.85030585356672317</c:v>
                </c:pt>
                <c:pt idx="9">
                  <c:v>0.86280585356672312</c:v>
                </c:pt>
                <c:pt idx="10">
                  <c:v>0.86280585356672312</c:v>
                </c:pt>
                <c:pt idx="11">
                  <c:v>0.88454498400150561</c:v>
                </c:pt>
                <c:pt idx="12">
                  <c:v>0.90894974590626765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'Luzula nutans'!$J$3:$V$3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'Luzula nutans'!$W$18:$AI$18</c:f>
              <c:numCache>
                <c:formatCode>0%</c:formatCode>
                <c:ptCount val="13"/>
                <c:pt idx="0">
                  <c:v>0.27563241106719366</c:v>
                </c:pt>
                <c:pt idx="1">
                  <c:v>0.27563241106719366</c:v>
                </c:pt>
                <c:pt idx="2">
                  <c:v>0.27563241106719366</c:v>
                </c:pt>
                <c:pt idx="3">
                  <c:v>0.27563241106719366</c:v>
                </c:pt>
                <c:pt idx="4">
                  <c:v>0.27563241106719366</c:v>
                </c:pt>
                <c:pt idx="5">
                  <c:v>0.27563241106719366</c:v>
                </c:pt>
                <c:pt idx="6">
                  <c:v>0.27563241106719366</c:v>
                </c:pt>
                <c:pt idx="7">
                  <c:v>0.27563241106719366</c:v>
                </c:pt>
                <c:pt idx="8">
                  <c:v>0.27563241106719366</c:v>
                </c:pt>
                <c:pt idx="9">
                  <c:v>0.27563241106719366</c:v>
                </c:pt>
                <c:pt idx="10">
                  <c:v>0.27563241106719366</c:v>
                </c:pt>
                <c:pt idx="11">
                  <c:v>0.27563241106719366</c:v>
                </c:pt>
                <c:pt idx="12">
                  <c:v>0.27563241106719366</c:v>
                </c:pt>
              </c:numCache>
            </c:numRef>
          </c:yVal>
          <c:smooth val="1"/>
        </c:ser>
        <c:axId val="2205184"/>
        <c:axId val="2203648"/>
      </c:scatterChart>
      <c:valAx>
        <c:axId val="2205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3998535987021719"/>
              <c:y val="0.91886349870601836"/>
            </c:manualLayout>
          </c:layout>
        </c:title>
        <c:numFmt formatCode="General" sourceLinked="1"/>
        <c:tickLblPos val="nextTo"/>
        <c:crossAx val="2203648"/>
        <c:crosses val="autoZero"/>
        <c:crossBetween val="midCat"/>
      </c:valAx>
      <c:valAx>
        <c:axId val="2203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2205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Estratificación fría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'Luzula nutans'!$J$3:$V$3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'Luzula nutans'!$W$23:$AI$23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1.2500000000000001E-2</c:v>
                </c:pt>
                <c:pt idx="11">
                  <c:v>1.2500000000000001E-2</c:v>
                </c:pt>
                <c:pt idx="12">
                  <c:v>1.2500000000000001E-2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'Luzula nutans'!$J$3:$V$3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'Luzula nutans'!$W$28:$AI$28</c:f>
              <c:numCache>
                <c:formatCode>0%</c:formatCode>
                <c:ptCount val="13"/>
                <c:pt idx="0">
                  <c:v>0</c:v>
                </c:pt>
                <c:pt idx="1">
                  <c:v>2.3268398268398268E-2</c:v>
                </c:pt>
                <c:pt idx="2">
                  <c:v>2.3268398268398268E-2</c:v>
                </c:pt>
                <c:pt idx="3">
                  <c:v>8.9968003011481265E-2</c:v>
                </c:pt>
                <c:pt idx="4">
                  <c:v>0.1577439770374553</c:v>
                </c:pt>
                <c:pt idx="5">
                  <c:v>0.1577439770374553</c:v>
                </c:pt>
                <c:pt idx="6">
                  <c:v>0.21213297571993225</c:v>
                </c:pt>
                <c:pt idx="7">
                  <c:v>0.23445440429136083</c:v>
                </c:pt>
                <c:pt idx="8">
                  <c:v>0.23445440429136083</c:v>
                </c:pt>
                <c:pt idx="9">
                  <c:v>0.25826392810088461</c:v>
                </c:pt>
                <c:pt idx="10">
                  <c:v>0.30381258234519104</c:v>
                </c:pt>
                <c:pt idx="11">
                  <c:v>0.32708098061358931</c:v>
                </c:pt>
                <c:pt idx="12">
                  <c:v>0.36920054583098061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'Luzula nutans'!$J$3:$V$3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'Luzula nutans'!$W$33:$AI$33</c:f>
              <c:numCache>
                <c:formatCode>0%</c:formatCode>
                <c:ptCount val="13"/>
                <c:pt idx="0">
                  <c:v>4.1363636363636366E-2</c:v>
                </c:pt>
                <c:pt idx="1">
                  <c:v>4.1363636363636366E-2</c:v>
                </c:pt>
                <c:pt idx="2">
                  <c:v>4.1363636363636366E-2</c:v>
                </c:pt>
                <c:pt idx="3">
                  <c:v>4.1363636363636366E-2</c:v>
                </c:pt>
                <c:pt idx="4">
                  <c:v>7.2196969696969704E-2</c:v>
                </c:pt>
                <c:pt idx="5">
                  <c:v>0.1243939393939394</c:v>
                </c:pt>
                <c:pt idx="6">
                  <c:v>0.18700757575757576</c:v>
                </c:pt>
                <c:pt idx="7">
                  <c:v>0.19742424242424242</c:v>
                </c:pt>
                <c:pt idx="8">
                  <c:v>0.19742424242424242</c:v>
                </c:pt>
                <c:pt idx="9">
                  <c:v>0.20742424242424243</c:v>
                </c:pt>
                <c:pt idx="10">
                  <c:v>0.22784090909090909</c:v>
                </c:pt>
                <c:pt idx="11">
                  <c:v>0.22784090909090909</c:v>
                </c:pt>
                <c:pt idx="12">
                  <c:v>0.22784090909090909</c:v>
                </c:pt>
              </c:numCache>
            </c:numRef>
          </c:yVal>
          <c:smooth val="1"/>
        </c:ser>
        <c:axId val="119028736"/>
        <c:axId val="119027200"/>
      </c:scatterChart>
      <c:valAx>
        <c:axId val="119028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4759229683553696"/>
              <c:y val="0.90167356199119175"/>
            </c:manualLayout>
          </c:layout>
        </c:title>
        <c:numFmt formatCode="General" sourceLinked="1"/>
        <c:tickLblPos val="nextTo"/>
        <c:crossAx val="119027200"/>
        <c:crosses val="autoZero"/>
        <c:crossBetween val="midCat"/>
      </c:valAx>
      <c:valAx>
        <c:axId val="11902720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119028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Frescas + Estratificación cálida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'Luzula nutans'!$K$3:$AI$3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87</c:v>
                </c:pt>
                <c:pt idx="14">
                  <c:v>89</c:v>
                </c:pt>
                <c:pt idx="15">
                  <c:v>91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  <c:pt idx="19">
                  <c:v>101</c:v>
                </c:pt>
                <c:pt idx="20">
                  <c:v>103</c:v>
                </c:pt>
                <c:pt idx="21">
                  <c:v>105</c:v>
                </c:pt>
                <c:pt idx="22">
                  <c:v>108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'Luzula nutans'!$K$8:$AI$8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1.0869565217391304E-2</c:v>
                </c:pt>
                <c:pt idx="11">
                  <c:v>2.2233201581027668E-2</c:v>
                </c:pt>
                <c:pt idx="12">
                  <c:v>0.55719461697722572</c:v>
                </c:pt>
                <c:pt idx="13">
                  <c:v>0.56806418219461696</c:v>
                </c:pt>
                <c:pt idx="14">
                  <c:v>0.56806418219461696</c:v>
                </c:pt>
                <c:pt idx="15">
                  <c:v>0.56806418219461696</c:v>
                </c:pt>
                <c:pt idx="16">
                  <c:v>0.5789337474120082</c:v>
                </c:pt>
                <c:pt idx="17">
                  <c:v>0.5789337474120082</c:v>
                </c:pt>
                <c:pt idx="18">
                  <c:v>0.5789337474120082</c:v>
                </c:pt>
                <c:pt idx="19">
                  <c:v>0.61410690758516839</c:v>
                </c:pt>
                <c:pt idx="20">
                  <c:v>0.61410690758516839</c:v>
                </c:pt>
                <c:pt idx="21">
                  <c:v>0.62497647280255975</c:v>
                </c:pt>
                <c:pt idx="22">
                  <c:v>0.62497647280255975</c:v>
                </c:pt>
                <c:pt idx="23">
                  <c:v>0.65807923960097869</c:v>
                </c:pt>
                <c:pt idx="24">
                  <c:v>0.68134763786937702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'Luzula nutans'!$K$3:$AI$3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87</c:v>
                </c:pt>
                <c:pt idx="14">
                  <c:v>89</c:v>
                </c:pt>
                <c:pt idx="15">
                  <c:v>91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  <c:pt idx="19">
                  <c:v>101</c:v>
                </c:pt>
                <c:pt idx="20">
                  <c:v>103</c:v>
                </c:pt>
                <c:pt idx="21">
                  <c:v>105</c:v>
                </c:pt>
                <c:pt idx="22">
                  <c:v>108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'Luzula nutans'!$K$13:$AI$13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3.6363636363636362E-2</c:v>
                </c:pt>
                <c:pt idx="7">
                  <c:v>4.8268398268398266E-2</c:v>
                </c:pt>
                <c:pt idx="8">
                  <c:v>7.1637963485789574E-2</c:v>
                </c:pt>
                <c:pt idx="9">
                  <c:v>0.16437276491624317</c:v>
                </c:pt>
                <c:pt idx="10">
                  <c:v>0.25661349520045174</c:v>
                </c:pt>
                <c:pt idx="11">
                  <c:v>0.35151985695463961</c:v>
                </c:pt>
                <c:pt idx="12">
                  <c:v>0.85030585356672317</c:v>
                </c:pt>
                <c:pt idx="13">
                  <c:v>0.85030585356672317</c:v>
                </c:pt>
                <c:pt idx="14">
                  <c:v>0.85030585356672317</c:v>
                </c:pt>
                <c:pt idx="15">
                  <c:v>0.85030585356672317</c:v>
                </c:pt>
                <c:pt idx="16">
                  <c:v>0.85030585356672317</c:v>
                </c:pt>
                <c:pt idx="17">
                  <c:v>0.85030585356672317</c:v>
                </c:pt>
                <c:pt idx="18">
                  <c:v>0.85030585356672317</c:v>
                </c:pt>
                <c:pt idx="19">
                  <c:v>0.85030585356672317</c:v>
                </c:pt>
                <c:pt idx="20">
                  <c:v>0.85030585356672317</c:v>
                </c:pt>
                <c:pt idx="21">
                  <c:v>0.86280585356672312</c:v>
                </c:pt>
                <c:pt idx="22">
                  <c:v>0.86280585356672312</c:v>
                </c:pt>
                <c:pt idx="23">
                  <c:v>0.88454498400150561</c:v>
                </c:pt>
                <c:pt idx="24">
                  <c:v>0.90894974590626765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'Luzula nutans'!$K$3:$AI$3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87</c:v>
                </c:pt>
                <c:pt idx="14">
                  <c:v>89</c:v>
                </c:pt>
                <c:pt idx="15">
                  <c:v>91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  <c:pt idx="19">
                  <c:v>101</c:v>
                </c:pt>
                <c:pt idx="20">
                  <c:v>103</c:v>
                </c:pt>
                <c:pt idx="21">
                  <c:v>105</c:v>
                </c:pt>
                <c:pt idx="22">
                  <c:v>108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'Luzula nutans'!$K$18:$AI$18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0.27563241106719366</c:v>
                </c:pt>
                <c:pt idx="13">
                  <c:v>0.27563241106719366</c:v>
                </c:pt>
                <c:pt idx="14">
                  <c:v>0.27563241106719366</c:v>
                </c:pt>
                <c:pt idx="15">
                  <c:v>0.27563241106719366</c:v>
                </c:pt>
                <c:pt idx="16">
                  <c:v>0.27563241106719366</c:v>
                </c:pt>
                <c:pt idx="17">
                  <c:v>0.27563241106719366</c:v>
                </c:pt>
                <c:pt idx="18">
                  <c:v>0.27563241106719366</c:v>
                </c:pt>
                <c:pt idx="19">
                  <c:v>0.27563241106719366</c:v>
                </c:pt>
                <c:pt idx="20">
                  <c:v>0.27563241106719366</c:v>
                </c:pt>
                <c:pt idx="21">
                  <c:v>0.27563241106719366</c:v>
                </c:pt>
                <c:pt idx="22">
                  <c:v>0.27563241106719366</c:v>
                </c:pt>
                <c:pt idx="23">
                  <c:v>0.27563241106719366</c:v>
                </c:pt>
                <c:pt idx="24">
                  <c:v>0.27563241106719366</c:v>
                </c:pt>
              </c:numCache>
            </c:numRef>
          </c:yVal>
          <c:smooth val="1"/>
        </c:ser>
        <c:axId val="123832576"/>
        <c:axId val="119559296"/>
      </c:scatterChart>
      <c:valAx>
        <c:axId val="123832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3823419349808994"/>
              <c:y val="0.89584694475174076"/>
            </c:manualLayout>
          </c:layout>
        </c:title>
        <c:numFmt formatCode="General" sourceLinked="1"/>
        <c:tickLblPos val="nextTo"/>
        <c:crossAx val="119559296"/>
        <c:crosses val="autoZero"/>
        <c:crossBetween val="midCat"/>
      </c:valAx>
      <c:valAx>
        <c:axId val="11955929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123832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Frescas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'Veronica ponae'!$K$3:$V$3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</c:numCache>
            </c:numRef>
          </c:xVal>
          <c:yVal>
            <c:numRef>
              <c:f>'Veronica ponae'!$K$8:$V$8</c:f>
              <c:numCache>
                <c:formatCode>0%</c:formatCode>
                <c:ptCount val="12"/>
                <c:pt idx="0">
                  <c:v>0</c:v>
                </c:pt>
                <c:pt idx="1">
                  <c:v>7.2613636363636366E-2</c:v>
                </c:pt>
                <c:pt idx="2">
                  <c:v>0.36003787878787874</c:v>
                </c:pt>
                <c:pt idx="3">
                  <c:v>0.54988636363636367</c:v>
                </c:pt>
                <c:pt idx="4">
                  <c:v>0.77246212121212121</c:v>
                </c:pt>
                <c:pt idx="5">
                  <c:v>0.81287878787878787</c:v>
                </c:pt>
                <c:pt idx="6">
                  <c:v>0.85465909090909098</c:v>
                </c:pt>
                <c:pt idx="7">
                  <c:v>0.874659090909091</c:v>
                </c:pt>
                <c:pt idx="8">
                  <c:v>0.874659090909091</c:v>
                </c:pt>
                <c:pt idx="9">
                  <c:v>0.88602272727272724</c:v>
                </c:pt>
                <c:pt idx="10">
                  <c:v>0.88602272727272724</c:v>
                </c:pt>
                <c:pt idx="11">
                  <c:v>0.88602272727272724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'Veronica ponae'!$K$3:$V$3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</c:numCache>
            </c:numRef>
          </c:xVal>
          <c:yVal>
            <c:numRef>
              <c:f>'Veronica ponae'!$K$13:$V$13</c:f>
              <c:numCache>
                <c:formatCode>0%</c:formatCode>
                <c:ptCount val="12"/>
                <c:pt idx="0">
                  <c:v>0</c:v>
                </c:pt>
                <c:pt idx="1">
                  <c:v>1.0416666666666666E-2</c:v>
                </c:pt>
                <c:pt idx="2">
                  <c:v>0.30708333333333332</c:v>
                </c:pt>
                <c:pt idx="3">
                  <c:v>0.72124999999999995</c:v>
                </c:pt>
                <c:pt idx="4">
                  <c:v>0.90749999999999997</c:v>
                </c:pt>
                <c:pt idx="5">
                  <c:v>0.93791666666666673</c:v>
                </c:pt>
                <c:pt idx="6">
                  <c:v>0.93791666666666673</c:v>
                </c:pt>
                <c:pt idx="7">
                  <c:v>0.94791666666666674</c:v>
                </c:pt>
                <c:pt idx="8">
                  <c:v>0.95833333333333337</c:v>
                </c:pt>
                <c:pt idx="9">
                  <c:v>0.97916666666666674</c:v>
                </c:pt>
                <c:pt idx="10">
                  <c:v>0.97916666666666674</c:v>
                </c:pt>
                <c:pt idx="11">
                  <c:v>0.97916666666666674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'Veronica ponae'!$K$3:$V$3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</c:numCache>
            </c:numRef>
          </c:xVal>
          <c:yVal>
            <c:numRef>
              <c:f>'Veronica ponae'!$K$18:$V$18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0.13208333333333333</c:v>
                </c:pt>
                <c:pt idx="6">
                  <c:v>0.22375</c:v>
                </c:pt>
                <c:pt idx="7">
                  <c:v>0.30375000000000002</c:v>
                </c:pt>
                <c:pt idx="8">
                  <c:v>0.32416666666666666</c:v>
                </c:pt>
                <c:pt idx="9">
                  <c:v>0.32416666666666666</c:v>
                </c:pt>
                <c:pt idx="10">
                  <c:v>0.32416666666666666</c:v>
                </c:pt>
                <c:pt idx="11">
                  <c:v>0.33416666666666667</c:v>
                </c:pt>
              </c:numCache>
            </c:numRef>
          </c:yVal>
          <c:smooth val="1"/>
        </c:ser>
        <c:axId val="109015424"/>
        <c:axId val="119253248"/>
      </c:scatterChart>
      <c:valAx>
        <c:axId val="109015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3921676256814051"/>
              <c:y val="0.91405540974044908"/>
            </c:manualLayout>
          </c:layout>
        </c:title>
        <c:numFmt formatCode="General" sourceLinked="1"/>
        <c:tickLblPos val="nextTo"/>
        <c:crossAx val="119253248"/>
        <c:crosses val="autoZero"/>
        <c:crossBetween val="midCat"/>
      </c:valAx>
      <c:valAx>
        <c:axId val="119253248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109015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Estratificación cálida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'Veronica ponae'!$J$3:$V$3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'Veronica ponae'!$W$8:$AI$8</c:f>
              <c:numCache>
                <c:formatCode>0%</c:formatCode>
                <c:ptCount val="13"/>
                <c:pt idx="0">
                  <c:v>0.88602272727272724</c:v>
                </c:pt>
                <c:pt idx="1">
                  <c:v>0.88602272727272724</c:v>
                </c:pt>
                <c:pt idx="2">
                  <c:v>0.88602272727272724</c:v>
                </c:pt>
                <c:pt idx="3">
                  <c:v>0.88602272727272724</c:v>
                </c:pt>
                <c:pt idx="4">
                  <c:v>0.88602272727272724</c:v>
                </c:pt>
                <c:pt idx="5">
                  <c:v>0.88602272727272724</c:v>
                </c:pt>
                <c:pt idx="6">
                  <c:v>0.88602272727272724</c:v>
                </c:pt>
                <c:pt idx="7">
                  <c:v>0.88602272727272724</c:v>
                </c:pt>
                <c:pt idx="8">
                  <c:v>0.88602272727272724</c:v>
                </c:pt>
                <c:pt idx="9">
                  <c:v>0.88602272727272724</c:v>
                </c:pt>
                <c:pt idx="10">
                  <c:v>0.88602272727272724</c:v>
                </c:pt>
                <c:pt idx="11">
                  <c:v>0.88602272727272724</c:v>
                </c:pt>
                <c:pt idx="12">
                  <c:v>0.88602272727272724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'Veronica ponae'!$J$3:$V$3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'Veronica ponae'!$W$13:$AI$13</c:f>
              <c:numCache>
                <c:formatCode>0%</c:formatCode>
                <c:ptCount val="13"/>
                <c:pt idx="0">
                  <c:v>0.97916666666666674</c:v>
                </c:pt>
                <c:pt idx="1">
                  <c:v>0.97916666666666674</c:v>
                </c:pt>
                <c:pt idx="2">
                  <c:v>0.97916666666666674</c:v>
                </c:pt>
                <c:pt idx="3">
                  <c:v>0.97916666666666674</c:v>
                </c:pt>
                <c:pt idx="4">
                  <c:v>0.97916666666666674</c:v>
                </c:pt>
                <c:pt idx="5">
                  <c:v>0.97916666666666674</c:v>
                </c:pt>
                <c:pt idx="6">
                  <c:v>0.97916666666666674</c:v>
                </c:pt>
                <c:pt idx="7">
                  <c:v>0.97916666666666674</c:v>
                </c:pt>
                <c:pt idx="8">
                  <c:v>0.97916666666666674</c:v>
                </c:pt>
                <c:pt idx="9">
                  <c:v>0.97916666666666674</c:v>
                </c:pt>
                <c:pt idx="10">
                  <c:v>0.97916666666666674</c:v>
                </c:pt>
                <c:pt idx="11">
                  <c:v>0.97916666666666674</c:v>
                </c:pt>
                <c:pt idx="12">
                  <c:v>0.97916666666666674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'Veronica ponae'!$J$3:$V$3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'Veronica ponae'!$W$18:$AI$18</c:f>
              <c:numCache>
                <c:formatCode>0%</c:formatCode>
                <c:ptCount val="13"/>
                <c:pt idx="0">
                  <c:v>0.38416666666666666</c:v>
                </c:pt>
                <c:pt idx="1">
                  <c:v>0.38416666666666666</c:v>
                </c:pt>
                <c:pt idx="2">
                  <c:v>0.38416666666666666</c:v>
                </c:pt>
                <c:pt idx="3">
                  <c:v>0.38416666666666666</c:v>
                </c:pt>
                <c:pt idx="4">
                  <c:v>0.38416666666666666</c:v>
                </c:pt>
                <c:pt idx="5">
                  <c:v>0.38416666666666666</c:v>
                </c:pt>
                <c:pt idx="6">
                  <c:v>0.38416666666666666</c:v>
                </c:pt>
                <c:pt idx="7">
                  <c:v>0.38416666666666666</c:v>
                </c:pt>
                <c:pt idx="8">
                  <c:v>0.38416666666666666</c:v>
                </c:pt>
                <c:pt idx="9">
                  <c:v>0.38416666666666666</c:v>
                </c:pt>
                <c:pt idx="10">
                  <c:v>0.38416666666666666</c:v>
                </c:pt>
                <c:pt idx="11">
                  <c:v>0.38416666666666666</c:v>
                </c:pt>
                <c:pt idx="12">
                  <c:v>0.38416666666666666</c:v>
                </c:pt>
              </c:numCache>
            </c:numRef>
          </c:yVal>
          <c:smooth val="1"/>
        </c:ser>
        <c:axId val="120251904"/>
        <c:axId val="119567488"/>
      </c:scatterChart>
      <c:valAx>
        <c:axId val="120251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276471970854389"/>
              <c:y val="0.90900361139068142"/>
            </c:manualLayout>
          </c:layout>
        </c:title>
        <c:numFmt formatCode="General" sourceLinked="1"/>
        <c:tickLblPos val="nextTo"/>
        <c:crossAx val="119567488"/>
        <c:crosses val="autoZero"/>
        <c:crossBetween val="midCat"/>
      </c:valAx>
      <c:valAx>
        <c:axId val="119567488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120251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Estratificación fría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'Veronica ponae'!$J$3:$V$3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'Veronica ponae'!$W$23:$AI$23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0.54999999999999993</c:v>
                </c:pt>
                <c:pt idx="3">
                  <c:v>0.86652173913043484</c:v>
                </c:pt>
                <c:pt idx="4">
                  <c:v>0.94826086956521738</c:v>
                </c:pt>
                <c:pt idx="5">
                  <c:v>0.95913043478260862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'Veronica ponae'!$J$3:$V$3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'Veronica ponae'!$W$28:$AI$28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8.1666666666666665E-2</c:v>
                </c:pt>
                <c:pt idx="3">
                  <c:v>0.68797101449275355</c:v>
                </c:pt>
                <c:pt idx="4">
                  <c:v>0.9487137681159421</c:v>
                </c:pt>
                <c:pt idx="5">
                  <c:v>0.97958333333333336</c:v>
                </c:pt>
                <c:pt idx="6">
                  <c:v>0.98958333333333337</c:v>
                </c:pt>
                <c:pt idx="7">
                  <c:v>0.98958333333333337</c:v>
                </c:pt>
                <c:pt idx="8">
                  <c:v>0.98958333333333337</c:v>
                </c:pt>
                <c:pt idx="9">
                  <c:v>0.98958333333333337</c:v>
                </c:pt>
                <c:pt idx="10">
                  <c:v>0.98958333333333337</c:v>
                </c:pt>
                <c:pt idx="11">
                  <c:v>0.98958333333333337</c:v>
                </c:pt>
                <c:pt idx="12">
                  <c:v>0.98958333333333337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'Veronica ponae'!$J$3:$V$3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'Veronica ponae'!$W$33:$AI$33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0.45541666666666664</c:v>
                </c:pt>
                <c:pt idx="5">
                  <c:v>0.85958333333333337</c:v>
                </c:pt>
                <c:pt idx="6">
                  <c:v>0.91958333333333331</c:v>
                </c:pt>
                <c:pt idx="7">
                  <c:v>0.92958333333333332</c:v>
                </c:pt>
                <c:pt idx="8">
                  <c:v>0.93958333333333333</c:v>
                </c:pt>
                <c:pt idx="9">
                  <c:v>0.93958333333333333</c:v>
                </c:pt>
                <c:pt idx="10">
                  <c:v>0.94958333333333333</c:v>
                </c:pt>
                <c:pt idx="11">
                  <c:v>0.94958333333333333</c:v>
                </c:pt>
                <c:pt idx="12">
                  <c:v>0.94958333333333333</c:v>
                </c:pt>
              </c:numCache>
            </c:numRef>
          </c:yVal>
          <c:smooth val="1"/>
        </c:ser>
        <c:axId val="125735680"/>
        <c:axId val="123448320"/>
      </c:scatterChart>
      <c:valAx>
        <c:axId val="125735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4859247259164385"/>
              <c:y val="0.91257858515717027"/>
            </c:manualLayout>
          </c:layout>
        </c:title>
        <c:numFmt formatCode="General" sourceLinked="1"/>
        <c:tickLblPos val="nextTo"/>
        <c:crossAx val="123448320"/>
        <c:crosses val="autoZero"/>
        <c:crossBetween val="midCat"/>
      </c:valAx>
      <c:valAx>
        <c:axId val="123448320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125735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Frescas + Estratificación cálida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'Veronica ponae'!$K$3:$AI$3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86</c:v>
                </c:pt>
                <c:pt idx="14">
                  <c:v>89</c:v>
                </c:pt>
                <c:pt idx="15">
                  <c:v>91</c:v>
                </c:pt>
                <c:pt idx="16">
                  <c:v>93</c:v>
                </c:pt>
                <c:pt idx="17">
                  <c:v>96</c:v>
                </c:pt>
                <c:pt idx="18">
                  <c:v>98</c:v>
                </c:pt>
                <c:pt idx="19">
                  <c:v>100</c:v>
                </c:pt>
                <c:pt idx="20">
                  <c:v>103</c:v>
                </c:pt>
                <c:pt idx="21">
                  <c:v>105</c:v>
                </c:pt>
                <c:pt idx="22">
                  <c:v>107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'Veronica ponae'!$K$8:$AI$8</c:f>
              <c:numCache>
                <c:formatCode>0%</c:formatCode>
                <c:ptCount val="25"/>
                <c:pt idx="0">
                  <c:v>0</c:v>
                </c:pt>
                <c:pt idx="1">
                  <c:v>7.2613636363636366E-2</c:v>
                </c:pt>
                <c:pt idx="2">
                  <c:v>0.36003787878787874</c:v>
                </c:pt>
                <c:pt idx="3">
                  <c:v>0.54988636363636367</c:v>
                </c:pt>
                <c:pt idx="4">
                  <c:v>0.77246212121212121</c:v>
                </c:pt>
                <c:pt idx="5">
                  <c:v>0.81287878787878787</c:v>
                </c:pt>
                <c:pt idx="6">
                  <c:v>0.85465909090909098</c:v>
                </c:pt>
                <c:pt idx="7">
                  <c:v>0.874659090909091</c:v>
                </c:pt>
                <c:pt idx="8">
                  <c:v>0.874659090909091</c:v>
                </c:pt>
                <c:pt idx="9">
                  <c:v>0.88602272727272724</c:v>
                </c:pt>
                <c:pt idx="10">
                  <c:v>0.88602272727272724</c:v>
                </c:pt>
                <c:pt idx="11">
                  <c:v>0.88602272727272724</c:v>
                </c:pt>
                <c:pt idx="12">
                  <c:v>0.88602272727272724</c:v>
                </c:pt>
                <c:pt idx="13">
                  <c:v>0.88602272727272724</c:v>
                </c:pt>
                <c:pt idx="14">
                  <c:v>0.88602272727272724</c:v>
                </c:pt>
                <c:pt idx="15">
                  <c:v>0.88602272727272724</c:v>
                </c:pt>
                <c:pt idx="16">
                  <c:v>0.88602272727272724</c:v>
                </c:pt>
                <c:pt idx="17">
                  <c:v>0.88602272727272724</c:v>
                </c:pt>
                <c:pt idx="18">
                  <c:v>0.88602272727272724</c:v>
                </c:pt>
                <c:pt idx="19">
                  <c:v>0.88602272727272724</c:v>
                </c:pt>
                <c:pt idx="20">
                  <c:v>0.88602272727272724</c:v>
                </c:pt>
                <c:pt idx="21">
                  <c:v>0.88602272727272724</c:v>
                </c:pt>
                <c:pt idx="22">
                  <c:v>0.88602272727272724</c:v>
                </c:pt>
                <c:pt idx="23">
                  <c:v>0.88602272727272724</c:v>
                </c:pt>
                <c:pt idx="24">
                  <c:v>0.88602272727272724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'Veronica ponae'!$K$3:$AI$3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86</c:v>
                </c:pt>
                <c:pt idx="14">
                  <c:v>89</c:v>
                </c:pt>
                <c:pt idx="15">
                  <c:v>91</c:v>
                </c:pt>
                <c:pt idx="16">
                  <c:v>93</c:v>
                </c:pt>
                <c:pt idx="17">
                  <c:v>96</c:v>
                </c:pt>
                <c:pt idx="18">
                  <c:v>98</c:v>
                </c:pt>
                <c:pt idx="19">
                  <c:v>100</c:v>
                </c:pt>
                <c:pt idx="20">
                  <c:v>103</c:v>
                </c:pt>
                <c:pt idx="21">
                  <c:v>105</c:v>
                </c:pt>
                <c:pt idx="22">
                  <c:v>107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'Veronica ponae'!$K$13:$AI$13</c:f>
              <c:numCache>
                <c:formatCode>0%</c:formatCode>
                <c:ptCount val="25"/>
                <c:pt idx="0">
                  <c:v>0</c:v>
                </c:pt>
                <c:pt idx="1">
                  <c:v>1.0416666666666666E-2</c:v>
                </c:pt>
                <c:pt idx="2">
                  <c:v>0.30708333333333332</c:v>
                </c:pt>
                <c:pt idx="3">
                  <c:v>0.72124999999999995</c:v>
                </c:pt>
                <c:pt idx="4">
                  <c:v>0.90749999999999997</c:v>
                </c:pt>
                <c:pt idx="5">
                  <c:v>0.93791666666666673</c:v>
                </c:pt>
                <c:pt idx="6">
                  <c:v>0.93791666666666673</c:v>
                </c:pt>
                <c:pt idx="7">
                  <c:v>0.94791666666666674</c:v>
                </c:pt>
                <c:pt idx="8">
                  <c:v>0.95833333333333337</c:v>
                </c:pt>
                <c:pt idx="9">
                  <c:v>0.97916666666666674</c:v>
                </c:pt>
                <c:pt idx="10">
                  <c:v>0.97916666666666674</c:v>
                </c:pt>
                <c:pt idx="11">
                  <c:v>0.97916666666666674</c:v>
                </c:pt>
                <c:pt idx="12">
                  <c:v>0.97916666666666674</c:v>
                </c:pt>
                <c:pt idx="13">
                  <c:v>0.97916666666666674</c:v>
                </c:pt>
                <c:pt idx="14">
                  <c:v>0.97916666666666674</c:v>
                </c:pt>
                <c:pt idx="15">
                  <c:v>0.97916666666666674</c:v>
                </c:pt>
                <c:pt idx="16">
                  <c:v>0.97916666666666674</c:v>
                </c:pt>
                <c:pt idx="17">
                  <c:v>0.97916666666666674</c:v>
                </c:pt>
                <c:pt idx="18">
                  <c:v>0.97916666666666674</c:v>
                </c:pt>
                <c:pt idx="19">
                  <c:v>0.97916666666666674</c:v>
                </c:pt>
                <c:pt idx="20">
                  <c:v>0.97916666666666674</c:v>
                </c:pt>
                <c:pt idx="21">
                  <c:v>0.97916666666666674</c:v>
                </c:pt>
                <c:pt idx="22">
                  <c:v>0.97916666666666674</c:v>
                </c:pt>
                <c:pt idx="23">
                  <c:v>0.97916666666666674</c:v>
                </c:pt>
                <c:pt idx="24">
                  <c:v>0.97916666666666674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'Veronica ponae'!$K$3:$AI$3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84</c:v>
                </c:pt>
                <c:pt idx="13">
                  <c:v>86</c:v>
                </c:pt>
                <c:pt idx="14">
                  <c:v>89</c:v>
                </c:pt>
                <c:pt idx="15">
                  <c:v>91</c:v>
                </c:pt>
                <c:pt idx="16">
                  <c:v>93</c:v>
                </c:pt>
                <c:pt idx="17">
                  <c:v>96</c:v>
                </c:pt>
                <c:pt idx="18">
                  <c:v>98</c:v>
                </c:pt>
                <c:pt idx="19">
                  <c:v>100</c:v>
                </c:pt>
                <c:pt idx="20">
                  <c:v>103</c:v>
                </c:pt>
                <c:pt idx="21">
                  <c:v>105</c:v>
                </c:pt>
                <c:pt idx="22">
                  <c:v>107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'Veronica ponae'!$K$18:$AI$18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0.13208333333333333</c:v>
                </c:pt>
                <c:pt idx="6">
                  <c:v>0.22375</c:v>
                </c:pt>
                <c:pt idx="7">
                  <c:v>0.30375000000000002</c:v>
                </c:pt>
                <c:pt idx="8">
                  <c:v>0.32416666666666666</c:v>
                </c:pt>
                <c:pt idx="9">
                  <c:v>0.32416666666666666</c:v>
                </c:pt>
                <c:pt idx="10">
                  <c:v>0.32416666666666666</c:v>
                </c:pt>
                <c:pt idx="11">
                  <c:v>0.33416666666666667</c:v>
                </c:pt>
                <c:pt idx="12">
                  <c:v>0.38416666666666666</c:v>
                </c:pt>
                <c:pt idx="13">
                  <c:v>0.38416666666666666</c:v>
                </c:pt>
                <c:pt idx="14">
                  <c:v>0.38416666666666666</c:v>
                </c:pt>
                <c:pt idx="15">
                  <c:v>0.38416666666666666</c:v>
                </c:pt>
                <c:pt idx="16">
                  <c:v>0.38416666666666666</c:v>
                </c:pt>
                <c:pt idx="17">
                  <c:v>0.38416666666666666</c:v>
                </c:pt>
                <c:pt idx="18">
                  <c:v>0.38416666666666666</c:v>
                </c:pt>
                <c:pt idx="19">
                  <c:v>0.38416666666666666</c:v>
                </c:pt>
                <c:pt idx="20">
                  <c:v>0.38416666666666666</c:v>
                </c:pt>
                <c:pt idx="21">
                  <c:v>0.38416666666666666</c:v>
                </c:pt>
                <c:pt idx="22">
                  <c:v>0.38416666666666666</c:v>
                </c:pt>
                <c:pt idx="23">
                  <c:v>0.38416666666666666</c:v>
                </c:pt>
                <c:pt idx="24">
                  <c:v>0.38416666666666666</c:v>
                </c:pt>
              </c:numCache>
            </c:numRef>
          </c:yVal>
          <c:smooth val="1"/>
        </c:ser>
        <c:axId val="126084608"/>
        <c:axId val="126083072"/>
      </c:scatterChart>
      <c:valAx>
        <c:axId val="126084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566102362204723"/>
              <c:y val="0.91082313505992474"/>
            </c:manualLayout>
          </c:layout>
        </c:title>
        <c:numFmt formatCode="General" sourceLinked="1"/>
        <c:tickLblPos val="nextTo"/>
        <c:crossAx val="126083072"/>
        <c:crosses val="autoZero"/>
        <c:crossBetween val="midCat"/>
      </c:valAx>
      <c:valAx>
        <c:axId val="12608307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126084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Frescas + Estratificación cálida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'Festuca eskia'!$J$4:$AI$4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  <c:pt idx="13">
                  <c:v>84</c:v>
                </c:pt>
                <c:pt idx="14">
                  <c:v>86</c:v>
                </c:pt>
                <c:pt idx="15">
                  <c:v>89</c:v>
                </c:pt>
                <c:pt idx="16">
                  <c:v>91</c:v>
                </c:pt>
                <c:pt idx="17">
                  <c:v>93</c:v>
                </c:pt>
                <c:pt idx="18">
                  <c:v>96</c:v>
                </c:pt>
                <c:pt idx="19">
                  <c:v>98</c:v>
                </c:pt>
                <c:pt idx="20">
                  <c:v>100</c:v>
                </c:pt>
                <c:pt idx="21">
                  <c:v>103</c:v>
                </c:pt>
                <c:pt idx="22">
                  <c:v>105</c:v>
                </c:pt>
                <c:pt idx="23">
                  <c:v>107</c:v>
                </c:pt>
                <c:pt idx="24">
                  <c:v>110</c:v>
                </c:pt>
                <c:pt idx="25">
                  <c:v>112</c:v>
                </c:pt>
              </c:numCache>
            </c:numRef>
          </c:xVal>
          <c:yVal>
            <c:numRef>
              <c:f>'Festuca eskia'!$K$9:$AI$9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1.5625E-2</c:v>
                </c:pt>
                <c:pt idx="3">
                  <c:v>4.3154761904761904E-2</c:v>
                </c:pt>
                <c:pt idx="4">
                  <c:v>4.3154761904761904E-2</c:v>
                </c:pt>
                <c:pt idx="5">
                  <c:v>5.5059523809523808E-2</c:v>
                </c:pt>
                <c:pt idx="6">
                  <c:v>5.5059523809523808E-2</c:v>
                </c:pt>
                <c:pt idx="7">
                  <c:v>5.5059523809523808E-2</c:v>
                </c:pt>
                <c:pt idx="8">
                  <c:v>6.6964285714285712E-2</c:v>
                </c:pt>
                <c:pt idx="9">
                  <c:v>7.8869047619047616E-2</c:v>
                </c:pt>
                <c:pt idx="10">
                  <c:v>7.8869047619047616E-2</c:v>
                </c:pt>
                <c:pt idx="11">
                  <c:v>7.8869047619047616E-2</c:v>
                </c:pt>
                <c:pt idx="12">
                  <c:v>0.20223214285714286</c:v>
                </c:pt>
                <c:pt idx="13">
                  <c:v>0.20223214285714286</c:v>
                </c:pt>
                <c:pt idx="14">
                  <c:v>0.20223214285714286</c:v>
                </c:pt>
                <c:pt idx="15">
                  <c:v>0.20223214285714286</c:v>
                </c:pt>
                <c:pt idx="16">
                  <c:v>0.20223214285714286</c:v>
                </c:pt>
                <c:pt idx="17">
                  <c:v>0.20223214285714286</c:v>
                </c:pt>
                <c:pt idx="18">
                  <c:v>0.23452380952380952</c:v>
                </c:pt>
                <c:pt idx="19">
                  <c:v>0.25014880952380952</c:v>
                </c:pt>
                <c:pt idx="20">
                  <c:v>0.26681547619047619</c:v>
                </c:pt>
                <c:pt idx="21">
                  <c:v>0.28348214285714285</c:v>
                </c:pt>
                <c:pt idx="22">
                  <c:v>0.28348214285714285</c:v>
                </c:pt>
                <c:pt idx="23">
                  <c:v>0.29910714285714285</c:v>
                </c:pt>
                <c:pt idx="24">
                  <c:v>0.35520833333333335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'Festuca eskia'!$J$4:$AI$4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  <c:pt idx="13">
                  <c:v>84</c:v>
                </c:pt>
                <c:pt idx="14">
                  <c:v>86</c:v>
                </c:pt>
                <c:pt idx="15">
                  <c:v>89</c:v>
                </c:pt>
                <c:pt idx="16">
                  <c:v>91</c:v>
                </c:pt>
                <c:pt idx="17">
                  <c:v>93</c:v>
                </c:pt>
                <c:pt idx="18">
                  <c:v>96</c:v>
                </c:pt>
                <c:pt idx="19">
                  <c:v>98</c:v>
                </c:pt>
                <c:pt idx="20">
                  <c:v>100</c:v>
                </c:pt>
                <c:pt idx="21">
                  <c:v>103</c:v>
                </c:pt>
                <c:pt idx="22">
                  <c:v>105</c:v>
                </c:pt>
                <c:pt idx="23">
                  <c:v>107</c:v>
                </c:pt>
                <c:pt idx="24">
                  <c:v>110</c:v>
                </c:pt>
                <c:pt idx="25">
                  <c:v>112</c:v>
                </c:pt>
              </c:numCache>
            </c:numRef>
          </c:xVal>
          <c:yVal>
            <c:numRef>
              <c:f>'Festuca eskia'!$K$14:$AI$14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2.4521531100478468E-2</c:v>
                </c:pt>
                <c:pt idx="3">
                  <c:v>3.6426293005240376E-2</c:v>
                </c:pt>
                <c:pt idx="4">
                  <c:v>3.6426293005240376E-2</c:v>
                </c:pt>
                <c:pt idx="5">
                  <c:v>4.9584187742082481E-2</c:v>
                </c:pt>
                <c:pt idx="6">
                  <c:v>4.9584187742082481E-2</c:v>
                </c:pt>
                <c:pt idx="7">
                  <c:v>4.9584187742082481E-2</c:v>
                </c:pt>
                <c:pt idx="8">
                  <c:v>6.2742082478924585E-2</c:v>
                </c:pt>
                <c:pt idx="9">
                  <c:v>6.2742082478924585E-2</c:v>
                </c:pt>
                <c:pt idx="10">
                  <c:v>6.2742082478924585E-2</c:v>
                </c:pt>
                <c:pt idx="11">
                  <c:v>6.2742082478924585E-2</c:v>
                </c:pt>
                <c:pt idx="12">
                  <c:v>7.9408749145591248E-2</c:v>
                </c:pt>
                <c:pt idx="13">
                  <c:v>7.9408749145591248E-2</c:v>
                </c:pt>
                <c:pt idx="14">
                  <c:v>7.9408749145591248E-2</c:v>
                </c:pt>
                <c:pt idx="15">
                  <c:v>7.9408749145591248E-2</c:v>
                </c:pt>
                <c:pt idx="16">
                  <c:v>0.10447140578719526</c:v>
                </c:pt>
                <c:pt idx="17">
                  <c:v>0.11637616769195716</c:v>
                </c:pt>
                <c:pt idx="18">
                  <c:v>0.218341307814992</c:v>
                </c:pt>
                <c:pt idx="19">
                  <c:v>0.2762417407154249</c:v>
                </c:pt>
                <c:pt idx="20">
                  <c:v>0.33112895876053772</c:v>
                </c:pt>
                <c:pt idx="21">
                  <c:v>0.40515493278651171</c:v>
                </c:pt>
                <c:pt idx="22">
                  <c:v>0.43497949419002047</c:v>
                </c:pt>
                <c:pt idx="23">
                  <c:v>0.44813738892686261</c:v>
                </c:pt>
                <c:pt idx="24">
                  <c:v>0.46480405559352922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'Festuca eskia'!$J$4:$AI$4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  <c:pt idx="13">
                  <c:v>84</c:v>
                </c:pt>
                <c:pt idx="14">
                  <c:v>86</c:v>
                </c:pt>
                <c:pt idx="15">
                  <c:v>89</c:v>
                </c:pt>
                <c:pt idx="16">
                  <c:v>91</c:v>
                </c:pt>
                <c:pt idx="17">
                  <c:v>93</c:v>
                </c:pt>
                <c:pt idx="18">
                  <c:v>96</c:v>
                </c:pt>
                <c:pt idx="19">
                  <c:v>98</c:v>
                </c:pt>
                <c:pt idx="20">
                  <c:v>100</c:v>
                </c:pt>
                <c:pt idx="21">
                  <c:v>103</c:v>
                </c:pt>
                <c:pt idx="22">
                  <c:v>105</c:v>
                </c:pt>
                <c:pt idx="23">
                  <c:v>107</c:v>
                </c:pt>
                <c:pt idx="24">
                  <c:v>110</c:v>
                </c:pt>
                <c:pt idx="25">
                  <c:v>112</c:v>
                </c:pt>
              </c:numCache>
            </c:numRef>
          </c:xVal>
          <c:yVal>
            <c:numRef>
              <c:f>'Festuca eskia'!$K$19:$AI$19</c:f>
              <c:numCache>
                <c:formatCode>0%</c:formatCode>
                <c:ptCount val="25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5.0793650793650794E-2</c:v>
                </c:pt>
                <c:pt idx="4">
                  <c:v>0.10349832915622389</c:v>
                </c:pt>
                <c:pt idx="5">
                  <c:v>0.11599832915622389</c:v>
                </c:pt>
                <c:pt idx="6">
                  <c:v>0.11599832915622389</c:v>
                </c:pt>
                <c:pt idx="7">
                  <c:v>0.11599832915622389</c:v>
                </c:pt>
                <c:pt idx="8">
                  <c:v>0.12988721804511277</c:v>
                </c:pt>
                <c:pt idx="9">
                  <c:v>0.12988721804511277</c:v>
                </c:pt>
                <c:pt idx="10">
                  <c:v>0.12988721804511277</c:v>
                </c:pt>
                <c:pt idx="11">
                  <c:v>0.12988721804511277</c:v>
                </c:pt>
                <c:pt idx="12">
                  <c:v>0.18008563074352546</c:v>
                </c:pt>
                <c:pt idx="13">
                  <c:v>0.18008563074352546</c:v>
                </c:pt>
                <c:pt idx="14">
                  <c:v>0.18008563074352546</c:v>
                </c:pt>
                <c:pt idx="15">
                  <c:v>0.18008563074352546</c:v>
                </c:pt>
                <c:pt idx="16">
                  <c:v>0.19199039264828738</c:v>
                </c:pt>
                <c:pt idx="17">
                  <c:v>0.20449039264828739</c:v>
                </c:pt>
                <c:pt idx="18">
                  <c:v>0.2295530492898914</c:v>
                </c:pt>
                <c:pt idx="19">
                  <c:v>0.24271094402673349</c:v>
                </c:pt>
                <c:pt idx="20">
                  <c:v>0.2808688387635756</c:v>
                </c:pt>
                <c:pt idx="21">
                  <c:v>0.38436716791979952</c:v>
                </c:pt>
                <c:pt idx="22">
                  <c:v>0.43522347535505429</c:v>
                </c:pt>
                <c:pt idx="23">
                  <c:v>0.44838137009189644</c:v>
                </c:pt>
                <c:pt idx="24">
                  <c:v>0.48534878863826231</c:v>
                </c:pt>
              </c:numCache>
            </c:numRef>
          </c:yVal>
          <c:smooth val="1"/>
        </c:ser>
        <c:axId val="93985408"/>
        <c:axId val="94003584"/>
      </c:scatterChart>
      <c:valAx>
        <c:axId val="93985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138512888201114"/>
              <c:y val="0.90027679774449554"/>
            </c:manualLayout>
          </c:layout>
        </c:title>
        <c:numFmt formatCode="General" sourceLinked="1"/>
        <c:tickLblPos val="nextTo"/>
        <c:crossAx val="94003584"/>
        <c:crosses val="autoZero"/>
        <c:crossBetween val="midCat"/>
      </c:valAx>
      <c:valAx>
        <c:axId val="9400358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Germianción</a:t>
                </a:r>
              </a:p>
            </c:rich>
          </c:tx>
          <c:layout/>
        </c:title>
        <c:numFmt formatCode="0%" sourceLinked="1"/>
        <c:tickLblPos val="nextTo"/>
        <c:crossAx val="93985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Frescas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'Jurinea humilis'!$K$3:$V$3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</c:numCache>
            </c:numRef>
          </c:xVal>
          <c:yVal>
            <c:numRef>
              <c:f>'Jurinea humilis'!$K$8:$V$8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1.0869565217391304E-2</c:v>
                </c:pt>
                <c:pt idx="6">
                  <c:v>2.4027459954233409E-2</c:v>
                </c:pt>
                <c:pt idx="7">
                  <c:v>3.6527459954233413E-2</c:v>
                </c:pt>
                <c:pt idx="8">
                  <c:v>3.6527459954233413E-2</c:v>
                </c:pt>
                <c:pt idx="9">
                  <c:v>3.6527459954233413E-2</c:v>
                </c:pt>
                <c:pt idx="10">
                  <c:v>3.6527459954233413E-2</c:v>
                </c:pt>
                <c:pt idx="11">
                  <c:v>7.3054919908466825E-2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'Jurinea humilis'!$K$3:$V$3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</c:numCache>
            </c:numRef>
          </c:xVal>
          <c:yVal>
            <c:numRef>
              <c:f>'Jurinea humilis'!$K$13:$V$13</c:f>
              <c:numCache>
                <c:formatCode>0%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6.3596837944664031E-2</c:v>
                </c:pt>
                <c:pt idx="3">
                  <c:v>0.1982905138339921</c:v>
                </c:pt>
                <c:pt idx="4">
                  <c:v>0.4614229249011858</c:v>
                </c:pt>
                <c:pt idx="5">
                  <c:v>0.58903162055335967</c:v>
                </c:pt>
                <c:pt idx="6">
                  <c:v>0.68849802371541502</c:v>
                </c:pt>
                <c:pt idx="7">
                  <c:v>0.79133399209486177</c:v>
                </c:pt>
                <c:pt idx="8">
                  <c:v>0.83519762845849799</c:v>
                </c:pt>
                <c:pt idx="9">
                  <c:v>0.84769762845849805</c:v>
                </c:pt>
                <c:pt idx="10">
                  <c:v>0.90080039525691702</c:v>
                </c:pt>
                <c:pt idx="11">
                  <c:v>0.91330039525691697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'Jurinea humilis'!$K$3:$V$3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</c:numCache>
            </c:numRef>
          </c:xVal>
          <c:yVal>
            <c:numRef>
              <c:f>'Jurinea humilis'!$K$18:$V$18</c:f>
              <c:numCache>
                <c:formatCode>0%</c:formatCode>
                <c:ptCount val="12"/>
                <c:pt idx="0">
                  <c:v>1.0869565217391304E-2</c:v>
                </c:pt>
                <c:pt idx="1">
                  <c:v>1.0869565217391304E-2</c:v>
                </c:pt>
                <c:pt idx="2">
                  <c:v>0.10778985507246376</c:v>
                </c:pt>
                <c:pt idx="3">
                  <c:v>0.34375</c:v>
                </c:pt>
                <c:pt idx="4">
                  <c:v>0.66757246376811596</c:v>
                </c:pt>
                <c:pt idx="5">
                  <c:v>0.72146739130434778</c:v>
                </c:pt>
                <c:pt idx="6">
                  <c:v>0.78532608695652173</c:v>
                </c:pt>
                <c:pt idx="7">
                  <c:v>0.79574275362318836</c:v>
                </c:pt>
                <c:pt idx="8">
                  <c:v>0.79574275362318836</c:v>
                </c:pt>
                <c:pt idx="9">
                  <c:v>0.79574275362318836</c:v>
                </c:pt>
                <c:pt idx="10">
                  <c:v>0.79574275362318836</c:v>
                </c:pt>
                <c:pt idx="11">
                  <c:v>0.80661231884057971</c:v>
                </c:pt>
              </c:numCache>
            </c:numRef>
          </c:yVal>
          <c:smooth val="1"/>
        </c:ser>
        <c:axId val="94088192"/>
        <c:axId val="92537600"/>
      </c:scatterChart>
      <c:valAx>
        <c:axId val="9408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0570723214053699"/>
              <c:y val="0.88331000291630213"/>
            </c:manualLayout>
          </c:layout>
        </c:title>
        <c:numFmt formatCode="General" sourceLinked="1"/>
        <c:tickLblPos val="nextTo"/>
        <c:crossAx val="92537600"/>
        <c:crosses val="autoZero"/>
        <c:crossBetween val="midCat"/>
      </c:valAx>
      <c:valAx>
        <c:axId val="9253760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94088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Estratificación fría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'Jurinea humilis'!$J$3:$V$3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</c:numCache>
            </c:numRef>
          </c:xVal>
          <c:yVal>
            <c:numRef>
              <c:f>'Jurinea humilis'!$W$23:$AI$23</c:f>
              <c:numCache>
                <c:formatCode>0%</c:formatCode>
                <c:ptCount val="13"/>
                <c:pt idx="0">
                  <c:v>0.11393557422969187</c:v>
                </c:pt>
                <c:pt idx="1">
                  <c:v>0.11393557422969187</c:v>
                </c:pt>
                <c:pt idx="2">
                  <c:v>0.14114145658263305</c:v>
                </c:pt>
                <c:pt idx="3">
                  <c:v>0.14114145658263305</c:v>
                </c:pt>
                <c:pt idx="4">
                  <c:v>0.14114145658263305</c:v>
                </c:pt>
                <c:pt idx="5">
                  <c:v>0.14114145658263305</c:v>
                </c:pt>
                <c:pt idx="6">
                  <c:v>0.1589985994397759</c:v>
                </c:pt>
                <c:pt idx="7">
                  <c:v>0.1589985994397759</c:v>
                </c:pt>
                <c:pt idx="8">
                  <c:v>0.1589985994397759</c:v>
                </c:pt>
                <c:pt idx="9">
                  <c:v>0.1589985994397759</c:v>
                </c:pt>
                <c:pt idx="10">
                  <c:v>0.1589985994397759</c:v>
                </c:pt>
                <c:pt idx="11">
                  <c:v>0.1589985994397759</c:v>
                </c:pt>
                <c:pt idx="12">
                  <c:v>0.1589985994397759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'Jurinea humilis'!$J$3:$V$3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</c:numCache>
            </c:numRef>
          </c:xVal>
          <c:yVal>
            <c:numRef>
              <c:f>'Jurinea humilis'!$W$28:$AI$28</c:f>
              <c:numCache>
                <c:formatCode>0%</c:formatCode>
                <c:ptCount val="13"/>
                <c:pt idx="0">
                  <c:v>5.2777777777777778E-2</c:v>
                </c:pt>
                <c:pt idx="1">
                  <c:v>5.2777777777777778E-2</c:v>
                </c:pt>
                <c:pt idx="2">
                  <c:v>0.18869047619047619</c:v>
                </c:pt>
                <c:pt idx="3">
                  <c:v>0.25535714285714284</c:v>
                </c:pt>
                <c:pt idx="4">
                  <c:v>0.28035714285714286</c:v>
                </c:pt>
                <c:pt idx="5">
                  <c:v>0.29285714285714282</c:v>
                </c:pt>
                <c:pt idx="6">
                  <c:v>0.32857142857142851</c:v>
                </c:pt>
                <c:pt idx="7">
                  <c:v>0.32857142857142851</c:v>
                </c:pt>
                <c:pt idx="8">
                  <c:v>0.34107142857142858</c:v>
                </c:pt>
                <c:pt idx="9">
                  <c:v>0.35496031746031742</c:v>
                </c:pt>
                <c:pt idx="10">
                  <c:v>0.35496031746031742</c:v>
                </c:pt>
                <c:pt idx="11">
                  <c:v>0.35496031746031742</c:v>
                </c:pt>
                <c:pt idx="12">
                  <c:v>0.35496031746031742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'Jurinea humilis'!$J$3:$V$3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</c:numCache>
            </c:numRef>
          </c:xVal>
          <c:yVal>
            <c:numRef>
              <c:f>'Jurinea humilis'!$W$33:$AI$33</c:f>
              <c:numCache>
                <c:formatCode>0%</c:formatCode>
                <c:ptCount val="13"/>
                <c:pt idx="0">
                  <c:v>9.8861283643892336E-2</c:v>
                </c:pt>
                <c:pt idx="1">
                  <c:v>9.8861283643892336E-2</c:v>
                </c:pt>
                <c:pt idx="2">
                  <c:v>9.8861283643892336E-2</c:v>
                </c:pt>
                <c:pt idx="3">
                  <c:v>0.10973084886128365</c:v>
                </c:pt>
                <c:pt idx="4">
                  <c:v>0.13056418219461696</c:v>
                </c:pt>
                <c:pt idx="5">
                  <c:v>0.14306418219461697</c:v>
                </c:pt>
                <c:pt idx="6">
                  <c:v>0.15496894409937889</c:v>
                </c:pt>
                <c:pt idx="7">
                  <c:v>0.15496894409937889</c:v>
                </c:pt>
                <c:pt idx="8">
                  <c:v>0.16687370600414081</c:v>
                </c:pt>
                <c:pt idx="9">
                  <c:v>0.16687370600414081</c:v>
                </c:pt>
                <c:pt idx="10">
                  <c:v>0.1787784679089027</c:v>
                </c:pt>
                <c:pt idx="11">
                  <c:v>0.1787784679089027</c:v>
                </c:pt>
                <c:pt idx="12">
                  <c:v>0.1787784679089027</c:v>
                </c:pt>
              </c:numCache>
            </c:numRef>
          </c:yVal>
          <c:smooth val="1"/>
        </c:ser>
        <c:axId val="92571520"/>
        <c:axId val="92573056"/>
      </c:scatterChart>
      <c:valAx>
        <c:axId val="92571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4617989057851064"/>
              <c:y val="0.88155914409003955"/>
            </c:manualLayout>
          </c:layout>
        </c:title>
        <c:numFmt formatCode="General" sourceLinked="1"/>
        <c:tickLblPos val="nextTo"/>
        <c:crossAx val="92573056"/>
        <c:crosses val="autoZero"/>
        <c:crossBetween val="midCat"/>
      </c:valAx>
      <c:valAx>
        <c:axId val="92573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92571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Estratificación cálida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'Jurinea humilis'!$J$3:$V$3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</c:numCache>
            </c:numRef>
          </c:xVal>
          <c:yVal>
            <c:numRef>
              <c:f>'Jurinea humilis'!$W$8:$AI$8</c:f>
              <c:numCache>
                <c:formatCode>0%</c:formatCode>
                <c:ptCount val="13"/>
                <c:pt idx="0">
                  <c:v>0.15600686498855837</c:v>
                </c:pt>
                <c:pt idx="1">
                  <c:v>0.15600686498855837</c:v>
                </c:pt>
                <c:pt idx="2">
                  <c:v>0.15600686498855837</c:v>
                </c:pt>
                <c:pt idx="3">
                  <c:v>0.16850686498855832</c:v>
                </c:pt>
                <c:pt idx="4">
                  <c:v>0.16850686498855832</c:v>
                </c:pt>
                <c:pt idx="5">
                  <c:v>0.16850686498855832</c:v>
                </c:pt>
                <c:pt idx="6">
                  <c:v>0.18166475972540044</c:v>
                </c:pt>
                <c:pt idx="7">
                  <c:v>0.18166475972540044</c:v>
                </c:pt>
                <c:pt idx="8">
                  <c:v>0.18166475972540044</c:v>
                </c:pt>
                <c:pt idx="9">
                  <c:v>0.18166475972540044</c:v>
                </c:pt>
                <c:pt idx="10">
                  <c:v>0.18166475972540044</c:v>
                </c:pt>
                <c:pt idx="11">
                  <c:v>0.18166475972540044</c:v>
                </c:pt>
                <c:pt idx="12">
                  <c:v>0.18166475972540044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'Jurinea humilis'!$J$3:$V$3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</c:numCache>
            </c:numRef>
          </c:xVal>
          <c:yVal>
            <c:numRef>
              <c:f>'Jurinea humilis'!$W$13:$AI$13</c:f>
              <c:numCache>
                <c:formatCode>0%</c:formatCode>
                <c:ptCount val="13"/>
                <c:pt idx="0">
                  <c:v>0.91330039525691697</c:v>
                </c:pt>
                <c:pt idx="1">
                  <c:v>0.91330039525691697</c:v>
                </c:pt>
                <c:pt idx="2">
                  <c:v>0.91330039525691697</c:v>
                </c:pt>
                <c:pt idx="3">
                  <c:v>0.91330039525691697</c:v>
                </c:pt>
                <c:pt idx="4">
                  <c:v>0.91330039525691697</c:v>
                </c:pt>
                <c:pt idx="5">
                  <c:v>0.91330039525691697</c:v>
                </c:pt>
                <c:pt idx="6">
                  <c:v>0.91330039525691697</c:v>
                </c:pt>
                <c:pt idx="7">
                  <c:v>0.91330039525691697</c:v>
                </c:pt>
                <c:pt idx="8">
                  <c:v>0.92466403162055333</c:v>
                </c:pt>
                <c:pt idx="9">
                  <c:v>0.92466403162055333</c:v>
                </c:pt>
                <c:pt idx="10">
                  <c:v>0.92466403162055333</c:v>
                </c:pt>
                <c:pt idx="11">
                  <c:v>0.92466403162055333</c:v>
                </c:pt>
                <c:pt idx="12">
                  <c:v>0.92466403162055333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'Jurinea humilis'!$J$3:$V$3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</c:numCache>
            </c:numRef>
          </c:xVal>
          <c:yVal>
            <c:numRef>
              <c:f>'Jurinea humilis'!$W$18:$AI$18</c:f>
              <c:numCache>
                <c:formatCode>0%</c:formatCode>
                <c:ptCount val="13"/>
                <c:pt idx="0">
                  <c:v>0.89266304347826086</c:v>
                </c:pt>
                <c:pt idx="1">
                  <c:v>0.89266304347826086</c:v>
                </c:pt>
                <c:pt idx="2">
                  <c:v>0.89266304347826086</c:v>
                </c:pt>
                <c:pt idx="3">
                  <c:v>0.89266304347826086</c:v>
                </c:pt>
                <c:pt idx="4">
                  <c:v>0.89266304347826086</c:v>
                </c:pt>
                <c:pt idx="5">
                  <c:v>0.89266304347826086</c:v>
                </c:pt>
                <c:pt idx="6">
                  <c:v>0.89266304347826086</c:v>
                </c:pt>
                <c:pt idx="7">
                  <c:v>0.89266304347826086</c:v>
                </c:pt>
                <c:pt idx="8">
                  <c:v>0.89266304347826086</c:v>
                </c:pt>
                <c:pt idx="9">
                  <c:v>0.89266304347826086</c:v>
                </c:pt>
                <c:pt idx="10">
                  <c:v>0.89266304347826086</c:v>
                </c:pt>
                <c:pt idx="11">
                  <c:v>0.89266304347826086</c:v>
                </c:pt>
                <c:pt idx="12">
                  <c:v>0.89266304347826086</c:v>
                </c:pt>
              </c:numCache>
            </c:numRef>
          </c:yVal>
          <c:smooth val="1"/>
        </c:ser>
        <c:axId val="95499008"/>
        <c:axId val="95500544"/>
      </c:scatterChart>
      <c:valAx>
        <c:axId val="95499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6388458590395747"/>
              <c:y val="0.88331000291630213"/>
            </c:manualLayout>
          </c:layout>
        </c:title>
        <c:numFmt formatCode="General" sourceLinked="1"/>
        <c:tickLblPos val="nextTo"/>
        <c:crossAx val="95500544"/>
        <c:crosses val="autoZero"/>
        <c:crossBetween val="midCat"/>
      </c:valAx>
      <c:valAx>
        <c:axId val="95500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95499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Frescas + Estratificación cálida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452656200315813"/>
          <c:y val="0.17843634271743455"/>
          <c:w val="0.6757470613914538"/>
          <c:h val="0.67883903210728858"/>
        </c:manualLayout>
      </c:layout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'Jurinea humilis'!$K$3:$AI$3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84</c:v>
                </c:pt>
                <c:pt idx="13">
                  <c:v>86</c:v>
                </c:pt>
                <c:pt idx="14">
                  <c:v>89</c:v>
                </c:pt>
                <c:pt idx="15">
                  <c:v>91</c:v>
                </c:pt>
                <c:pt idx="16">
                  <c:v>93</c:v>
                </c:pt>
                <c:pt idx="17">
                  <c:v>96</c:v>
                </c:pt>
                <c:pt idx="18">
                  <c:v>98</c:v>
                </c:pt>
                <c:pt idx="19">
                  <c:v>100</c:v>
                </c:pt>
                <c:pt idx="20">
                  <c:v>103</c:v>
                </c:pt>
                <c:pt idx="21">
                  <c:v>105</c:v>
                </c:pt>
                <c:pt idx="22">
                  <c:v>107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'Jurinea humilis'!$K$8:$AI$8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1.0869565217391304E-2</c:v>
                </c:pt>
                <c:pt idx="6">
                  <c:v>2.4027459954233409E-2</c:v>
                </c:pt>
                <c:pt idx="7">
                  <c:v>3.6527459954233413E-2</c:v>
                </c:pt>
                <c:pt idx="8">
                  <c:v>3.6527459954233413E-2</c:v>
                </c:pt>
                <c:pt idx="9">
                  <c:v>3.6527459954233413E-2</c:v>
                </c:pt>
                <c:pt idx="10">
                  <c:v>3.6527459954233413E-2</c:v>
                </c:pt>
                <c:pt idx="11">
                  <c:v>7.3054919908466825E-2</c:v>
                </c:pt>
                <c:pt idx="12">
                  <c:v>0.15600686498855837</c:v>
                </c:pt>
                <c:pt idx="13">
                  <c:v>0.15600686498855837</c:v>
                </c:pt>
                <c:pt idx="14">
                  <c:v>0.15600686498855837</c:v>
                </c:pt>
                <c:pt idx="15">
                  <c:v>0.16850686498855832</c:v>
                </c:pt>
                <c:pt idx="16">
                  <c:v>0.16850686498855832</c:v>
                </c:pt>
                <c:pt idx="17">
                  <c:v>0.16850686498855832</c:v>
                </c:pt>
                <c:pt idx="18">
                  <c:v>0.18166475972540044</c:v>
                </c:pt>
                <c:pt idx="19">
                  <c:v>0.18166475972540044</c:v>
                </c:pt>
                <c:pt idx="20">
                  <c:v>0.18166475972540044</c:v>
                </c:pt>
                <c:pt idx="21">
                  <c:v>0.18166475972540044</c:v>
                </c:pt>
                <c:pt idx="22">
                  <c:v>0.18166475972540044</c:v>
                </c:pt>
                <c:pt idx="23">
                  <c:v>0.18166475972540044</c:v>
                </c:pt>
                <c:pt idx="24">
                  <c:v>0.18166475972540044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'Jurinea humilis'!$K$3:$AI$3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84</c:v>
                </c:pt>
                <c:pt idx="13">
                  <c:v>86</c:v>
                </c:pt>
                <c:pt idx="14">
                  <c:v>89</c:v>
                </c:pt>
                <c:pt idx="15">
                  <c:v>91</c:v>
                </c:pt>
                <c:pt idx="16">
                  <c:v>93</c:v>
                </c:pt>
                <c:pt idx="17">
                  <c:v>96</c:v>
                </c:pt>
                <c:pt idx="18">
                  <c:v>98</c:v>
                </c:pt>
                <c:pt idx="19">
                  <c:v>100</c:v>
                </c:pt>
                <c:pt idx="20">
                  <c:v>103</c:v>
                </c:pt>
                <c:pt idx="21">
                  <c:v>105</c:v>
                </c:pt>
                <c:pt idx="22">
                  <c:v>107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'Jurinea humilis'!$K$13:$AI$13</c:f>
              <c:numCache>
                <c:formatCode>0%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6.3596837944664031E-2</c:v>
                </c:pt>
                <c:pt idx="3">
                  <c:v>0.1982905138339921</c:v>
                </c:pt>
                <c:pt idx="4">
                  <c:v>0.4614229249011858</c:v>
                </c:pt>
                <c:pt idx="5">
                  <c:v>0.58903162055335967</c:v>
                </c:pt>
                <c:pt idx="6">
                  <c:v>0.68849802371541502</c:v>
                </c:pt>
                <c:pt idx="7">
                  <c:v>0.79133399209486177</c:v>
                </c:pt>
                <c:pt idx="8">
                  <c:v>0.83519762845849799</c:v>
                </c:pt>
                <c:pt idx="9">
                  <c:v>0.84769762845849805</c:v>
                </c:pt>
                <c:pt idx="10">
                  <c:v>0.90080039525691702</c:v>
                </c:pt>
                <c:pt idx="11">
                  <c:v>0.91330039525691697</c:v>
                </c:pt>
                <c:pt idx="12">
                  <c:v>0.91330039525691697</c:v>
                </c:pt>
                <c:pt idx="13">
                  <c:v>0.91330039525691697</c:v>
                </c:pt>
                <c:pt idx="14">
                  <c:v>0.91330039525691697</c:v>
                </c:pt>
                <c:pt idx="15">
                  <c:v>0.91330039525691697</c:v>
                </c:pt>
                <c:pt idx="16">
                  <c:v>0.91330039525691697</c:v>
                </c:pt>
                <c:pt idx="17">
                  <c:v>0.91330039525691697</c:v>
                </c:pt>
                <c:pt idx="18">
                  <c:v>0.91330039525691697</c:v>
                </c:pt>
                <c:pt idx="19">
                  <c:v>0.91330039525691697</c:v>
                </c:pt>
                <c:pt idx="20">
                  <c:v>0.92466403162055333</c:v>
                </c:pt>
                <c:pt idx="21">
                  <c:v>0.92466403162055333</c:v>
                </c:pt>
                <c:pt idx="22">
                  <c:v>0.92466403162055333</c:v>
                </c:pt>
                <c:pt idx="23">
                  <c:v>0.92466403162055333</c:v>
                </c:pt>
                <c:pt idx="24">
                  <c:v>0.92466403162055333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'Jurinea humilis'!$K$3:$AI$3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84</c:v>
                </c:pt>
                <c:pt idx="13">
                  <c:v>86</c:v>
                </c:pt>
                <c:pt idx="14">
                  <c:v>89</c:v>
                </c:pt>
                <c:pt idx="15">
                  <c:v>91</c:v>
                </c:pt>
                <c:pt idx="16">
                  <c:v>93</c:v>
                </c:pt>
                <c:pt idx="17">
                  <c:v>96</c:v>
                </c:pt>
                <c:pt idx="18">
                  <c:v>98</c:v>
                </c:pt>
                <c:pt idx="19">
                  <c:v>100</c:v>
                </c:pt>
                <c:pt idx="20">
                  <c:v>103</c:v>
                </c:pt>
                <c:pt idx="21">
                  <c:v>105</c:v>
                </c:pt>
                <c:pt idx="22">
                  <c:v>107</c:v>
                </c:pt>
                <c:pt idx="23">
                  <c:v>110</c:v>
                </c:pt>
                <c:pt idx="24">
                  <c:v>112</c:v>
                </c:pt>
              </c:numCache>
            </c:numRef>
          </c:xVal>
          <c:yVal>
            <c:numRef>
              <c:f>'Jurinea humilis'!$K$18:$AI$18</c:f>
              <c:numCache>
                <c:formatCode>0%</c:formatCode>
                <c:ptCount val="25"/>
                <c:pt idx="0">
                  <c:v>1.0869565217391304E-2</c:v>
                </c:pt>
                <c:pt idx="1">
                  <c:v>1.0869565217391304E-2</c:v>
                </c:pt>
                <c:pt idx="2">
                  <c:v>0.10778985507246376</c:v>
                </c:pt>
                <c:pt idx="3">
                  <c:v>0.34375</c:v>
                </c:pt>
                <c:pt idx="4">
                  <c:v>0.66757246376811596</c:v>
                </c:pt>
                <c:pt idx="5">
                  <c:v>0.72146739130434778</c:v>
                </c:pt>
                <c:pt idx="6">
                  <c:v>0.78532608695652173</c:v>
                </c:pt>
                <c:pt idx="7">
                  <c:v>0.79574275362318836</c:v>
                </c:pt>
                <c:pt idx="8">
                  <c:v>0.79574275362318836</c:v>
                </c:pt>
                <c:pt idx="9">
                  <c:v>0.79574275362318836</c:v>
                </c:pt>
                <c:pt idx="10">
                  <c:v>0.79574275362318836</c:v>
                </c:pt>
                <c:pt idx="11">
                  <c:v>0.80661231884057971</c:v>
                </c:pt>
                <c:pt idx="12">
                  <c:v>0.89266304347826086</c:v>
                </c:pt>
                <c:pt idx="13">
                  <c:v>0.89266304347826086</c:v>
                </c:pt>
                <c:pt idx="14">
                  <c:v>0.89266304347826086</c:v>
                </c:pt>
                <c:pt idx="15">
                  <c:v>0.89266304347826086</c:v>
                </c:pt>
                <c:pt idx="16">
                  <c:v>0.89266304347826086</c:v>
                </c:pt>
                <c:pt idx="17">
                  <c:v>0.89266304347826086</c:v>
                </c:pt>
                <c:pt idx="18">
                  <c:v>0.89266304347826086</c:v>
                </c:pt>
                <c:pt idx="19">
                  <c:v>0.89266304347826086</c:v>
                </c:pt>
                <c:pt idx="20">
                  <c:v>0.89266304347826086</c:v>
                </c:pt>
                <c:pt idx="21">
                  <c:v>0.89266304347826086</c:v>
                </c:pt>
                <c:pt idx="22">
                  <c:v>0.89266304347826086</c:v>
                </c:pt>
                <c:pt idx="23">
                  <c:v>0.89266304347826086</c:v>
                </c:pt>
                <c:pt idx="24">
                  <c:v>0.89266304347826086</c:v>
                </c:pt>
              </c:numCache>
            </c:numRef>
          </c:yVal>
          <c:smooth val="1"/>
        </c:ser>
        <c:axId val="95534080"/>
        <c:axId val="93922432"/>
      </c:scatterChart>
      <c:valAx>
        <c:axId val="95534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76304354152856191"/>
              <c:y val="0.9305705964836587"/>
            </c:manualLayout>
          </c:layout>
        </c:title>
        <c:numFmt formatCode="General" sourceLinked="1"/>
        <c:tickLblPos val="nextTo"/>
        <c:crossAx val="93922432"/>
        <c:crosses val="autoZero"/>
        <c:crossBetween val="midCat"/>
      </c:valAx>
      <c:valAx>
        <c:axId val="9392243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95534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Frescas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30/20ºC</c:v>
          </c:tx>
          <c:marker>
            <c:symbol val="none"/>
          </c:marker>
          <c:xVal>
            <c:numRef>
              <c:f>'Rumex suffruticosus'!$K$3:$V$3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</c:numCache>
            </c:numRef>
          </c:xVal>
          <c:yVal>
            <c:numRef>
              <c:f>'Rumex suffruticosus'!$K$8:$V$8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1.1904761904761904E-2</c:v>
                </c:pt>
                <c:pt idx="8">
                  <c:v>2.3809523809523808E-2</c:v>
                </c:pt>
                <c:pt idx="9">
                  <c:v>3.5714285714285712E-2</c:v>
                </c:pt>
                <c:pt idx="10">
                  <c:v>4.7619047619047616E-2</c:v>
                </c:pt>
                <c:pt idx="11">
                  <c:v>5.848861283643892E-2</c:v>
                </c:pt>
              </c:numCache>
            </c:numRef>
          </c:yVal>
          <c:smooth val="1"/>
        </c:ser>
        <c:ser>
          <c:idx val="1"/>
          <c:order val="1"/>
          <c:tx>
            <c:v>22/12ºC</c:v>
          </c:tx>
          <c:marker>
            <c:symbol val="none"/>
          </c:marker>
          <c:xVal>
            <c:numRef>
              <c:f>'Rumex suffruticosus'!$K$3:$V$3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</c:numCache>
            </c:numRef>
          </c:xVal>
          <c:yVal>
            <c:numRef>
              <c:f>'Rumex suffruticosus'!$K$13:$V$13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1.0869565217391304E-2</c:v>
                </c:pt>
                <c:pt idx="4">
                  <c:v>1.0869565217391304E-2</c:v>
                </c:pt>
                <c:pt idx="5">
                  <c:v>3.5628019323671496E-2</c:v>
                </c:pt>
                <c:pt idx="6">
                  <c:v>3.5628019323671496E-2</c:v>
                </c:pt>
                <c:pt idx="7">
                  <c:v>4.81280193236715E-2</c:v>
                </c:pt>
                <c:pt idx="8">
                  <c:v>4.81280193236715E-2</c:v>
                </c:pt>
                <c:pt idx="9">
                  <c:v>4.81280193236715E-2</c:v>
                </c:pt>
                <c:pt idx="10">
                  <c:v>4.81280193236715E-2</c:v>
                </c:pt>
                <c:pt idx="11">
                  <c:v>4.81280193236715E-2</c:v>
                </c:pt>
              </c:numCache>
            </c:numRef>
          </c:yVal>
          <c:smooth val="1"/>
        </c:ser>
        <c:ser>
          <c:idx val="2"/>
          <c:order val="2"/>
          <c:tx>
            <c:v>14/4ºC</c:v>
          </c:tx>
          <c:marker>
            <c:symbol val="none"/>
          </c:marker>
          <c:xVal>
            <c:numRef>
              <c:f>'Rumex suffruticosus'!$K$3:$V$3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</c:numCache>
            </c:numRef>
          </c:xVal>
          <c:yVal>
            <c:numRef>
              <c:f>'Rumex suffruticosus'!$K$18:$V$18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1.1904761904761904E-2</c:v>
                </c:pt>
                <c:pt idx="5">
                  <c:v>1.1904761904761904E-2</c:v>
                </c:pt>
                <c:pt idx="6">
                  <c:v>1.1904761904761904E-2</c:v>
                </c:pt>
                <c:pt idx="7">
                  <c:v>1.1904761904761904E-2</c:v>
                </c:pt>
                <c:pt idx="8">
                  <c:v>1.1904761904761904E-2</c:v>
                </c:pt>
                <c:pt idx="9">
                  <c:v>2.3809523809523808E-2</c:v>
                </c:pt>
                <c:pt idx="10">
                  <c:v>2.3809523809523808E-2</c:v>
                </c:pt>
                <c:pt idx="11">
                  <c:v>2.3809523809523808E-2</c:v>
                </c:pt>
              </c:numCache>
            </c:numRef>
          </c:yVal>
          <c:smooth val="1"/>
        </c:ser>
        <c:axId val="93977600"/>
        <c:axId val="95159040"/>
      </c:scatterChart>
      <c:valAx>
        <c:axId val="93977600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(días)</a:t>
                </a:r>
              </a:p>
            </c:rich>
          </c:tx>
          <c:layout>
            <c:manualLayout>
              <c:xMode val="edge"/>
              <c:yMode val="edge"/>
              <c:x val="0.69760162157948069"/>
              <c:y val="0.87405074365704283"/>
            </c:manualLayout>
          </c:layout>
        </c:title>
        <c:numFmt formatCode="General" sourceLinked="1"/>
        <c:tickLblPos val="nextTo"/>
        <c:crossAx val="95159040"/>
        <c:crosses val="autoZero"/>
        <c:crossBetween val="midCat"/>
      </c:valAx>
      <c:valAx>
        <c:axId val="9515904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Germinación</a:t>
                </a:r>
              </a:p>
            </c:rich>
          </c:tx>
          <c:layout/>
        </c:title>
        <c:numFmt formatCode="0%" sourceLinked="1"/>
        <c:tickLblPos val="nextTo"/>
        <c:crossAx val="93977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35</xdr:row>
      <xdr:rowOff>9524</xdr:rowOff>
    </xdr:from>
    <xdr:to>
      <xdr:col>14</xdr:col>
      <xdr:colOff>219074</xdr:colOff>
      <xdr:row>51</xdr:row>
      <xdr:rowOff>76199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52</xdr:row>
      <xdr:rowOff>28575</xdr:rowOff>
    </xdr:from>
    <xdr:to>
      <xdr:col>14</xdr:col>
      <xdr:colOff>200025</xdr:colOff>
      <xdr:row>68</xdr:row>
      <xdr:rowOff>180975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409574</xdr:colOff>
      <xdr:row>35</xdr:row>
      <xdr:rowOff>19049</xdr:rowOff>
    </xdr:from>
    <xdr:to>
      <xdr:col>27</xdr:col>
      <xdr:colOff>38099</xdr:colOff>
      <xdr:row>51</xdr:row>
      <xdr:rowOff>85724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52</xdr:row>
      <xdr:rowOff>28574</xdr:rowOff>
    </xdr:from>
    <xdr:to>
      <xdr:col>27</xdr:col>
      <xdr:colOff>28575</xdr:colOff>
      <xdr:row>68</xdr:row>
      <xdr:rowOff>190499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34</xdr:row>
      <xdr:rowOff>28575</xdr:rowOff>
    </xdr:from>
    <xdr:to>
      <xdr:col>11</xdr:col>
      <xdr:colOff>266700</xdr:colOff>
      <xdr:row>48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49</xdr:row>
      <xdr:rowOff>38099</xdr:rowOff>
    </xdr:from>
    <xdr:to>
      <xdr:col>11</xdr:col>
      <xdr:colOff>323850</xdr:colOff>
      <xdr:row>63</xdr:row>
      <xdr:rowOff>180974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161925</xdr:colOff>
      <xdr:row>34</xdr:row>
      <xdr:rowOff>47625</xdr:rowOff>
    </xdr:from>
    <xdr:to>
      <xdr:col>29</xdr:col>
      <xdr:colOff>190500</xdr:colOff>
      <xdr:row>48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209549</xdr:colOff>
      <xdr:row>49</xdr:row>
      <xdr:rowOff>57150</xdr:rowOff>
    </xdr:from>
    <xdr:to>
      <xdr:col>29</xdr:col>
      <xdr:colOff>304799</xdr:colOff>
      <xdr:row>63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34</xdr:row>
      <xdr:rowOff>9525</xdr:rowOff>
    </xdr:from>
    <xdr:to>
      <xdr:col>13</xdr:col>
      <xdr:colOff>19050</xdr:colOff>
      <xdr:row>48</xdr:row>
      <xdr:rowOff>85725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33</xdr:row>
      <xdr:rowOff>180975</xdr:rowOff>
    </xdr:from>
    <xdr:to>
      <xdr:col>29</xdr:col>
      <xdr:colOff>114300</xdr:colOff>
      <xdr:row>48</xdr:row>
      <xdr:rowOff>57150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49</xdr:row>
      <xdr:rowOff>28575</xdr:rowOff>
    </xdr:from>
    <xdr:to>
      <xdr:col>13</xdr:col>
      <xdr:colOff>28575</xdr:colOff>
      <xdr:row>63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133350</xdr:colOff>
      <xdr:row>49</xdr:row>
      <xdr:rowOff>47625</xdr:rowOff>
    </xdr:from>
    <xdr:to>
      <xdr:col>29</xdr:col>
      <xdr:colOff>133350</xdr:colOff>
      <xdr:row>63</xdr:row>
      <xdr:rowOff>123825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33</xdr:row>
      <xdr:rowOff>9525</xdr:rowOff>
    </xdr:from>
    <xdr:to>
      <xdr:col>13</xdr:col>
      <xdr:colOff>38100</xdr:colOff>
      <xdr:row>47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33</xdr:row>
      <xdr:rowOff>9525</xdr:rowOff>
    </xdr:from>
    <xdr:to>
      <xdr:col>30</xdr:col>
      <xdr:colOff>123825</xdr:colOff>
      <xdr:row>47</xdr:row>
      <xdr:rowOff>85725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48</xdr:row>
      <xdr:rowOff>95250</xdr:rowOff>
    </xdr:from>
    <xdr:to>
      <xdr:col>13</xdr:col>
      <xdr:colOff>57150</xdr:colOff>
      <xdr:row>62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219075</xdr:colOff>
      <xdr:row>48</xdr:row>
      <xdr:rowOff>142875</xdr:rowOff>
    </xdr:from>
    <xdr:to>
      <xdr:col>30</xdr:col>
      <xdr:colOff>228600</xdr:colOff>
      <xdr:row>63</xdr:row>
      <xdr:rowOff>28575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33</xdr:row>
      <xdr:rowOff>101600</xdr:rowOff>
    </xdr:from>
    <xdr:to>
      <xdr:col>13</xdr:col>
      <xdr:colOff>25400</xdr:colOff>
      <xdr:row>51</xdr:row>
      <xdr:rowOff>50800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139700</xdr:colOff>
      <xdr:row>33</xdr:row>
      <xdr:rowOff>38100</xdr:rowOff>
    </xdr:from>
    <xdr:to>
      <xdr:col>30</xdr:col>
      <xdr:colOff>317500</xdr:colOff>
      <xdr:row>50</xdr:row>
      <xdr:rowOff>165100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52</xdr:row>
      <xdr:rowOff>76200</xdr:rowOff>
    </xdr:from>
    <xdr:to>
      <xdr:col>13</xdr:col>
      <xdr:colOff>63500</xdr:colOff>
      <xdr:row>69</xdr:row>
      <xdr:rowOff>177800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177800</xdr:colOff>
      <xdr:row>52</xdr:row>
      <xdr:rowOff>63500</xdr:rowOff>
    </xdr:from>
    <xdr:to>
      <xdr:col>30</xdr:col>
      <xdr:colOff>317500</xdr:colOff>
      <xdr:row>69</xdr:row>
      <xdr:rowOff>165100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33</xdr:row>
      <xdr:rowOff>88900</xdr:rowOff>
    </xdr:from>
    <xdr:to>
      <xdr:col>14</xdr:col>
      <xdr:colOff>50800</xdr:colOff>
      <xdr:row>51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33</xdr:row>
      <xdr:rowOff>76200</xdr:rowOff>
    </xdr:from>
    <xdr:to>
      <xdr:col>32</xdr:col>
      <xdr:colOff>342900</xdr:colOff>
      <xdr:row>51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330200</xdr:colOff>
      <xdr:row>52</xdr:row>
      <xdr:rowOff>152400</xdr:rowOff>
    </xdr:from>
    <xdr:to>
      <xdr:col>14</xdr:col>
      <xdr:colOff>50800</xdr:colOff>
      <xdr:row>69</xdr:row>
      <xdr:rowOff>38100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25400</xdr:colOff>
      <xdr:row>52</xdr:row>
      <xdr:rowOff>177800</xdr:rowOff>
    </xdr:from>
    <xdr:to>
      <xdr:col>33</xdr:col>
      <xdr:colOff>38100</xdr:colOff>
      <xdr:row>68</xdr:row>
      <xdr:rowOff>165100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33</xdr:row>
      <xdr:rowOff>25400</xdr:rowOff>
    </xdr:from>
    <xdr:to>
      <xdr:col>14</xdr:col>
      <xdr:colOff>304800</xdr:colOff>
      <xdr:row>53</xdr:row>
      <xdr:rowOff>12700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33</xdr:row>
      <xdr:rowOff>0</xdr:rowOff>
    </xdr:from>
    <xdr:to>
      <xdr:col>28</xdr:col>
      <xdr:colOff>152400</xdr:colOff>
      <xdr:row>53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55</xdr:row>
      <xdr:rowOff>0</xdr:rowOff>
    </xdr:from>
    <xdr:to>
      <xdr:col>14</xdr:col>
      <xdr:colOff>317500</xdr:colOff>
      <xdr:row>71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25400</xdr:colOff>
      <xdr:row>54</xdr:row>
      <xdr:rowOff>177800</xdr:rowOff>
    </xdr:from>
    <xdr:to>
      <xdr:col>28</xdr:col>
      <xdr:colOff>279400</xdr:colOff>
      <xdr:row>71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33</xdr:row>
      <xdr:rowOff>25400</xdr:rowOff>
    </xdr:from>
    <xdr:to>
      <xdr:col>14</xdr:col>
      <xdr:colOff>50800</xdr:colOff>
      <xdr:row>52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292100</xdr:colOff>
      <xdr:row>33</xdr:row>
      <xdr:rowOff>0</xdr:rowOff>
    </xdr:from>
    <xdr:to>
      <xdr:col>30</xdr:col>
      <xdr:colOff>0</xdr:colOff>
      <xdr:row>52</xdr:row>
      <xdr:rowOff>12700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53</xdr:row>
      <xdr:rowOff>139700</xdr:rowOff>
    </xdr:from>
    <xdr:to>
      <xdr:col>14</xdr:col>
      <xdr:colOff>50800</xdr:colOff>
      <xdr:row>69</xdr:row>
      <xdr:rowOff>88900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292100</xdr:colOff>
      <xdr:row>53</xdr:row>
      <xdr:rowOff>127000</xdr:rowOff>
    </xdr:from>
    <xdr:to>
      <xdr:col>30</xdr:col>
      <xdr:colOff>76200</xdr:colOff>
      <xdr:row>69</xdr:row>
      <xdr:rowOff>152400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34</xdr:row>
      <xdr:rowOff>25400</xdr:rowOff>
    </xdr:from>
    <xdr:to>
      <xdr:col>14</xdr:col>
      <xdr:colOff>38100</xdr:colOff>
      <xdr:row>52</xdr:row>
      <xdr:rowOff>25400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203200</xdr:colOff>
      <xdr:row>34</xdr:row>
      <xdr:rowOff>25400</xdr:rowOff>
    </xdr:from>
    <xdr:to>
      <xdr:col>30</xdr:col>
      <xdr:colOff>76200</xdr:colOff>
      <xdr:row>51</xdr:row>
      <xdr:rowOff>165100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14</xdr:col>
      <xdr:colOff>38100</xdr:colOff>
      <xdr:row>69</xdr:row>
      <xdr:rowOff>177800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228600</xdr:colOff>
      <xdr:row>53</xdr:row>
      <xdr:rowOff>38100</xdr:rowOff>
    </xdr:from>
    <xdr:to>
      <xdr:col>30</xdr:col>
      <xdr:colOff>76200</xdr:colOff>
      <xdr:row>69</xdr:row>
      <xdr:rowOff>152400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347"/>
  <sheetViews>
    <sheetView zoomScale="75" zoomScaleNormal="75" workbookViewId="0">
      <pane ySplit="2" topLeftCell="A243" activePane="bottomLeft" state="frozen"/>
      <selection pane="bottomLeft" activeCell="A243" sqref="A243:AL266"/>
    </sheetView>
  </sheetViews>
  <sheetFormatPr baseColWidth="10" defaultRowHeight="15"/>
  <cols>
    <col min="1" max="1" width="7.140625" bestFit="1" customWidth="1"/>
    <col min="2" max="2" width="8.42578125" bestFit="1" customWidth="1"/>
    <col min="3" max="3" width="3" bestFit="1" customWidth="1"/>
    <col min="4" max="4" width="4.85546875" bestFit="1" customWidth="1"/>
    <col min="5" max="5" width="3.28515625" bestFit="1" customWidth="1"/>
    <col min="6" max="6" width="3" bestFit="1" customWidth="1"/>
    <col min="7" max="8" width="9.42578125" bestFit="1" customWidth="1"/>
    <col min="9" max="9" width="9.5703125" bestFit="1" customWidth="1"/>
    <col min="10" max="10" width="9.42578125" bestFit="1" customWidth="1"/>
    <col min="11" max="22" width="3.140625" bestFit="1" customWidth="1"/>
    <col min="23" max="23" width="15.42578125" customWidth="1"/>
    <col min="24" max="26" width="3.28515625" bestFit="1" customWidth="1"/>
    <col min="27" max="27" width="3.28515625" style="44" bestFit="1" customWidth="1"/>
    <col min="28" max="28" width="3.28515625" style="45" bestFit="1" customWidth="1"/>
    <col min="29" max="29" width="3.28515625" bestFit="1" customWidth="1"/>
    <col min="30" max="30" width="3.28515625" style="44" bestFit="1" customWidth="1"/>
    <col min="31" max="31" width="3.28515625" style="45" bestFit="1" customWidth="1"/>
    <col min="32" max="32" width="3.28515625" bestFit="1" customWidth="1"/>
    <col min="33" max="33" width="3.140625" style="44" bestFit="1" customWidth="1"/>
    <col min="34" max="34" width="3.140625" style="45" bestFit="1" customWidth="1"/>
    <col min="35" max="38" width="3.140625" bestFit="1" customWidth="1"/>
    <col min="39" max="39" width="11.5703125" customWidth="1"/>
    <col min="41" max="41" width="11.42578125" style="68"/>
    <col min="43" max="43" width="11.42578125" style="95"/>
    <col min="45" max="48" width="2.42578125" bestFit="1" customWidth="1"/>
    <col min="49" max="56" width="3.5703125" bestFit="1" customWidth="1"/>
  </cols>
  <sheetData>
    <row r="1" spans="1:55" s="59" customFormat="1" ht="36.75" customHeight="1" thickBot="1">
      <c r="A1" s="57"/>
      <c r="B1" s="57"/>
      <c r="C1" s="57"/>
      <c r="D1" s="58"/>
      <c r="E1" s="57"/>
      <c r="F1" s="57"/>
      <c r="G1" s="57"/>
      <c r="H1" s="57"/>
      <c r="I1" s="57"/>
      <c r="J1" s="57"/>
      <c r="K1" s="193" t="s">
        <v>0</v>
      </c>
      <c r="L1" s="194"/>
      <c r="M1" s="194"/>
      <c r="N1" s="194"/>
      <c r="O1" s="195"/>
      <c r="P1" s="195"/>
      <c r="Q1" s="195"/>
      <c r="R1" s="195"/>
      <c r="S1" s="195"/>
      <c r="T1" s="195"/>
      <c r="U1" s="195"/>
      <c r="V1" s="196"/>
      <c r="W1" s="137" t="s">
        <v>1</v>
      </c>
      <c r="X1" s="198" t="s">
        <v>2</v>
      </c>
      <c r="Y1" s="198"/>
      <c r="Z1" s="198"/>
      <c r="AA1" s="198"/>
      <c r="AB1" s="195"/>
      <c r="AC1" s="195"/>
      <c r="AD1" s="195"/>
      <c r="AE1" s="195"/>
      <c r="AF1" s="195"/>
      <c r="AG1" s="195"/>
      <c r="AH1" s="195"/>
      <c r="AI1" s="196"/>
      <c r="AJ1" s="197" t="s">
        <v>3</v>
      </c>
      <c r="AK1" s="195"/>
      <c r="AL1" s="195"/>
      <c r="AM1" s="130"/>
      <c r="AN1" s="126"/>
      <c r="AO1" s="127"/>
      <c r="AP1" s="126"/>
      <c r="AQ1" s="128"/>
      <c r="AR1" s="126"/>
      <c r="AS1" s="129"/>
    </row>
    <row r="2" spans="1:55" ht="96.75" thickTop="1" thickBot="1">
      <c r="A2" s="77" t="s">
        <v>4</v>
      </c>
      <c r="B2" s="78" t="s">
        <v>5</v>
      </c>
      <c r="C2" s="78" t="s">
        <v>6</v>
      </c>
      <c r="D2" s="79" t="s">
        <v>7</v>
      </c>
      <c r="E2" s="78" t="s">
        <v>8</v>
      </c>
      <c r="F2" s="78" t="s">
        <v>9</v>
      </c>
      <c r="G2" s="78" t="s">
        <v>10</v>
      </c>
      <c r="H2" s="78" t="s">
        <v>11</v>
      </c>
      <c r="I2" s="78" t="s">
        <v>12</v>
      </c>
      <c r="J2" s="151" t="s">
        <v>13</v>
      </c>
      <c r="K2" s="83" t="s">
        <v>14</v>
      </c>
      <c r="L2" s="81" t="s">
        <v>14</v>
      </c>
      <c r="M2" s="82" t="s">
        <v>14</v>
      </c>
      <c r="N2" s="80" t="s">
        <v>15</v>
      </c>
      <c r="O2" s="83" t="s">
        <v>15</v>
      </c>
      <c r="P2" s="82" t="s">
        <v>15</v>
      </c>
      <c r="Q2" s="80" t="s">
        <v>16</v>
      </c>
      <c r="R2" s="81" t="s">
        <v>16</v>
      </c>
      <c r="S2" s="84" t="s">
        <v>16</v>
      </c>
      <c r="T2" s="80" t="s">
        <v>17</v>
      </c>
      <c r="U2" s="81" t="s">
        <v>17</v>
      </c>
      <c r="V2" s="141" t="s">
        <v>17</v>
      </c>
      <c r="W2" s="138" t="s">
        <v>18</v>
      </c>
      <c r="X2" s="136" t="s">
        <v>19</v>
      </c>
      <c r="Y2" s="85" t="s">
        <v>19</v>
      </c>
      <c r="Z2" s="86" t="s">
        <v>19</v>
      </c>
      <c r="AA2" s="87" t="s">
        <v>20</v>
      </c>
      <c r="AB2" s="85" t="s">
        <v>20</v>
      </c>
      <c r="AC2" s="88" t="s">
        <v>20</v>
      </c>
      <c r="AD2" s="87" t="s">
        <v>21</v>
      </c>
      <c r="AE2" s="85" t="s">
        <v>21</v>
      </c>
      <c r="AF2" s="88" t="s">
        <v>21</v>
      </c>
      <c r="AG2" s="87" t="s">
        <v>22</v>
      </c>
      <c r="AH2" s="85" t="s">
        <v>22</v>
      </c>
      <c r="AI2" s="135" t="s">
        <v>22</v>
      </c>
      <c r="AJ2" s="131" t="s">
        <v>23</v>
      </c>
      <c r="AK2" s="89" t="s">
        <v>24</v>
      </c>
      <c r="AL2" s="101" t="s">
        <v>25</v>
      </c>
      <c r="AM2" s="90" t="s">
        <v>55</v>
      </c>
      <c r="AN2" s="90" t="s">
        <v>56</v>
      </c>
      <c r="AO2" s="92" t="s">
        <v>57</v>
      </c>
      <c r="AP2" s="91" t="s">
        <v>58</v>
      </c>
      <c r="AQ2" s="119" t="s">
        <v>59</v>
      </c>
      <c r="AR2" s="94" t="s">
        <v>60</v>
      </c>
      <c r="AS2" s="93"/>
      <c r="AT2" s="64"/>
      <c r="AU2" s="64"/>
    </row>
    <row r="3" spans="1:55" ht="15.75" thickTop="1">
      <c r="A3" s="36" t="s">
        <v>32</v>
      </c>
      <c r="B3" s="36" t="s">
        <v>33</v>
      </c>
      <c r="C3" s="37" t="s">
        <v>26</v>
      </c>
      <c r="D3" s="38" t="s">
        <v>27</v>
      </c>
      <c r="E3" s="37">
        <v>1</v>
      </c>
      <c r="F3" s="37" t="s">
        <v>28</v>
      </c>
      <c r="G3" s="39">
        <v>41318</v>
      </c>
      <c r="H3" s="39">
        <f t="shared" ref="H3:H14" si="0">G3+7*4</f>
        <v>41346</v>
      </c>
      <c r="I3" s="39">
        <f t="shared" ref="I3:I26" si="1">G3+7*12</f>
        <v>41402</v>
      </c>
      <c r="J3" s="152">
        <f t="shared" ref="J3:J26" si="2">G3+7*16</f>
        <v>41430</v>
      </c>
      <c r="K3" s="71">
        <v>0</v>
      </c>
      <c r="L3" s="69">
        <v>0</v>
      </c>
      <c r="M3" s="70">
        <v>0</v>
      </c>
      <c r="N3" s="53">
        <v>0</v>
      </c>
      <c r="O3" s="71">
        <v>0</v>
      </c>
      <c r="P3" s="72">
        <v>0</v>
      </c>
      <c r="Q3" s="53">
        <v>0</v>
      </c>
      <c r="R3" s="71">
        <v>0</v>
      </c>
      <c r="S3" s="70">
        <v>0</v>
      </c>
      <c r="T3" s="73">
        <v>0</v>
      </c>
      <c r="U3" s="72">
        <v>0</v>
      </c>
      <c r="V3" s="142">
        <v>0</v>
      </c>
      <c r="W3" s="139">
        <v>0</v>
      </c>
      <c r="X3" s="75">
        <v>0</v>
      </c>
      <c r="Y3" s="54">
        <v>0</v>
      </c>
      <c r="Z3" s="74">
        <v>0</v>
      </c>
      <c r="AA3" s="75">
        <v>0</v>
      </c>
      <c r="AB3" s="54">
        <v>0</v>
      </c>
      <c r="AC3" s="74">
        <v>0</v>
      </c>
      <c r="AD3" s="75">
        <v>0</v>
      </c>
      <c r="AE3" s="54">
        <v>0</v>
      </c>
      <c r="AF3" s="74">
        <v>0</v>
      </c>
      <c r="AG3" s="76">
        <v>0</v>
      </c>
      <c r="AH3" s="54">
        <v>0</v>
      </c>
      <c r="AI3" s="74">
        <v>0</v>
      </c>
      <c r="AJ3" s="132">
        <v>20</v>
      </c>
      <c r="AK3" s="66">
        <v>0</v>
      </c>
      <c r="AL3" s="102">
        <v>5</v>
      </c>
      <c r="AM3" s="123">
        <f>SUM(K3:AL3)</f>
        <v>25</v>
      </c>
      <c r="AN3" s="121">
        <f>SUM(K3:AI3)</f>
        <v>0</v>
      </c>
      <c r="AO3" s="118">
        <f>AN3/(AM3-AL3)</f>
        <v>0</v>
      </c>
      <c r="AP3" s="192">
        <f>AVERAGE(AO3:AO6)</f>
        <v>0</v>
      </c>
      <c r="AQ3" s="124">
        <f>((K3*2)+(L3*4)+(M3*7)+(N3*9)+(O3*11)+(P3*14)+(Q3*16)+(R3*18)+(S3*21)+(T3*23)+(U3*25)+(V3*28)+(W3*84)+(X3*86)+(Y3*89)+(Z3*91)+(AA3*93)+(AB3*96)+(AC3*98)+(AD3*100)+(AE3*103)+(AF3*105)+(AG3*107)+(AH3*110)+(AI3*112))</f>
        <v>0</v>
      </c>
      <c r="AR3" s="206">
        <f>AVERAGE(AQ3:AQ6)</f>
        <v>0</v>
      </c>
      <c r="AS3" s="93"/>
      <c r="AT3" s="64"/>
      <c r="AU3" s="64"/>
      <c r="AV3" s="64"/>
      <c r="AW3" s="64"/>
      <c r="AX3" s="64"/>
      <c r="AY3" s="64"/>
      <c r="AZ3" s="64"/>
      <c r="BA3" s="64"/>
      <c r="BB3" s="64"/>
      <c r="BC3" s="64"/>
    </row>
    <row r="4" spans="1:55">
      <c r="A4" s="1" t="s">
        <v>32</v>
      </c>
      <c r="B4" s="1" t="s">
        <v>33</v>
      </c>
      <c r="C4" s="2" t="s">
        <v>26</v>
      </c>
      <c r="D4" s="3" t="s">
        <v>27</v>
      </c>
      <c r="E4" s="2">
        <v>2</v>
      </c>
      <c r="F4" s="2" t="s">
        <v>28</v>
      </c>
      <c r="G4" s="4">
        <v>41318</v>
      </c>
      <c r="H4" s="4">
        <f t="shared" si="0"/>
        <v>41346</v>
      </c>
      <c r="I4" s="4">
        <f t="shared" si="1"/>
        <v>41402</v>
      </c>
      <c r="J4" s="153">
        <f t="shared" si="2"/>
        <v>41430</v>
      </c>
      <c r="K4" s="28">
        <v>0</v>
      </c>
      <c r="L4" s="6">
        <v>0</v>
      </c>
      <c r="M4" s="7">
        <v>0</v>
      </c>
      <c r="N4" s="5">
        <v>0</v>
      </c>
      <c r="O4" s="28">
        <v>0</v>
      </c>
      <c r="P4" s="26">
        <v>0</v>
      </c>
      <c r="Q4" s="5">
        <v>0</v>
      </c>
      <c r="R4" s="28">
        <v>0</v>
      </c>
      <c r="S4" s="7">
        <v>0</v>
      </c>
      <c r="T4" s="30">
        <v>0</v>
      </c>
      <c r="U4" s="26">
        <v>0</v>
      </c>
      <c r="V4" s="143">
        <v>0</v>
      </c>
      <c r="W4" s="140">
        <v>0</v>
      </c>
      <c r="X4" s="60">
        <v>0</v>
      </c>
      <c r="Y4" s="8">
        <v>0</v>
      </c>
      <c r="Z4" s="61">
        <v>0</v>
      </c>
      <c r="AA4" s="60">
        <v>0</v>
      </c>
      <c r="AB4" s="8">
        <v>0</v>
      </c>
      <c r="AC4" s="61">
        <v>0</v>
      </c>
      <c r="AD4" s="60">
        <v>0</v>
      </c>
      <c r="AE4" s="8">
        <v>0</v>
      </c>
      <c r="AF4" s="61">
        <v>0</v>
      </c>
      <c r="AG4" s="42">
        <v>0</v>
      </c>
      <c r="AH4" s="8">
        <v>0</v>
      </c>
      <c r="AI4" s="61">
        <v>0</v>
      </c>
      <c r="AJ4" s="133">
        <v>16</v>
      </c>
      <c r="AK4" s="10">
        <v>0</v>
      </c>
      <c r="AL4" s="103">
        <v>9</v>
      </c>
      <c r="AM4" s="106">
        <f t="shared" ref="AM4:AM67" si="3">SUM(K4:AL4)</f>
        <v>25</v>
      </c>
      <c r="AN4" s="109">
        <f t="shared" ref="AN4:AN67" si="4">SUM(K4:AI4)</f>
        <v>0</v>
      </c>
      <c r="AO4" s="112">
        <f t="shared" ref="AO4:AO67" si="5">AN4/(AM4-AL4)</f>
        <v>0</v>
      </c>
      <c r="AP4" s="191"/>
      <c r="AQ4" s="116">
        <f t="shared" ref="AQ4:AQ14" si="6">((K4*2)+(L4*4)+(M4*7)+(N4*9)+(O4*11)+(P4*14)+(Q4*16)+(R4*18)+(S4*21)+(T4*23)+(U4*25)+(V4*28)+(W4*84)+(X4*86)+(Y4*89)+(Z4*91)+(AA4*93)+(AB4*96)+(AC4*98)+(AD4*100)+(AE4*103)+(AF4*105)+(AG4*107)+(AH4*110)+(AI4*112))</f>
        <v>0</v>
      </c>
      <c r="AR4" s="202"/>
    </row>
    <row r="5" spans="1:55">
      <c r="A5" s="1" t="s">
        <v>32</v>
      </c>
      <c r="B5" s="1" t="s">
        <v>33</v>
      </c>
      <c r="C5" s="2" t="s">
        <v>26</v>
      </c>
      <c r="D5" s="3" t="s">
        <v>27</v>
      </c>
      <c r="E5" s="2">
        <v>3</v>
      </c>
      <c r="F5" s="2" t="s">
        <v>28</v>
      </c>
      <c r="G5" s="4">
        <v>41318</v>
      </c>
      <c r="H5" s="4">
        <f t="shared" si="0"/>
        <v>41346</v>
      </c>
      <c r="I5" s="4">
        <f t="shared" si="1"/>
        <v>41402</v>
      </c>
      <c r="J5" s="153">
        <f t="shared" si="2"/>
        <v>41430</v>
      </c>
      <c r="K5" s="28">
        <v>0</v>
      </c>
      <c r="L5" s="6">
        <v>0</v>
      </c>
      <c r="M5" s="7">
        <v>0</v>
      </c>
      <c r="N5" s="5">
        <v>0</v>
      </c>
      <c r="O5" s="28">
        <v>0</v>
      </c>
      <c r="P5" s="26">
        <v>0</v>
      </c>
      <c r="Q5" s="5">
        <v>0</v>
      </c>
      <c r="R5" s="28">
        <v>0</v>
      </c>
      <c r="S5" s="7">
        <v>0</v>
      </c>
      <c r="T5" s="30">
        <v>0</v>
      </c>
      <c r="U5" s="26">
        <v>0</v>
      </c>
      <c r="V5" s="143">
        <v>0</v>
      </c>
      <c r="W5" s="140">
        <v>0</v>
      </c>
      <c r="X5" s="60">
        <v>0</v>
      </c>
      <c r="Y5" s="8">
        <v>0</v>
      </c>
      <c r="Z5" s="61">
        <v>0</v>
      </c>
      <c r="AA5" s="60">
        <v>0</v>
      </c>
      <c r="AB5" s="8">
        <v>0</v>
      </c>
      <c r="AC5" s="61">
        <v>0</v>
      </c>
      <c r="AD5" s="60">
        <v>0</v>
      </c>
      <c r="AE5" s="8">
        <v>0</v>
      </c>
      <c r="AF5" s="61">
        <v>0</v>
      </c>
      <c r="AG5" s="42">
        <v>0</v>
      </c>
      <c r="AH5" s="8">
        <v>0</v>
      </c>
      <c r="AI5" s="61">
        <v>0</v>
      </c>
      <c r="AJ5" s="133">
        <v>21</v>
      </c>
      <c r="AK5" s="10">
        <v>0</v>
      </c>
      <c r="AL5" s="103">
        <v>4</v>
      </c>
      <c r="AM5" s="106">
        <f t="shared" si="3"/>
        <v>25</v>
      </c>
      <c r="AN5" s="109">
        <f t="shared" si="4"/>
        <v>0</v>
      </c>
      <c r="AO5" s="112">
        <f t="shared" si="5"/>
        <v>0</v>
      </c>
      <c r="AP5" s="191"/>
      <c r="AQ5" s="116">
        <f t="shared" si="6"/>
        <v>0</v>
      </c>
      <c r="AR5" s="202"/>
    </row>
    <row r="6" spans="1:55">
      <c r="A6" s="1" t="s">
        <v>32</v>
      </c>
      <c r="B6" s="1" t="s">
        <v>33</v>
      </c>
      <c r="C6" s="2" t="s">
        <v>26</v>
      </c>
      <c r="D6" s="3" t="s">
        <v>27</v>
      </c>
      <c r="E6" s="2">
        <v>4</v>
      </c>
      <c r="F6" s="2" t="s">
        <v>28</v>
      </c>
      <c r="G6" s="4">
        <v>41318</v>
      </c>
      <c r="H6" s="4">
        <f t="shared" si="0"/>
        <v>41346</v>
      </c>
      <c r="I6" s="4">
        <f t="shared" si="1"/>
        <v>41402</v>
      </c>
      <c r="J6" s="153">
        <f t="shared" si="2"/>
        <v>41430</v>
      </c>
      <c r="K6" s="28">
        <v>0</v>
      </c>
      <c r="L6" s="6">
        <v>0</v>
      </c>
      <c r="M6" s="7">
        <v>0</v>
      </c>
      <c r="N6" s="5">
        <v>0</v>
      </c>
      <c r="O6" s="28">
        <v>0</v>
      </c>
      <c r="P6" s="26">
        <v>0</v>
      </c>
      <c r="Q6" s="5">
        <v>0</v>
      </c>
      <c r="R6" s="28">
        <v>0</v>
      </c>
      <c r="S6" s="7">
        <v>0</v>
      </c>
      <c r="T6" s="30">
        <v>0</v>
      </c>
      <c r="U6" s="26">
        <v>0</v>
      </c>
      <c r="V6" s="143">
        <v>0</v>
      </c>
      <c r="W6" s="140">
        <v>0</v>
      </c>
      <c r="X6" s="60">
        <v>0</v>
      </c>
      <c r="Y6" s="8">
        <v>0</v>
      </c>
      <c r="Z6" s="61">
        <v>0</v>
      </c>
      <c r="AA6" s="60">
        <v>0</v>
      </c>
      <c r="AB6" s="8">
        <v>0</v>
      </c>
      <c r="AC6" s="61">
        <v>0</v>
      </c>
      <c r="AD6" s="60">
        <v>0</v>
      </c>
      <c r="AE6" s="8">
        <v>0</v>
      </c>
      <c r="AF6" s="61">
        <v>0</v>
      </c>
      <c r="AG6" s="42">
        <v>0</v>
      </c>
      <c r="AH6" s="8">
        <v>0</v>
      </c>
      <c r="AI6" s="61">
        <v>0</v>
      </c>
      <c r="AJ6" s="133">
        <v>15</v>
      </c>
      <c r="AK6" s="10">
        <v>1</v>
      </c>
      <c r="AL6" s="103">
        <v>9</v>
      </c>
      <c r="AM6" s="106">
        <f t="shared" si="3"/>
        <v>25</v>
      </c>
      <c r="AN6" s="109">
        <f t="shared" si="4"/>
        <v>0</v>
      </c>
      <c r="AO6" s="112">
        <f t="shared" si="5"/>
        <v>0</v>
      </c>
      <c r="AP6" s="191"/>
      <c r="AQ6" s="116">
        <f t="shared" si="6"/>
        <v>0</v>
      </c>
      <c r="AR6" s="202"/>
    </row>
    <row r="7" spans="1:55">
      <c r="A7" s="22" t="s">
        <v>32</v>
      </c>
      <c r="B7" s="22" t="s">
        <v>33</v>
      </c>
      <c r="C7" s="23" t="s">
        <v>26</v>
      </c>
      <c r="D7" s="24" t="s">
        <v>30</v>
      </c>
      <c r="E7" s="23">
        <v>1</v>
      </c>
      <c r="F7" s="23" t="s">
        <v>28</v>
      </c>
      <c r="G7" s="25">
        <v>41318</v>
      </c>
      <c r="H7" s="11">
        <f t="shared" si="0"/>
        <v>41346</v>
      </c>
      <c r="I7" s="11">
        <f t="shared" si="1"/>
        <v>41402</v>
      </c>
      <c r="J7" s="146">
        <f t="shared" si="2"/>
        <v>41430</v>
      </c>
      <c r="K7" s="28">
        <v>0</v>
      </c>
      <c r="L7" s="6">
        <v>0</v>
      </c>
      <c r="M7" s="7">
        <v>0</v>
      </c>
      <c r="N7" s="5">
        <v>0</v>
      </c>
      <c r="O7" s="28">
        <v>0</v>
      </c>
      <c r="P7" s="26">
        <v>0</v>
      </c>
      <c r="Q7" s="5">
        <v>0</v>
      </c>
      <c r="R7" s="28">
        <v>0</v>
      </c>
      <c r="S7" s="7">
        <v>0</v>
      </c>
      <c r="T7" s="30">
        <v>0</v>
      </c>
      <c r="U7" s="26">
        <v>0</v>
      </c>
      <c r="V7" s="143">
        <v>0</v>
      </c>
      <c r="W7" s="140">
        <v>0</v>
      </c>
      <c r="X7" s="60">
        <v>0</v>
      </c>
      <c r="Y7" s="8">
        <v>0</v>
      </c>
      <c r="Z7" s="61">
        <v>0</v>
      </c>
      <c r="AA7" s="60">
        <v>0</v>
      </c>
      <c r="AB7" s="8">
        <v>0</v>
      </c>
      <c r="AC7" s="61">
        <v>0</v>
      </c>
      <c r="AD7" s="60">
        <v>0</v>
      </c>
      <c r="AE7" s="8">
        <v>0</v>
      </c>
      <c r="AF7" s="61">
        <v>0</v>
      </c>
      <c r="AG7" s="42">
        <v>0</v>
      </c>
      <c r="AH7" s="8">
        <v>0</v>
      </c>
      <c r="AI7" s="61">
        <v>0</v>
      </c>
      <c r="AJ7" s="133">
        <v>20</v>
      </c>
      <c r="AK7" s="10">
        <v>0</v>
      </c>
      <c r="AL7" s="103">
        <v>5</v>
      </c>
      <c r="AM7" s="107">
        <f t="shared" si="3"/>
        <v>25</v>
      </c>
      <c r="AN7" s="110">
        <f t="shared" si="4"/>
        <v>0</v>
      </c>
      <c r="AO7" s="113">
        <f t="shared" si="5"/>
        <v>0</v>
      </c>
      <c r="AP7" s="188">
        <f t="shared" ref="AP7" si="7">AVERAGE(AO7:AO10)</f>
        <v>0</v>
      </c>
      <c r="AQ7" s="115">
        <f t="shared" si="6"/>
        <v>0</v>
      </c>
      <c r="AR7" s="203">
        <f t="shared" ref="AR7" si="8">AVERAGE(AQ7:AQ10)</f>
        <v>0</v>
      </c>
    </row>
    <row r="8" spans="1:55">
      <c r="A8" s="22" t="s">
        <v>32</v>
      </c>
      <c r="B8" s="22" t="s">
        <v>33</v>
      </c>
      <c r="C8" s="23" t="s">
        <v>26</v>
      </c>
      <c r="D8" s="24" t="s">
        <v>30</v>
      </c>
      <c r="E8" s="23">
        <v>2</v>
      </c>
      <c r="F8" s="23" t="s">
        <v>28</v>
      </c>
      <c r="G8" s="25">
        <v>41318</v>
      </c>
      <c r="H8" s="11">
        <f t="shared" si="0"/>
        <v>41346</v>
      </c>
      <c r="I8" s="11">
        <f t="shared" si="1"/>
        <v>41402</v>
      </c>
      <c r="J8" s="146">
        <f t="shared" si="2"/>
        <v>41430</v>
      </c>
      <c r="K8" s="28">
        <v>0</v>
      </c>
      <c r="L8" s="6">
        <v>0</v>
      </c>
      <c r="M8" s="7">
        <v>0</v>
      </c>
      <c r="N8" s="5">
        <v>0</v>
      </c>
      <c r="O8" s="28">
        <v>0</v>
      </c>
      <c r="P8" s="26">
        <v>0</v>
      </c>
      <c r="Q8" s="5">
        <v>0</v>
      </c>
      <c r="R8" s="28">
        <v>0</v>
      </c>
      <c r="S8" s="7">
        <v>0</v>
      </c>
      <c r="T8" s="30">
        <v>0</v>
      </c>
      <c r="U8" s="26">
        <v>0</v>
      </c>
      <c r="V8" s="143">
        <v>0</v>
      </c>
      <c r="W8" s="140">
        <v>0</v>
      </c>
      <c r="X8" s="60">
        <v>0</v>
      </c>
      <c r="Y8" s="8">
        <v>0</v>
      </c>
      <c r="Z8" s="61">
        <v>0</v>
      </c>
      <c r="AA8" s="60">
        <v>0</v>
      </c>
      <c r="AB8" s="8">
        <v>0</v>
      </c>
      <c r="AC8" s="61">
        <v>0</v>
      </c>
      <c r="AD8" s="60">
        <v>0</v>
      </c>
      <c r="AE8" s="8">
        <v>0</v>
      </c>
      <c r="AF8" s="61">
        <v>0</v>
      </c>
      <c r="AG8" s="42">
        <v>0</v>
      </c>
      <c r="AH8" s="8">
        <v>0</v>
      </c>
      <c r="AI8" s="61">
        <v>0</v>
      </c>
      <c r="AJ8" s="133">
        <v>16</v>
      </c>
      <c r="AK8" s="10">
        <v>0</v>
      </c>
      <c r="AL8" s="103">
        <v>9</v>
      </c>
      <c r="AM8" s="107">
        <f t="shared" si="3"/>
        <v>25</v>
      </c>
      <c r="AN8" s="110">
        <f t="shared" si="4"/>
        <v>0</v>
      </c>
      <c r="AO8" s="113">
        <f t="shared" si="5"/>
        <v>0</v>
      </c>
      <c r="AP8" s="189"/>
      <c r="AQ8" s="115">
        <f t="shared" si="6"/>
        <v>0</v>
      </c>
      <c r="AR8" s="204"/>
    </row>
    <row r="9" spans="1:55">
      <c r="A9" s="22" t="s">
        <v>32</v>
      </c>
      <c r="B9" s="22" t="s">
        <v>33</v>
      </c>
      <c r="C9" s="23" t="s">
        <v>26</v>
      </c>
      <c r="D9" s="24" t="s">
        <v>30</v>
      </c>
      <c r="E9" s="23">
        <v>3</v>
      </c>
      <c r="F9" s="23" t="s">
        <v>28</v>
      </c>
      <c r="G9" s="25">
        <v>41318</v>
      </c>
      <c r="H9" s="11">
        <f t="shared" si="0"/>
        <v>41346</v>
      </c>
      <c r="I9" s="11">
        <f t="shared" si="1"/>
        <v>41402</v>
      </c>
      <c r="J9" s="146">
        <f t="shared" si="2"/>
        <v>41430</v>
      </c>
      <c r="K9" s="28">
        <v>0</v>
      </c>
      <c r="L9" s="6">
        <v>0</v>
      </c>
      <c r="M9" s="7">
        <v>0</v>
      </c>
      <c r="N9" s="5">
        <v>0</v>
      </c>
      <c r="O9" s="28">
        <v>0</v>
      </c>
      <c r="P9" s="26">
        <v>0</v>
      </c>
      <c r="Q9" s="5">
        <v>0</v>
      </c>
      <c r="R9" s="28">
        <v>0</v>
      </c>
      <c r="S9" s="7">
        <v>0</v>
      </c>
      <c r="T9" s="30">
        <v>0</v>
      </c>
      <c r="U9" s="26">
        <v>0</v>
      </c>
      <c r="V9" s="143">
        <v>0</v>
      </c>
      <c r="W9" s="140">
        <v>0</v>
      </c>
      <c r="X9" s="60">
        <v>0</v>
      </c>
      <c r="Y9" s="8">
        <v>0</v>
      </c>
      <c r="Z9" s="61">
        <v>0</v>
      </c>
      <c r="AA9" s="60">
        <v>0</v>
      </c>
      <c r="AB9" s="8">
        <v>0</v>
      </c>
      <c r="AC9" s="61">
        <v>0</v>
      </c>
      <c r="AD9" s="60">
        <v>0</v>
      </c>
      <c r="AE9" s="8">
        <v>0</v>
      </c>
      <c r="AF9" s="61">
        <v>0</v>
      </c>
      <c r="AG9" s="42">
        <v>0</v>
      </c>
      <c r="AH9" s="8">
        <v>0</v>
      </c>
      <c r="AI9" s="61">
        <v>0</v>
      </c>
      <c r="AJ9" s="133">
        <v>19</v>
      </c>
      <c r="AK9" s="10">
        <v>0</v>
      </c>
      <c r="AL9" s="103">
        <v>6</v>
      </c>
      <c r="AM9" s="107">
        <f t="shared" si="3"/>
        <v>25</v>
      </c>
      <c r="AN9" s="110">
        <f t="shared" si="4"/>
        <v>0</v>
      </c>
      <c r="AO9" s="113">
        <f t="shared" si="5"/>
        <v>0</v>
      </c>
      <c r="AP9" s="189"/>
      <c r="AQ9" s="115">
        <f t="shared" si="6"/>
        <v>0</v>
      </c>
      <c r="AR9" s="204"/>
      <c r="AS9" s="64"/>
    </row>
    <row r="10" spans="1:55">
      <c r="A10" s="22" t="s">
        <v>32</v>
      </c>
      <c r="B10" s="22" t="s">
        <v>33</v>
      </c>
      <c r="C10" s="23" t="s">
        <v>26</v>
      </c>
      <c r="D10" s="24" t="s">
        <v>30</v>
      </c>
      <c r="E10" s="23">
        <v>4</v>
      </c>
      <c r="F10" s="23" t="s">
        <v>28</v>
      </c>
      <c r="G10" s="25">
        <v>41318</v>
      </c>
      <c r="H10" s="11">
        <f t="shared" si="0"/>
        <v>41346</v>
      </c>
      <c r="I10" s="11">
        <f t="shared" si="1"/>
        <v>41402</v>
      </c>
      <c r="J10" s="146">
        <f t="shared" si="2"/>
        <v>41430</v>
      </c>
      <c r="K10" s="28">
        <v>0</v>
      </c>
      <c r="L10" s="6">
        <v>0</v>
      </c>
      <c r="M10" s="7">
        <v>0</v>
      </c>
      <c r="N10" s="5">
        <v>0</v>
      </c>
      <c r="O10" s="28">
        <v>0</v>
      </c>
      <c r="P10" s="26">
        <v>0</v>
      </c>
      <c r="Q10" s="5">
        <v>0</v>
      </c>
      <c r="R10" s="28">
        <v>0</v>
      </c>
      <c r="S10" s="7">
        <v>0</v>
      </c>
      <c r="T10" s="30">
        <v>0</v>
      </c>
      <c r="U10" s="26">
        <v>0</v>
      </c>
      <c r="V10" s="143">
        <v>0</v>
      </c>
      <c r="W10" s="140">
        <v>0</v>
      </c>
      <c r="X10" s="60">
        <v>0</v>
      </c>
      <c r="Y10" s="8">
        <v>0</v>
      </c>
      <c r="Z10" s="61">
        <v>0</v>
      </c>
      <c r="AA10" s="60">
        <v>0</v>
      </c>
      <c r="AB10" s="8">
        <v>0</v>
      </c>
      <c r="AC10" s="61">
        <v>0</v>
      </c>
      <c r="AD10" s="60">
        <v>0</v>
      </c>
      <c r="AE10" s="8">
        <v>0</v>
      </c>
      <c r="AF10" s="61">
        <v>0</v>
      </c>
      <c r="AG10" s="42">
        <v>0</v>
      </c>
      <c r="AH10" s="8">
        <v>0</v>
      </c>
      <c r="AI10" s="61">
        <v>0</v>
      </c>
      <c r="AJ10" s="133">
        <v>19</v>
      </c>
      <c r="AK10" s="10">
        <v>0</v>
      </c>
      <c r="AL10" s="103">
        <v>6</v>
      </c>
      <c r="AM10" s="107">
        <f t="shared" si="3"/>
        <v>25</v>
      </c>
      <c r="AN10" s="110">
        <f t="shared" si="4"/>
        <v>0</v>
      </c>
      <c r="AO10" s="113">
        <f t="shared" si="5"/>
        <v>0</v>
      </c>
      <c r="AP10" s="189"/>
      <c r="AQ10" s="115">
        <f t="shared" si="6"/>
        <v>0</v>
      </c>
      <c r="AR10" s="204"/>
      <c r="AS10" s="93"/>
    </row>
    <row r="11" spans="1:55">
      <c r="A11" s="1" t="s">
        <v>32</v>
      </c>
      <c r="B11" s="1" t="s">
        <v>33</v>
      </c>
      <c r="C11" s="12" t="s">
        <v>26</v>
      </c>
      <c r="D11" s="13" t="s">
        <v>31</v>
      </c>
      <c r="E11" s="12">
        <v>1</v>
      </c>
      <c r="F11" s="12" t="s">
        <v>28</v>
      </c>
      <c r="G11" s="4">
        <v>41318</v>
      </c>
      <c r="H11" s="14">
        <f t="shared" si="0"/>
        <v>41346</v>
      </c>
      <c r="I11" s="14">
        <f t="shared" si="1"/>
        <v>41402</v>
      </c>
      <c r="J11" s="154">
        <f t="shared" si="2"/>
        <v>41430</v>
      </c>
      <c r="K11" s="28">
        <v>0</v>
      </c>
      <c r="L11" s="6">
        <v>0</v>
      </c>
      <c r="M11" s="7">
        <v>0</v>
      </c>
      <c r="N11" s="5">
        <v>0</v>
      </c>
      <c r="O11" s="28">
        <v>0</v>
      </c>
      <c r="P11" s="26">
        <v>0</v>
      </c>
      <c r="Q11" s="5">
        <v>0</v>
      </c>
      <c r="R11" s="28">
        <v>0</v>
      </c>
      <c r="S11" s="7">
        <v>0</v>
      </c>
      <c r="T11" s="30">
        <v>0</v>
      </c>
      <c r="U11" s="26">
        <v>0</v>
      </c>
      <c r="V11" s="143">
        <v>0</v>
      </c>
      <c r="W11" s="140">
        <v>0</v>
      </c>
      <c r="X11" s="60">
        <v>0</v>
      </c>
      <c r="Y11" s="8">
        <v>0</v>
      </c>
      <c r="Z11" s="61">
        <v>0</v>
      </c>
      <c r="AA11" s="60">
        <v>0</v>
      </c>
      <c r="AB11" s="8">
        <v>0</v>
      </c>
      <c r="AC11" s="61">
        <v>0</v>
      </c>
      <c r="AD11" s="60">
        <v>0</v>
      </c>
      <c r="AE11" s="8">
        <v>0</v>
      </c>
      <c r="AF11" s="61">
        <v>0</v>
      </c>
      <c r="AG11" s="42">
        <v>0</v>
      </c>
      <c r="AH11" s="8">
        <v>0</v>
      </c>
      <c r="AI11" s="61">
        <v>0</v>
      </c>
      <c r="AJ11" s="133">
        <v>17</v>
      </c>
      <c r="AK11" s="10">
        <v>0</v>
      </c>
      <c r="AL11" s="103">
        <v>8</v>
      </c>
      <c r="AM11" s="106">
        <f t="shared" si="3"/>
        <v>25</v>
      </c>
      <c r="AN11" s="109">
        <f t="shared" si="4"/>
        <v>0</v>
      </c>
      <c r="AO11" s="112">
        <f t="shared" si="5"/>
        <v>0</v>
      </c>
      <c r="AP11" s="190">
        <f t="shared" ref="AP11" si="9">AVERAGE(AO11:AO14)</f>
        <v>0</v>
      </c>
      <c r="AQ11" s="116">
        <f t="shared" si="6"/>
        <v>0</v>
      </c>
      <c r="AR11" s="201">
        <f t="shared" ref="AR11" si="10">AVERAGE(AQ11:AQ14)</f>
        <v>0</v>
      </c>
    </row>
    <row r="12" spans="1:55">
      <c r="A12" s="1" t="s">
        <v>32</v>
      </c>
      <c r="B12" s="1" t="s">
        <v>33</v>
      </c>
      <c r="C12" s="12" t="s">
        <v>26</v>
      </c>
      <c r="D12" s="13" t="s">
        <v>31</v>
      </c>
      <c r="E12" s="12">
        <v>2</v>
      </c>
      <c r="F12" s="12" t="s">
        <v>28</v>
      </c>
      <c r="G12" s="4">
        <v>41318</v>
      </c>
      <c r="H12" s="14">
        <f t="shared" si="0"/>
        <v>41346</v>
      </c>
      <c r="I12" s="14">
        <f t="shared" si="1"/>
        <v>41402</v>
      </c>
      <c r="J12" s="154">
        <f t="shared" si="2"/>
        <v>41430</v>
      </c>
      <c r="K12" s="28">
        <v>0</v>
      </c>
      <c r="L12" s="6">
        <v>0</v>
      </c>
      <c r="M12" s="7">
        <v>0</v>
      </c>
      <c r="N12" s="5">
        <v>0</v>
      </c>
      <c r="O12" s="28">
        <v>0</v>
      </c>
      <c r="P12" s="26">
        <v>0</v>
      </c>
      <c r="Q12" s="5">
        <v>0</v>
      </c>
      <c r="R12" s="28">
        <v>0</v>
      </c>
      <c r="S12" s="7">
        <v>0</v>
      </c>
      <c r="T12" s="30">
        <v>0</v>
      </c>
      <c r="U12" s="26">
        <v>0</v>
      </c>
      <c r="V12" s="143">
        <v>0</v>
      </c>
      <c r="W12" s="140">
        <v>0</v>
      </c>
      <c r="X12" s="60">
        <v>0</v>
      </c>
      <c r="Y12" s="8">
        <v>0</v>
      </c>
      <c r="Z12" s="61">
        <v>0</v>
      </c>
      <c r="AA12" s="60">
        <v>0</v>
      </c>
      <c r="AB12" s="8">
        <v>0</v>
      </c>
      <c r="AC12" s="61">
        <v>0</v>
      </c>
      <c r="AD12" s="60">
        <v>0</v>
      </c>
      <c r="AE12" s="8">
        <v>0</v>
      </c>
      <c r="AF12" s="61">
        <v>0</v>
      </c>
      <c r="AG12" s="42">
        <v>0</v>
      </c>
      <c r="AH12" s="8">
        <v>0</v>
      </c>
      <c r="AI12" s="61">
        <v>0</v>
      </c>
      <c r="AJ12" s="133">
        <v>19</v>
      </c>
      <c r="AK12" s="10">
        <v>0</v>
      </c>
      <c r="AL12" s="103">
        <v>6</v>
      </c>
      <c r="AM12" s="106">
        <f t="shared" si="3"/>
        <v>25</v>
      </c>
      <c r="AN12" s="109">
        <f t="shared" si="4"/>
        <v>0</v>
      </c>
      <c r="AO12" s="112">
        <f t="shared" si="5"/>
        <v>0</v>
      </c>
      <c r="AP12" s="191"/>
      <c r="AQ12" s="116">
        <f t="shared" si="6"/>
        <v>0</v>
      </c>
      <c r="AR12" s="202"/>
    </row>
    <row r="13" spans="1:55">
      <c r="A13" s="1" t="s">
        <v>32</v>
      </c>
      <c r="B13" s="1" t="s">
        <v>33</v>
      </c>
      <c r="C13" s="12" t="s">
        <v>26</v>
      </c>
      <c r="D13" s="13" t="s">
        <v>31</v>
      </c>
      <c r="E13" s="12">
        <v>3</v>
      </c>
      <c r="F13" s="12" t="s">
        <v>28</v>
      </c>
      <c r="G13" s="4">
        <v>41318</v>
      </c>
      <c r="H13" s="14">
        <f t="shared" si="0"/>
        <v>41346</v>
      </c>
      <c r="I13" s="14">
        <f t="shared" si="1"/>
        <v>41402</v>
      </c>
      <c r="J13" s="154">
        <f t="shared" si="2"/>
        <v>41430</v>
      </c>
      <c r="K13" s="28">
        <v>0</v>
      </c>
      <c r="L13" s="6">
        <v>0</v>
      </c>
      <c r="M13" s="7">
        <v>0</v>
      </c>
      <c r="N13" s="5">
        <v>0</v>
      </c>
      <c r="O13" s="28">
        <v>0</v>
      </c>
      <c r="P13" s="26">
        <v>0</v>
      </c>
      <c r="Q13" s="5">
        <v>0</v>
      </c>
      <c r="R13" s="28">
        <v>0</v>
      </c>
      <c r="S13" s="7">
        <v>0</v>
      </c>
      <c r="T13" s="30">
        <v>0</v>
      </c>
      <c r="U13" s="26">
        <v>0</v>
      </c>
      <c r="V13" s="143">
        <v>0</v>
      </c>
      <c r="W13" s="140">
        <v>0</v>
      </c>
      <c r="X13" s="60">
        <v>0</v>
      </c>
      <c r="Y13" s="8">
        <v>0</v>
      </c>
      <c r="Z13" s="61">
        <v>0</v>
      </c>
      <c r="AA13" s="60">
        <v>0</v>
      </c>
      <c r="AB13" s="8">
        <v>0</v>
      </c>
      <c r="AC13" s="61">
        <v>0</v>
      </c>
      <c r="AD13" s="60">
        <v>0</v>
      </c>
      <c r="AE13" s="8">
        <v>0</v>
      </c>
      <c r="AF13" s="61">
        <v>0</v>
      </c>
      <c r="AG13" s="42">
        <v>0</v>
      </c>
      <c r="AH13" s="8">
        <v>0</v>
      </c>
      <c r="AI13" s="61">
        <v>0</v>
      </c>
      <c r="AJ13" s="133">
        <v>16</v>
      </c>
      <c r="AK13" s="10">
        <v>0</v>
      </c>
      <c r="AL13" s="103">
        <v>9</v>
      </c>
      <c r="AM13" s="106">
        <f t="shared" si="3"/>
        <v>25</v>
      </c>
      <c r="AN13" s="109">
        <f t="shared" si="4"/>
        <v>0</v>
      </c>
      <c r="AO13" s="112">
        <f t="shared" si="5"/>
        <v>0</v>
      </c>
      <c r="AP13" s="191"/>
      <c r="AQ13" s="116">
        <f t="shared" si="6"/>
        <v>0</v>
      </c>
      <c r="AR13" s="202"/>
    </row>
    <row r="14" spans="1:55">
      <c r="A14" s="1" t="s">
        <v>32</v>
      </c>
      <c r="B14" s="1" t="s">
        <v>33</v>
      </c>
      <c r="C14" s="12" t="s">
        <v>26</v>
      </c>
      <c r="D14" s="13" t="s">
        <v>31</v>
      </c>
      <c r="E14" s="12">
        <v>4</v>
      </c>
      <c r="F14" s="12" t="s">
        <v>28</v>
      </c>
      <c r="G14" s="4">
        <v>41318</v>
      </c>
      <c r="H14" s="14">
        <f t="shared" si="0"/>
        <v>41346</v>
      </c>
      <c r="I14" s="14">
        <f t="shared" si="1"/>
        <v>41402</v>
      </c>
      <c r="J14" s="154">
        <f t="shared" si="2"/>
        <v>41430</v>
      </c>
      <c r="K14" s="28">
        <v>0</v>
      </c>
      <c r="L14" s="6">
        <v>0</v>
      </c>
      <c r="M14" s="7">
        <v>0</v>
      </c>
      <c r="N14" s="5">
        <v>0</v>
      </c>
      <c r="O14" s="28">
        <v>0</v>
      </c>
      <c r="P14" s="26">
        <v>0</v>
      </c>
      <c r="Q14" s="5">
        <v>0</v>
      </c>
      <c r="R14" s="28">
        <v>0</v>
      </c>
      <c r="S14" s="7">
        <v>0</v>
      </c>
      <c r="T14" s="30">
        <v>0</v>
      </c>
      <c r="U14" s="26">
        <v>0</v>
      </c>
      <c r="V14" s="143">
        <v>0</v>
      </c>
      <c r="W14" s="140">
        <v>0</v>
      </c>
      <c r="X14" s="60">
        <v>0</v>
      </c>
      <c r="Y14" s="8">
        <v>0</v>
      </c>
      <c r="Z14" s="61">
        <v>0</v>
      </c>
      <c r="AA14" s="60">
        <v>0</v>
      </c>
      <c r="AB14" s="8">
        <v>0</v>
      </c>
      <c r="AC14" s="61">
        <v>0</v>
      </c>
      <c r="AD14" s="60">
        <v>0</v>
      </c>
      <c r="AE14" s="8">
        <v>0</v>
      </c>
      <c r="AF14" s="9">
        <v>0</v>
      </c>
      <c r="AG14" s="42">
        <v>0</v>
      </c>
      <c r="AH14" s="8">
        <v>0</v>
      </c>
      <c r="AI14" s="61">
        <v>0</v>
      </c>
      <c r="AJ14" s="133">
        <v>19</v>
      </c>
      <c r="AK14" s="10">
        <v>0</v>
      </c>
      <c r="AL14" s="103">
        <v>6</v>
      </c>
      <c r="AM14" s="106">
        <f t="shared" si="3"/>
        <v>25</v>
      </c>
      <c r="AN14" s="109">
        <f t="shared" si="4"/>
        <v>0</v>
      </c>
      <c r="AO14" s="112">
        <f t="shared" si="5"/>
        <v>0</v>
      </c>
      <c r="AP14" s="191"/>
      <c r="AQ14" s="116">
        <f t="shared" si="6"/>
        <v>0</v>
      </c>
      <c r="AR14" s="202"/>
    </row>
    <row r="15" spans="1:55">
      <c r="A15" s="22" t="s">
        <v>32</v>
      </c>
      <c r="B15" s="22" t="s">
        <v>33</v>
      </c>
      <c r="C15" s="23" t="s">
        <v>24</v>
      </c>
      <c r="D15" s="24" t="s">
        <v>27</v>
      </c>
      <c r="E15" s="23">
        <v>1</v>
      </c>
      <c r="F15" s="23" t="s">
        <v>28</v>
      </c>
      <c r="G15" s="25">
        <v>41318</v>
      </c>
      <c r="H15" s="11" t="s">
        <v>29</v>
      </c>
      <c r="I15" s="11">
        <f t="shared" si="1"/>
        <v>41402</v>
      </c>
      <c r="J15" s="146">
        <f t="shared" si="2"/>
        <v>41430</v>
      </c>
      <c r="K15" s="28" t="s">
        <v>29</v>
      </c>
      <c r="L15" s="6" t="s">
        <v>29</v>
      </c>
      <c r="M15" s="26" t="s">
        <v>29</v>
      </c>
      <c r="N15" s="5" t="s">
        <v>29</v>
      </c>
      <c r="O15" s="28" t="s">
        <v>29</v>
      </c>
      <c r="P15" s="26" t="s">
        <v>29</v>
      </c>
      <c r="Q15" s="5" t="s">
        <v>29</v>
      </c>
      <c r="R15" s="6" t="s">
        <v>29</v>
      </c>
      <c r="S15" s="30" t="s">
        <v>29</v>
      </c>
      <c r="T15" s="5" t="s">
        <v>29</v>
      </c>
      <c r="U15" s="6" t="s">
        <v>29</v>
      </c>
      <c r="V15" s="143" t="s">
        <v>29</v>
      </c>
      <c r="W15" s="140">
        <v>0</v>
      </c>
      <c r="X15" s="60">
        <v>0</v>
      </c>
      <c r="Y15" s="8">
        <v>0</v>
      </c>
      <c r="Z15" s="61">
        <v>0</v>
      </c>
      <c r="AA15" s="60">
        <v>0</v>
      </c>
      <c r="AB15" s="8">
        <v>0</v>
      </c>
      <c r="AC15" s="61">
        <v>0</v>
      </c>
      <c r="AD15" s="60">
        <v>0</v>
      </c>
      <c r="AE15" s="8">
        <v>0</v>
      </c>
      <c r="AF15" s="9">
        <v>0</v>
      </c>
      <c r="AG15" s="42">
        <v>0</v>
      </c>
      <c r="AH15" s="8">
        <v>0</v>
      </c>
      <c r="AI15" s="61">
        <v>0</v>
      </c>
      <c r="AJ15" s="133">
        <v>20</v>
      </c>
      <c r="AK15" s="10">
        <v>0</v>
      </c>
      <c r="AL15" s="103">
        <v>5</v>
      </c>
      <c r="AM15" s="107">
        <f t="shared" si="3"/>
        <v>25</v>
      </c>
      <c r="AN15" s="110">
        <f t="shared" si="4"/>
        <v>0</v>
      </c>
      <c r="AO15" s="113">
        <f t="shared" si="5"/>
        <v>0</v>
      </c>
      <c r="AP15" s="188">
        <f t="shared" ref="AP15" si="11">AVERAGE(AO15:AO18)</f>
        <v>0</v>
      </c>
      <c r="AQ15" s="115">
        <f>((W15*84)+(X15*86)+(Y15*89)+(Z15*91)+(AA15*93)+(AB15*96)+(AC15*98)+(AD15*100)+(AE15*103)+(AF15*105)+(AG15*107)+(AH15*110)+(AI15*112))</f>
        <v>0</v>
      </c>
      <c r="AR15" s="203">
        <f t="shared" ref="AR15" si="12">AVERAGE(AQ15:AQ18)</f>
        <v>0</v>
      </c>
    </row>
    <row r="16" spans="1:55">
      <c r="A16" s="22" t="s">
        <v>32</v>
      </c>
      <c r="B16" s="22" t="s">
        <v>33</v>
      </c>
      <c r="C16" s="23" t="s">
        <v>24</v>
      </c>
      <c r="D16" s="24" t="s">
        <v>27</v>
      </c>
      <c r="E16" s="23">
        <v>2</v>
      </c>
      <c r="F16" s="23" t="s">
        <v>28</v>
      </c>
      <c r="G16" s="25">
        <v>41318</v>
      </c>
      <c r="H16" s="11" t="s">
        <v>29</v>
      </c>
      <c r="I16" s="11">
        <f t="shared" si="1"/>
        <v>41402</v>
      </c>
      <c r="J16" s="146">
        <f t="shared" si="2"/>
        <v>41430</v>
      </c>
      <c r="K16" s="28" t="s">
        <v>29</v>
      </c>
      <c r="L16" s="6" t="s">
        <v>29</v>
      </c>
      <c r="M16" s="26" t="s">
        <v>29</v>
      </c>
      <c r="N16" s="5" t="s">
        <v>29</v>
      </c>
      <c r="O16" s="28" t="s">
        <v>29</v>
      </c>
      <c r="P16" s="26" t="s">
        <v>29</v>
      </c>
      <c r="Q16" s="5" t="s">
        <v>29</v>
      </c>
      <c r="R16" s="6" t="s">
        <v>29</v>
      </c>
      <c r="S16" s="30" t="s">
        <v>29</v>
      </c>
      <c r="T16" s="5" t="s">
        <v>29</v>
      </c>
      <c r="U16" s="6" t="s">
        <v>29</v>
      </c>
      <c r="V16" s="143" t="s">
        <v>29</v>
      </c>
      <c r="W16" s="140">
        <v>0</v>
      </c>
      <c r="X16" s="60">
        <v>0</v>
      </c>
      <c r="Y16" s="8">
        <v>0</v>
      </c>
      <c r="Z16" s="61">
        <v>0</v>
      </c>
      <c r="AA16" s="60">
        <v>0</v>
      </c>
      <c r="AB16" s="8">
        <v>0</v>
      </c>
      <c r="AC16" s="61">
        <v>0</v>
      </c>
      <c r="AD16" s="60">
        <v>0</v>
      </c>
      <c r="AE16" s="8">
        <v>0</v>
      </c>
      <c r="AF16" s="9">
        <v>0</v>
      </c>
      <c r="AG16" s="42">
        <v>0</v>
      </c>
      <c r="AH16" s="8">
        <v>0</v>
      </c>
      <c r="AI16" s="61">
        <v>0</v>
      </c>
      <c r="AJ16" s="133">
        <v>17</v>
      </c>
      <c r="AK16" s="10">
        <v>0</v>
      </c>
      <c r="AL16" s="103">
        <v>8</v>
      </c>
      <c r="AM16" s="107">
        <f t="shared" si="3"/>
        <v>25</v>
      </c>
      <c r="AN16" s="110">
        <f t="shared" si="4"/>
        <v>0</v>
      </c>
      <c r="AO16" s="113">
        <f t="shared" si="5"/>
        <v>0</v>
      </c>
      <c r="AP16" s="189"/>
      <c r="AQ16" s="115">
        <f t="shared" ref="AQ16:AQ26" si="13">((W16*84)+(X16*86)+(Y16*89)+(Z16*91)+(AA16*93)+(AB16*96)+(AC16*98)+(AD16*100)+(AE16*103)+(AF16*105)+(AG16*107)+(AH16*110)+(AI16*112))</f>
        <v>0</v>
      </c>
      <c r="AR16" s="204"/>
    </row>
    <row r="17" spans="1:44">
      <c r="A17" s="22" t="s">
        <v>32</v>
      </c>
      <c r="B17" s="22" t="s">
        <v>33</v>
      </c>
      <c r="C17" s="23" t="s">
        <v>24</v>
      </c>
      <c r="D17" s="24" t="s">
        <v>27</v>
      </c>
      <c r="E17" s="23">
        <v>3</v>
      </c>
      <c r="F17" s="23" t="s">
        <v>28</v>
      </c>
      <c r="G17" s="25">
        <v>41318</v>
      </c>
      <c r="H17" s="11" t="s">
        <v>29</v>
      </c>
      <c r="I17" s="11">
        <f t="shared" si="1"/>
        <v>41402</v>
      </c>
      <c r="J17" s="146">
        <f t="shared" si="2"/>
        <v>41430</v>
      </c>
      <c r="K17" s="28" t="s">
        <v>29</v>
      </c>
      <c r="L17" s="6" t="s">
        <v>29</v>
      </c>
      <c r="M17" s="26" t="s">
        <v>29</v>
      </c>
      <c r="N17" s="5" t="s">
        <v>29</v>
      </c>
      <c r="O17" s="28" t="s">
        <v>29</v>
      </c>
      <c r="P17" s="26" t="s">
        <v>29</v>
      </c>
      <c r="Q17" s="5" t="s">
        <v>29</v>
      </c>
      <c r="R17" s="6" t="s">
        <v>29</v>
      </c>
      <c r="S17" s="30" t="s">
        <v>29</v>
      </c>
      <c r="T17" s="5" t="s">
        <v>29</v>
      </c>
      <c r="U17" s="6" t="s">
        <v>29</v>
      </c>
      <c r="V17" s="143" t="s">
        <v>29</v>
      </c>
      <c r="W17" s="140">
        <v>0</v>
      </c>
      <c r="X17" s="60">
        <v>0</v>
      </c>
      <c r="Y17" s="8">
        <v>0</v>
      </c>
      <c r="Z17" s="61">
        <v>0</v>
      </c>
      <c r="AA17" s="60">
        <v>0</v>
      </c>
      <c r="AB17" s="8">
        <v>0</v>
      </c>
      <c r="AC17" s="61">
        <v>0</v>
      </c>
      <c r="AD17" s="60">
        <v>0</v>
      </c>
      <c r="AE17" s="8">
        <v>0</v>
      </c>
      <c r="AF17" s="9">
        <v>0</v>
      </c>
      <c r="AG17" s="42">
        <v>0</v>
      </c>
      <c r="AH17" s="8">
        <v>0</v>
      </c>
      <c r="AI17" s="61">
        <v>0</v>
      </c>
      <c r="AJ17" s="133">
        <v>13</v>
      </c>
      <c r="AK17" s="10">
        <v>0</v>
      </c>
      <c r="AL17" s="103">
        <v>12</v>
      </c>
      <c r="AM17" s="107">
        <f t="shared" si="3"/>
        <v>25</v>
      </c>
      <c r="AN17" s="110">
        <f t="shared" si="4"/>
        <v>0</v>
      </c>
      <c r="AO17" s="113">
        <f t="shared" si="5"/>
        <v>0</v>
      </c>
      <c r="AP17" s="189"/>
      <c r="AQ17" s="115">
        <f t="shared" si="13"/>
        <v>0</v>
      </c>
      <c r="AR17" s="204"/>
    </row>
    <row r="18" spans="1:44">
      <c r="A18" s="22" t="s">
        <v>32</v>
      </c>
      <c r="B18" s="22" t="s">
        <v>33</v>
      </c>
      <c r="C18" s="23" t="s">
        <v>24</v>
      </c>
      <c r="D18" s="24" t="s">
        <v>27</v>
      </c>
      <c r="E18" s="23">
        <v>4</v>
      </c>
      <c r="F18" s="23" t="s">
        <v>28</v>
      </c>
      <c r="G18" s="25">
        <v>41318</v>
      </c>
      <c r="H18" s="11" t="s">
        <v>29</v>
      </c>
      <c r="I18" s="11">
        <f t="shared" si="1"/>
        <v>41402</v>
      </c>
      <c r="J18" s="146">
        <f t="shared" si="2"/>
        <v>41430</v>
      </c>
      <c r="K18" s="28" t="s">
        <v>29</v>
      </c>
      <c r="L18" s="6" t="s">
        <v>29</v>
      </c>
      <c r="M18" s="26" t="s">
        <v>29</v>
      </c>
      <c r="N18" s="5" t="s">
        <v>29</v>
      </c>
      <c r="O18" s="28" t="s">
        <v>29</v>
      </c>
      <c r="P18" s="26" t="s">
        <v>29</v>
      </c>
      <c r="Q18" s="5" t="s">
        <v>29</v>
      </c>
      <c r="R18" s="6" t="s">
        <v>29</v>
      </c>
      <c r="S18" s="30" t="s">
        <v>29</v>
      </c>
      <c r="T18" s="5" t="s">
        <v>29</v>
      </c>
      <c r="U18" s="6" t="s">
        <v>29</v>
      </c>
      <c r="V18" s="143" t="s">
        <v>29</v>
      </c>
      <c r="W18" s="140">
        <v>0</v>
      </c>
      <c r="X18" s="60">
        <v>0</v>
      </c>
      <c r="Y18" s="8">
        <v>0</v>
      </c>
      <c r="Z18" s="61">
        <v>0</v>
      </c>
      <c r="AA18" s="60">
        <v>0</v>
      </c>
      <c r="AB18" s="8">
        <v>0</v>
      </c>
      <c r="AC18" s="61">
        <v>0</v>
      </c>
      <c r="AD18" s="60">
        <v>0</v>
      </c>
      <c r="AE18" s="8">
        <v>0</v>
      </c>
      <c r="AF18" s="9">
        <v>0</v>
      </c>
      <c r="AG18" s="42">
        <v>0</v>
      </c>
      <c r="AH18" s="8">
        <v>0</v>
      </c>
      <c r="AI18" s="61">
        <v>0</v>
      </c>
      <c r="AJ18" s="133">
        <v>17</v>
      </c>
      <c r="AK18" s="10">
        <v>0</v>
      </c>
      <c r="AL18" s="103">
        <v>8</v>
      </c>
      <c r="AM18" s="107">
        <f t="shared" si="3"/>
        <v>25</v>
      </c>
      <c r="AN18" s="110">
        <f t="shared" si="4"/>
        <v>0</v>
      </c>
      <c r="AO18" s="113">
        <f t="shared" si="5"/>
        <v>0</v>
      </c>
      <c r="AP18" s="189"/>
      <c r="AQ18" s="115">
        <f t="shared" si="13"/>
        <v>0</v>
      </c>
      <c r="AR18" s="204"/>
    </row>
    <row r="19" spans="1:44">
      <c r="A19" s="1" t="s">
        <v>32</v>
      </c>
      <c r="B19" s="1" t="s">
        <v>33</v>
      </c>
      <c r="C19" s="12" t="s">
        <v>24</v>
      </c>
      <c r="D19" s="13" t="s">
        <v>30</v>
      </c>
      <c r="E19" s="12">
        <v>1</v>
      </c>
      <c r="F19" s="12" t="s">
        <v>28</v>
      </c>
      <c r="G19" s="4">
        <v>41318</v>
      </c>
      <c r="H19" s="15" t="s">
        <v>29</v>
      </c>
      <c r="I19" s="14">
        <f t="shared" si="1"/>
        <v>41402</v>
      </c>
      <c r="J19" s="154">
        <f t="shared" si="2"/>
        <v>41430</v>
      </c>
      <c r="K19" s="28" t="s">
        <v>29</v>
      </c>
      <c r="L19" s="6" t="s">
        <v>29</v>
      </c>
      <c r="M19" s="26" t="s">
        <v>29</v>
      </c>
      <c r="N19" s="5" t="s">
        <v>29</v>
      </c>
      <c r="O19" s="28" t="s">
        <v>29</v>
      </c>
      <c r="P19" s="26" t="s">
        <v>29</v>
      </c>
      <c r="Q19" s="5" t="s">
        <v>29</v>
      </c>
      <c r="R19" s="6" t="s">
        <v>29</v>
      </c>
      <c r="S19" s="30" t="s">
        <v>29</v>
      </c>
      <c r="T19" s="5" t="s">
        <v>29</v>
      </c>
      <c r="U19" s="6" t="s">
        <v>29</v>
      </c>
      <c r="V19" s="143" t="s">
        <v>29</v>
      </c>
      <c r="W19" s="140">
        <v>0</v>
      </c>
      <c r="X19" s="60">
        <v>0</v>
      </c>
      <c r="Y19" s="8">
        <v>0</v>
      </c>
      <c r="Z19" s="61">
        <v>0</v>
      </c>
      <c r="AA19" s="60">
        <v>0</v>
      </c>
      <c r="AB19" s="8">
        <v>0</v>
      </c>
      <c r="AC19" s="61">
        <v>0</v>
      </c>
      <c r="AD19" s="60">
        <v>0</v>
      </c>
      <c r="AE19" s="8">
        <v>0</v>
      </c>
      <c r="AF19" s="9">
        <v>0</v>
      </c>
      <c r="AG19" s="42">
        <v>0</v>
      </c>
      <c r="AH19" s="8">
        <v>0</v>
      </c>
      <c r="AI19" s="61">
        <v>0</v>
      </c>
      <c r="AJ19" s="133">
        <v>19</v>
      </c>
      <c r="AK19" s="10">
        <v>0</v>
      </c>
      <c r="AL19" s="103">
        <v>6</v>
      </c>
      <c r="AM19" s="106">
        <f t="shared" si="3"/>
        <v>25</v>
      </c>
      <c r="AN19" s="109">
        <f t="shared" si="4"/>
        <v>0</v>
      </c>
      <c r="AO19" s="112">
        <f t="shared" si="5"/>
        <v>0</v>
      </c>
      <c r="AP19" s="190">
        <f t="shared" ref="AP19" si="14">AVERAGE(AO19:AO22)</f>
        <v>0</v>
      </c>
      <c r="AQ19" s="116">
        <f t="shared" si="13"/>
        <v>0</v>
      </c>
      <c r="AR19" s="201">
        <f t="shared" ref="AR19" si="15">AVERAGE(AQ19:AQ22)</f>
        <v>0</v>
      </c>
    </row>
    <row r="20" spans="1:44">
      <c r="A20" s="1" t="s">
        <v>32</v>
      </c>
      <c r="B20" s="1" t="s">
        <v>33</v>
      </c>
      <c r="C20" s="12" t="s">
        <v>24</v>
      </c>
      <c r="D20" s="13" t="s">
        <v>30</v>
      </c>
      <c r="E20" s="12">
        <v>2</v>
      </c>
      <c r="F20" s="12" t="s">
        <v>28</v>
      </c>
      <c r="G20" s="4">
        <v>41318</v>
      </c>
      <c r="H20" s="15" t="s">
        <v>29</v>
      </c>
      <c r="I20" s="14">
        <f t="shared" si="1"/>
        <v>41402</v>
      </c>
      <c r="J20" s="154">
        <f t="shared" si="2"/>
        <v>41430</v>
      </c>
      <c r="K20" s="28" t="s">
        <v>29</v>
      </c>
      <c r="L20" s="6" t="s">
        <v>29</v>
      </c>
      <c r="M20" s="26" t="s">
        <v>29</v>
      </c>
      <c r="N20" s="5" t="s">
        <v>29</v>
      </c>
      <c r="O20" s="28" t="s">
        <v>29</v>
      </c>
      <c r="P20" s="26" t="s">
        <v>29</v>
      </c>
      <c r="Q20" s="5" t="s">
        <v>29</v>
      </c>
      <c r="R20" s="6" t="s">
        <v>29</v>
      </c>
      <c r="S20" s="30" t="s">
        <v>29</v>
      </c>
      <c r="T20" s="5" t="s">
        <v>29</v>
      </c>
      <c r="U20" s="6" t="s">
        <v>29</v>
      </c>
      <c r="V20" s="143" t="s">
        <v>29</v>
      </c>
      <c r="W20" s="140">
        <v>0</v>
      </c>
      <c r="X20" s="60">
        <v>0</v>
      </c>
      <c r="Y20" s="8">
        <v>0</v>
      </c>
      <c r="Z20" s="61">
        <v>0</v>
      </c>
      <c r="AA20" s="60">
        <v>0</v>
      </c>
      <c r="AB20" s="8">
        <v>0</v>
      </c>
      <c r="AC20" s="61">
        <v>0</v>
      </c>
      <c r="AD20" s="60">
        <v>0</v>
      </c>
      <c r="AE20" s="8">
        <v>0</v>
      </c>
      <c r="AF20" s="9">
        <v>0</v>
      </c>
      <c r="AG20" s="42">
        <v>0</v>
      </c>
      <c r="AH20" s="8">
        <v>0</v>
      </c>
      <c r="AI20" s="61">
        <v>0</v>
      </c>
      <c r="AJ20" s="133">
        <v>17</v>
      </c>
      <c r="AK20" s="10">
        <v>0</v>
      </c>
      <c r="AL20" s="103">
        <v>8</v>
      </c>
      <c r="AM20" s="106">
        <f t="shared" si="3"/>
        <v>25</v>
      </c>
      <c r="AN20" s="109">
        <f t="shared" si="4"/>
        <v>0</v>
      </c>
      <c r="AO20" s="112">
        <f t="shared" si="5"/>
        <v>0</v>
      </c>
      <c r="AP20" s="191"/>
      <c r="AQ20" s="116">
        <f t="shared" si="13"/>
        <v>0</v>
      </c>
      <c r="AR20" s="202"/>
    </row>
    <row r="21" spans="1:44">
      <c r="A21" s="1" t="s">
        <v>32</v>
      </c>
      <c r="B21" s="1" t="s">
        <v>33</v>
      </c>
      <c r="C21" s="12" t="s">
        <v>24</v>
      </c>
      <c r="D21" s="13" t="s">
        <v>30</v>
      </c>
      <c r="E21" s="12">
        <v>3</v>
      </c>
      <c r="F21" s="12" t="s">
        <v>28</v>
      </c>
      <c r="G21" s="4">
        <v>41318</v>
      </c>
      <c r="H21" s="15" t="s">
        <v>29</v>
      </c>
      <c r="I21" s="14">
        <f t="shared" si="1"/>
        <v>41402</v>
      </c>
      <c r="J21" s="154">
        <f t="shared" si="2"/>
        <v>41430</v>
      </c>
      <c r="K21" s="28" t="s">
        <v>29</v>
      </c>
      <c r="L21" s="6" t="s">
        <v>29</v>
      </c>
      <c r="M21" s="26" t="s">
        <v>29</v>
      </c>
      <c r="N21" s="5" t="s">
        <v>29</v>
      </c>
      <c r="O21" s="28" t="s">
        <v>29</v>
      </c>
      <c r="P21" s="26" t="s">
        <v>29</v>
      </c>
      <c r="Q21" s="5" t="s">
        <v>29</v>
      </c>
      <c r="R21" s="6" t="s">
        <v>29</v>
      </c>
      <c r="S21" s="30" t="s">
        <v>29</v>
      </c>
      <c r="T21" s="5" t="s">
        <v>29</v>
      </c>
      <c r="U21" s="6" t="s">
        <v>29</v>
      </c>
      <c r="V21" s="143" t="s">
        <v>29</v>
      </c>
      <c r="W21" s="140">
        <v>0</v>
      </c>
      <c r="X21" s="60">
        <v>0</v>
      </c>
      <c r="Y21" s="8">
        <v>0</v>
      </c>
      <c r="Z21" s="61">
        <v>0</v>
      </c>
      <c r="AA21" s="60">
        <v>0</v>
      </c>
      <c r="AB21" s="8">
        <v>0</v>
      </c>
      <c r="AC21" s="61">
        <v>0</v>
      </c>
      <c r="AD21" s="60">
        <v>0</v>
      </c>
      <c r="AE21" s="8">
        <v>0</v>
      </c>
      <c r="AF21" s="9">
        <v>0</v>
      </c>
      <c r="AG21" s="42">
        <v>0</v>
      </c>
      <c r="AH21" s="8">
        <v>0</v>
      </c>
      <c r="AI21" s="61">
        <v>0</v>
      </c>
      <c r="AJ21" s="133">
        <v>16</v>
      </c>
      <c r="AK21" s="10">
        <v>0</v>
      </c>
      <c r="AL21" s="103">
        <v>9</v>
      </c>
      <c r="AM21" s="106">
        <f t="shared" si="3"/>
        <v>25</v>
      </c>
      <c r="AN21" s="109">
        <f t="shared" si="4"/>
        <v>0</v>
      </c>
      <c r="AO21" s="112">
        <f t="shared" si="5"/>
        <v>0</v>
      </c>
      <c r="AP21" s="191"/>
      <c r="AQ21" s="116">
        <f t="shared" si="13"/>
        <v>0</v>
      </c>
      <c r="AR21" s="202"/>
    </row>
    <row r="22" spans="1:44">
      <c r="A22" s="1" t="s">
        <v>32</v>
      </c>
      <c r="B22" s="1" t="s">
        <v>33</v>
      </c>
      <c r="C22" s="12" t="s">
        <v>24</v>
      </c>
      <c r="D22" s="13" t="s">
        <v>30</v>
      </c>
      <c r="E22" s="12">
        <v>4</v>
      </c>
      <c r="F22" s="12" t="s">
        <v>28</v>
      </c>
      <c r="G22" s="4">
        <v>41318</v>
      </c>
      <c r="H22" s="15" t="s">
        <v>29</v>
      </c>
      <c r="I22" s="14">
        <f t="shared" si="1"/>
        <v>41402</v>
      </c>
      <c r="J22" s="154">
        <f t="shared" si="2"/>
        <v>41430</v>
      </c>
      <c r="K22" s="28" t="s">
        <v>29</v>
      </c>
      <c r="L22" s="6" t="s">
        <v>29</v>
      </c>
      <c r="M22" s="26" t="s">
        <v>29</v>
      </c>
      <c r="N22" s="5" t="s">
        <v>29</v>
      </c>
      <c r="O22" s="28" t="s">
        <v>29</v>
      </c>
      <c r="P22" s="26" t="s">
        <v>29</v>
      </c>
      <c r="Q22" s="5" t="s">
        <v>29</v>
      </c>
      <c r="R22" s="6" t="s">
        <v>29</v>
      </c>
      <c r="S22" s="30" t="s">
        <v>29</v>
      </c>
      <c r="T22" s="5" t="s">
        <v>29</v>
      </c>
      <c r="U22" s="6" t="s">
        <v>29</v>
      </c>
      <c r="V22" s="143" t="s">
        <v>29</v>
      </c>
      <c r="W22" s="140">
        <v>0</v>
      </c>
      <c r="X22" s="60">
        <v>0</v>
      </c>
      <c r="Y22" s="8">
        <v>0</v>
      </c>
      <c r="Z22" s="61">
        <v>0</v>
      </c>
      <c r="AA22" s="60">
        <v>0</v>
      </c>
      <c r="AB22" s="8">
        <v>0</v>
      </c>
      <c r="AC22" s="61">
        <v>0</v>
      </c>
      <c r="AD22" s="60">
        <v>0</v>
      </c>
      <c r="AE22" s="8">
        <v>0</v>
      </c>
      <c r="AF22" s="9">
        <v>0</v>
      </c>
      <c r="AG22" s="42">
        <v>0</v>
      </c>
      <c r="AH22" s="8">
        <v>0</v>
      </c>
      <c r="AI22" s="61">
        <v>0</v>
      </c>
      <c r="AJ22" s="133">
        <v>17</v>
      </c>
      <c r="AK22" s="10">
        <v>0</v>
      </c>
      <c r="AL22" s="103">
        <v>8</v>
      </c>
      <c r="AM22" s="106">
        <f t="shared" si="3"/>
        <v>25</v>
      </c>
      <c r="AN22" s="109">
        <f t="shared" si="4"/>
        <v>0</v>
      </c>
      <c r="AO22" s="112">
        <f t="shared" si="5"/>
        <v>0</v>
      </c>
      <c r="AP22" s="191"/>
      <c r="AQ22" s="116">
        <f t="shared" si="13"/>
        <v>0</v>
      </c>
      <c r="AR22" s="202"/>
    </row>
    <row r="23" spans="1:44">
      <c r="A23" s="22" t="s">
        <v>32</v>
      </c>
      <c r="B23" s="22" t="s">
        <v>33</v>
      </c>
      <c r="C23" s="23" t="s">
        <v>24</v>
      </c>
      <c r="D23" s="24" t="s">
        <v>31</v>
      </c>
      <c r="E23" s="23">
        <v>1</v>
      </c>
      <c r="F23" s="23" t="s">
        <v>28</v>
      </c>
      <c r="G23" s="25">
        <v>41318</v>
      </c>
      <c r="H23" s="11" t="s">
        <v>29</v>
      </c>
      <c r="I23" s="11">
        <f t="shared" si="1"/>
        <v>41402</v>
      </c>
      <c r="J23" s="146">
        <f t="shared" si="2"/>
        <v>41430</v>
      </c>
      <c r="K23" s="28" t="s">
        <v>29</v>
      </c>
      <c r="L23" s="6" t="s">
        <v>29</v>
      </c>
      <c r="M23" s="26" t="s">
        <v>29</v>
      </c>
      <c r="N23" s="5" t="s">
        <v>29</v>
      </c>
      <c r="O23" s="28" t="s">
        <v>29</v>
      </c>
      <c r="P23" s="26" t="s">
        <v>29</v>
      </c>
      <c r="Q23" s="5" t="s">
        <v>29</v>
      </c>
      <c r="R23" s="6" t="s">
        <v>29</v>
      </c>
      <c r="S23" s="30" t="s">
        <v>29</v>
      </c>
      <c r="T23" s="5" t="s">
        <v>29</v>
      </c>
      <c r="U23" s="6" t="s">
        <v>29</v>
      </c>
      <c r="V23" s="143" t="s">
        <v>29</v>
      </c>
      <c r="W23" s="140">
        <v>0</v>
      </c>
      <c r="X23" s="60">
        <v>0</v>
      </c>
      <c r="Y23" s="8">
        <v>0</v>
      </c>
      <c r="Z23" s="61">
        <v>0</v>
      </c>
      <c r="AA23" s="60">
        <v>0</v>
      </c>
      <c r="AB23" s="8">
        <v>0</v>
      </c>
      <c r="AC23" s="61">
        <v>0</v>
      </c>
      <c r="AD23" s="60">
        <v>0</v>
      </c>
      <c r="AE23" s="8">
        <v>0</v>
      </c>
      <c r="AF23" s="9">
        <v>0</v>
      </c>
      <c r="AG23" s="42">
        <v>0</v>
      </c>
      <c r="AH23" s="8">
        <v>0</v>
      </c>
      <c r="AI23" s="61">
        <v>0</v>
      </c>
      <c r="AJ23" s="133">
        <v>15</v>
      </c>
      <c r="AK23" s="10">
        <v>0</v>
      </c>
      <c r="AL23" s="103">
        <v>10</v>
      </c>
      <c r="AM23" s="107">
        <f t="shared" si="3"/>
        <v>25</v>
      </c>
      <c r="AN23" s="110">
        <f t="shared" si="4"/>
        <v>0</v>
      </c>
      <c r="AO23" s="113">
        <f t="shared" si="5"/>
        <v>0</v>
      </c>
      <c r="AP23" s="188">
        <f t="shared" ref="AP23" si="16">AVERAGE(AO23:AO26)</f>
        <v>0</v>
      </c>
      <c r="AQ23" s="115">
        <f t="shared" si="13"/>
        <v>0</v>
      </c>
      <c r="AR23" s="200">
        <f t="shared" ref="AR23" si="17">AVERAGE(AQ23:AQ26)</f>
        <v>0</v>
      </c>
    </row>
    <row r="24" spans="1:44">
      <c r="A24" s="22" t="s">
        <v>32</v>
      </c>
      <c r="B24" s="22" t="s">
        <v>33</v>
      </c>
      <c r="C24" s="23" t="s">
        <v>24</v>
      </c>
      <c r="D24" s="24" t="s">
        <v>31</v>
      </c>
      <c r="E24" s="23">
        <v>2</v>
      </c>
      <c r="F24" s="23" t="s">
        <v>28</v>
      </c>
      <c r="G24" s="25">
        <v>41318</v>
      </c>
      <c r="H24" s="11" t="s">
        <v>29</v>
      </c>
      <c r="I24" s="11">
        <f t="shared" si="1"/>
        <v>41402</v>
      </c>
      <c r="J24" s="146">
        <f t="shared" si="2"/>
        <v>41430</v>
      </c>
      <c r="K24" s="28" t="s">
        <v>29</v>
      </c>
      <c r="L24" s="6" t="s">
        <v>29</v>
      </c>
      <c r="M24" s="26" t="s">
        <v>29</v>
      </c>
      <c r="N24" s="5" t="s">
        <v>29</v>
      </c>
      <c r="O24" s="28" t="s">
        <v>29</v>
      </c>
      <c r="P24" s="26" t="s">
        <v>29</v>
      </c>
      <c r="Q24" s="5" t="s">
        <v>29</v>
      </c>
      <c r="R24" s="6" t="s">
        <v>29</v>
      </c>
      <c r="S24" s="30" t="s">
        <v>29</v>
      </c>
      <c r="T24" s="5" t="s">
        <v>29</v>
      </c>
      <c r="U24" s="6" t="s">
        <v>29</v>
      </c>
      <c r="V24" s="143" t="s">
        <v>29</v>
      </c>
      <c r="W24" s="140">
        <v>0</v>
      </c>
      <c r="X24" s="60">
        <v>0</v>
      </c>
      <c r="Y24" s="8">
        <v>0</v>
      </c>
      <c r="Z24" s="61">
        <v>0</v>
      </c>
      <c r="AA24" s="60">
        <v>0</v>
      </c>
      <c r="AB24" s="8">
        <v>0</v>
      </c>
      <c r="AC24" s="61">
        <v>0</v>
      </c>
      <c r="AD24" s="60">
        <v>0</v>
      </c>
      <c r="AE24" s="8">
        <v>0</v>
      </c>
      <c r="AF24" s="9">
        <v>0</v>
      </c>
      <c r="AG24" s="42">
        <v>0</v>
      </c>
      <c r="AH24" s="8">
        <v>0</v>
      </c>
      <c r="AI24" s="61">
        <v>0</v>
      </c>
      <c r="AJ24" s="133">
        <v>21</v>
      </c>
      <c r="AK24" s="10">
        <v>0</v>
      </c>
      <c r="AL24" s="103">
        <v>4</v>
      </c>
      <c r="AM24" s="107">
        <f t="shared" si="3"/>
        <v>25</v>
      </c>
      <c r="AN24" s="110">
        <f t="shared" si="4"/>
        <v>0</v>
      </c>
      <c r="AO24" s="113">
        <f t="shared" si="5"/>
        <v>0</v>
      </c>
      <c r="AP24" s="189"/>
      <c r="AQ24" s="115">
        <f t="shared" si="13"/>
        <v>0</v>
      </c>
      <c r="AR24" s="189"/>
    </row>
    <row r="25" spans="1:44">
      <c r="A25" s="22" t="s">
        <v>32</v>
      </c>
      <c r="B25" s="22" t="s">
        <v>33</v>
      </c>
      <c r="C25" s="23" t="s">
        <v>24</v>
      </c>
      <c r="D25" s="24" t="s">
        <v>31</v>
      </c>
      <c r="E25" s="23">
        <v>3</v>
      </c>
      <c r="F25" s="23" t="s">
        <v>28</v>
      </c>
      <c r="G25" s="25">
        <v>41318</v>
      </c>
      <c r="H25" s="11" t="s">
        <v>29</v>
      </c>
      <c r="I25" s="11">
        <f t="shared" si="1"/>
        <v>41402</v>
      </c>
      <c r="J25" s="146">
        <f t="shared" si="2"/>
        <v>41430</v>
      </c>
      <c r="K25" s="28" t="s">
        <v>29</v>
      </c>
      <c r="L25" s="6" t="s">
        <v>29</v>
      </c>
      <c r="M25" s="26" t="s">
        <v>29</v>
      </c>
      <c r="N25" s="5" t="s">
        <v>29</v>
      </c>
      <c r="O25" s="28" t="s">
        <v>29</v>
      </c>
      <c r="P25" s="26" t="s">
        <v>29</v>
      </c>
      <c r="Q25" s="5" t="s">
        <v>29</v>
      </c>
      <c r="R25" s="6" t="s">
        <v>29</v>
      </c>
      <c r="S25" s="30" t="s">
        <v>29</v>
      </c>
      <c r="T25" s="5" t="s">
        <v>29</v>
      </c>
      <c r="U25" s="6" t="s">
        <v>29</v>
      </c>
      <c r="V25" s="143" t="s">
        <v>29</v>
      </c>
      <c r="W25" s="140">
        <v>0</v>
      </c>
      <c r="X25" s="60">
        <v>0</v>
      </c>
      <c r="Y25" s="8">
        <v>0</v>
      </c>
      <c r="Z25" s="61">
        <v>0</v>
      </c>
      <c r="AA25" s="60">
        <v>0</v>
      </c>
      <c r="AB25" s="8">
        <v>0</v>
      </c>
      <c r="AC25" s="61">
        <v>0</v>
      </c>
      <c r="AD25" s="60">
        <v>0</v>
      </c>
      <c r="AE25" s="8">
        <v>0</v>
      </c>
      <c r="AF25" s="9">
        <v>0</v>
      </c>
      <c r="AG25" s="42">
        <v>0</v>
      </c>
      <c r="AH25" s="8">
        <v>0</v>
      </c>
      <c r="AI25" s="61">
        <v>0</v>
      </c>
      <c r="AJ25" s="133">
        <v>19</v>
      </c>
      <c r="AK25" s="10">
        <v>0</v>
      </c>
      <c r="AL25" s="103">
        <v>6</v>
      </c>
      <c r="AM25" s="107">
        <f t="shared" si="3"/>
        <v>25</v>
      </c>
      <c r="AN25" s="110">
        <f t="shared" si="4"/>
        <v>0</v>
      </c>
      <c r="AO25" s="113">
        <f t="shared" si="5"/>
        <v>0</v>
      </c>
      <c r="AP25" s="189"/>
      <c r="AQ25" s="115">
        <f t="shared" si="13"/>
        <v>0</v>
      </c>
      <c r="AR25" s="189"/>
    </row>
    <row r="26" spans="1:44" ht="15.75" thickBot="1">
      <c r="A26" s="32" t="s">
        <v>32</v>
      </c>
      <c r="B26" s="32" t="s">
        <v>33</v>
      </c>
      <c r="C26" s="33" t="s">
        <v>24</v>
      </c>
      <c r="D26" s="34" t="s">
        <v>31</v>
      </c>
      <c r="E26" s="33">
        <v>4</v>
      </c>
      <c r="F26" s="33" t="s">
        <v>28</v>
      </c>
      <c r="G26" s="35">
        <v>41318</v>
      </c>
      <c r="H26" s="16" t="s">
        <v>29</v>
      </c>
      <c r="I26" s="16">
        <f t="shared" si="1"/>
        <v>41402</v>
      </c>
      <c r="J26" s="147">
        <f t="shared" si="2"/>
        <v>41430</v>
      </c>
      <c r="K26" s="29" t="s">
        <v>29</v>
      </c>
      <c r="L26" s="18" t="s">
        <v>29</v>
      </c>
      <c r="M26" s="27" t="s">
        <v>29</v>
      </c>
      <c r="N26" s="17" t="s">
        <v>29</v>
      </c>
      <c r="O26" s="29" t="s">
        <v>29</v>
      </c>
      <c r="P26" s="27" t="s">
        <v>29</v>
      </c>
      <c r="Q26" s="17" t="s">
        <v>29</v>
      </c>
      <c r="R26" s="18" t="s">
        <v>29</v>
      </c>
      <c r="S26" s="31" t="s">
        <v>29</v>
      </c>
      <c r="T26" s="17" t="s">
        <v>29</v>
      </c>
      <c r="U26" s="18" t="s">
        <v>29</v>
      </c>
      <c r="V26" s="145" t="s">
        <v>29</v>
      </c>
      <c r="W26" s="144">
        <v>0</v>
      </c>
      <c r="X26" s="62">
        <v>0</v>
      </c>
      <c r="Y26" s="19">
        <v>0</v>
      </c>
      <c r="Z26" s="41">
        <v>0</v>
      </c>
      <c r="AA26" s="43">
        <v>0</v>
      </c>
      <c r="AB26" s="19">
        <v>0</v>
      </c>
      <c r="AC26" s="56">
        <v>0</v>
      </c>
      <c r="AD26" s="62">
        <v>0</v>
      </c>
      <c r="AE26" s="19">
        <v>0</v>
      </c>
      <c r="AF26" s="20">
        <v>0</v>
      </c>
      <c r="AG26" s="43">
        <v>0</v>
      </c>
      <c r="AH26" s="19">
        <v>0</v>
      </c>
      <c r="AI26" s="56">
        <v>0</v>
      </c>
      <c r="AJ26" s="134">
        <v>16</v>
      </c>
      <c r="AK26" s="21">
        <v>0</v>
      </c>
      <c r="AL26" s="104">
        <v>9</v>
      </c>
      <c r="AM26" s="108">
        <f t="shared" si="3"/>
        <v>25</v>
      </c>
      <c r="AN26" s="111">
        <f t="shared" si="4"/>
        <v>0</v>
      </c>
      <c r="AO26" s="114">
        <f t="shared" si="5"/>
        <v>0</v>
      </c>
      <c r="AP26" s="199"/>
      <c r="AQ26" s="117">
        <f t="shared" si="13"/>
        <v>0</v>
      </c>
      <c r="AR26" s="199"/>
    </row>
    <row r="27" spans="1:44" ht="15.75" thickTop="1">
      <c r="A27" s="36" t="s">
        <v>34</v>
      </c>
      <c r="B27" s="36" t="s">
        <v>35</v>
      </c>
      <c r="C27" s="37" t="s">
        <v>26</v>
      </c>
      <c r="D27" s="38" t="s">
        <v>27</v>
      </c>
      <c r="E27" s="37">
        <v>1</v>
      </c>
      <c r="F27" s="37" t="s">
        <v>28</v>
      </c>
      <c r="G27" s="39">
        <v>41323</v>
      </c>
      <c r="H27" s="39">
        <f t="shared" ref="H27:H38" si="18">G27+7*4</f>
        <v>41351</v>
      </c>
      <c r="I27" s="4">
        <f t="shared" ref="I27:I50" si="19">G27+7*12</f>
        <v>41407</v>
      </c>
      <c r="J27" s="153">
        <f t="shared" ref="J27:J50" si="20">G27+7*16</f>
        <v>41435</v>
      </c>
      <c r="K27" s="28">
        <v>0</v>
      </c>
      <c r="L27" s="6">
        <v>0</v>
      </c>
      <c r="M27" s="26">
        <v>0</v>
      </c>
      <c r="N27" s="5">
        <v>0</v>
      </c>
      <c r="O27" s="28">
        <v>0</v>
      </c>
      <c r="P27" s="26">
        <v>0</v>
      </c>
      <c r="Q27" s="5">
        <v>0</v>
      </c>
      <c r="R27" s="6">
        <v>0</v>
      </c>
      <c r="S27" s="30">
        <v>0</v>
      </c>
      <c r="T27" s="52">
        <v>0</v>
      </c>
      <c r="U27" s="48">
        <v>0</v>
      </c>
      <c r="V27" s="143">
        <v>0</v>
      </c>
      <c r="W27" s="140">
        <v>2</v>
      </c>
      <c r="X27" s="60">
        <v>0</v>
      </c>
      <c r="Y27" s="8">
        <v>0</v>
      </c>
      <c r="Z27" s="40">
        <v>0</v>
      </c>
      <c r="AA27" s="42">
        <v>0</v>
      </c>
      <c r="AB27" s="8">
        <v>0</v>
      </c>
      <c r="AC27" s="9">
        <v>1</v>
      </c>
      <c r="AD27" s="42">
        <v>0</v>
      </c>
      <c r="AE27" s="8">
        <v>1</v>
      </c>
      <c r="AF27" s="9">
        <v>1</v>
      </c>
      <c r="AG27" s="42">
        <v>0</v>
      </c>
      <c r="AH27" s="8">
        <v>0</v>
      </c>
      <c r="AI27" s="63">
        <v>1</v>
      </c>
      <c r="AJ27" s="133">
        <v>9</v>
      </c>
      <c r="AK27" s="10">
        <v>0</v>
      </c>
      <c r="AL27" s="103">
        <v>10</v>
      </c>
      <c r="AM27" s="120">
        <f>SUM(K27:AL27)</f>
        <v>25</v>
      </c>
      <c r="AN27" s="121">
        <f t="shared" si="4"/>
        <v>6</v>
      </c>
      <c r="AO27" s="118">
        <f>AN27/(AM27-AL27)</f>
        <v>0.4</v>
      </c>
      <c r="AP27" s="192">
        <f>AVERAGE(AO27:AO30)</f>
        <v>0.35520833333333335</v>
      </c>
      <c r="AQ27" s="122">
        <f t="shared" ref="AQ27:AQ62" si="21">((K27*2)+(L27*4)+(M27*7)+(N27*9)+(O27*11)+(P27*14)+(Q27*16)+(R27*18)+(S27*21)+(T27*23)+(U27*25)+(V27*28)+(W27*84)+(X27*86)+(Y27*89)+(Z27*91)+(AA27*93)+(AB27*96)+(AC27*98)+(AD27*100)+(AE27*103)+(AF27*105)+(AG27*107)+(AH27*110)+(AI27*112))/AN27</f>
        <v>97.666666666666671</v>
      </c>
      <c r="AR27" s="205">
        <f>AVERAGE(AQ27:AQ30)</f>
        <v>77.55952380952381</v>
      </c>
    </row>
    <row r="28" spans="1:44">
      <c r="A28" s="1" t="s">
        <v>34</v>
      </c>
      <c r="B28" s="1" t="s">
        <v>35</v>
      </c>
      <c r="C28" s="2" t="s">
        <v>26</v>
      </c>
      <c r="D28" s="3" t="s">
        <v>27</v>
      </c>
      <c r="E28" s="2">
        <v>2</v>
      </c>
      <c r="F28" s="2" t="s">
        <v>28</v>
      </c>
      <c r="G28" s="4">
        <v>41323</v>
      </c>
      <c r="H28" s="4">
        <f t="shared" si="18"/>
        <v>41351</v>
      </c>
      <c r="I28" s="4">
        <f t="shared" si="19"/>
        <v>41407</v>
      </c>
      <c r="J28" s="153">
        <f t="shared" si="20"/>
        <v>41435</v>
      </c>
      <c r="K28" s="28">
        <v>0</v>
      </c>
      <c r="L28" s="6">
        <v>0</v>
      </c>
      <c r="M28" s="26">
        <v>0</v>
      </c>
      <c r="N28" s="5">
        <v>0</v>
      </c>
      <c r="O28" s="28">
        <v>0</v>
      </c>
      <c r="P28" s="26">
        <v>0</v>
      </c>
      <c r="Q28" s="5">
        <v>0</v>
      </c>
      <c r="R28" s="6">
        <v>0</v>
      </c>
      <c r="S28" s="30">
        <v>0</v>
      </c>
      <c r="T28" s="52">
        <v>0</v>
      </c>
      <c r="U28" s="6">
        <v>0</v>
      </c>
      <c r="V28" s="143">
        <v>0</v>
      </c>
      <c r="W28" s="140">
        <v>2</v>
      </c>
      <c r="X28" s="60">
        <v>0</v>
      </c>
      <c r="Y28" s="8">
        <v>0</v>
      </c>
      <c r="Z28" s="40">
        <v>0</v>
      </c>
      <c r="AA28" s="42">
        <v>0</v>
      </c>
      <c r="AB28" s="8">
        <v>0</v>
      </c>
      <c r="AC28" s="9">
        <v>0</v>
      </c>
      <c r="AD28" s="42">
        <v>1</v>
      </c>
      <c r="AE28" s="8">
        <v>0</v>
      </c>
      <c r="AF28" s="9">
        <v>0</v>
      </c>
      <c r="AG28" s="42">
        <v>0</v>
      </c>
      <c r="AH28" s="8">
        <v>1</v>
      </c>
      <c r="AI28" s="61">
        <v>1</v>
      </c>
      <c r="AJ28" s="133">
        <v>11</v>
      </c>
      <c r="AK28" s="10">
        <v>0</v>
      </c>
      <c r="AL28" s="103">
        <v>9</v>
      </c>
      <c r="AM28" s="106">
        <f t="shared" si="3"/>
        <v>25</v>
      </c>
      <c r="AN28" s="109">
        <f t="shared" si="4"/>
        <v>5</v>
      </c>
      <c r="AO28" s="112">
        <f t="shared" si="5"/>
        <v>0.3125</v>
      </c>
      <c r="AP28" s="191"/>
      <c r="AQ28" s="116">
        <f t="shared" si="21"/>
        <v>98</v>
      </c>
      <c r="AR28" s="202"/>
    </row>
    <row r="29" spans="1:44">
      <c r="A29" s="1" t="s">
        <v>34</v>
      </c>
      <c r="B29" s="1" t="s">
        <v>35</v>
      </c>
      <c r="C29" s="2" t="s">
        <v>26</v>
      </c>
      <c r="D29" s="3" t="s">
        <v>27</v>
      </c>
      <c r="E29" s="2">
        <v>3</v>
      </c>
      <c r="F29" s="2" t="s">
        <v>28</v>
      </c>
      <c r="G29" s="4">
        <v>41323</v>
      </c>
      <c r="H29" s="4">
        <f t="shared" si="18"/>
        <v>41351</v>
      </c>
      <c r="I29" s="4">
        <f t="shared" si="19"/>
        <v>41407</v>
      </c>
      <c r="J29" s="153">
        <f t="shared" si="20"/>
        <v>41435</v>
      </c>
      <c r="K29" s="28">
        <v>0</v>
      </c>
      <c r="L29" s="6">
        <v>0</v>
      </c>
      <c r="M29" s="26">
        <v>0</v>
      </c>
      <c r="N29" s="5">
        <v>1</v>
      </c>
      <c r="O29" s="28">
        <v>0</v>
      </c>
      <c r="P29" s="26">
        <v>1</v>
      </c>
      <c r="Q29" s="5">
        <v>0</v>
      </c>
      <c r="R29" s="6">
        <v>0</v>
      </c>
      <c r="S29" s="30">
        <v>1</v>
      </c>
      <c r="T29" s="52">
        <v>1</v>
      </c>
      <c r="U29" s="6">
        <v>0</v>
      </c>
      <c r="V29" s="143">
        <v>0</v>
      </c>
      <c r="W29" s="140">
        <v>1</v>
      </c>
      <c r="X29" s="60">
        <v>0</v>
      </c>
      <c r="Y29" s="8">
        <v>0</v>
      </c>
      <c r="Z29" s="40">
        <v>0</v>
      </c>
      <c r="AA29" s="42">
        <v>0</v>
      </c>
      <c r="AB29" s="8">
        <v>0</v>
      </c>
      <c r="AC29" s="9">
        <v>0</v>
      </c>
      <c r="AD29" s="42">
        <v>0</v>
      </c>
      <c r="AE29" s="8">
        <v>0</v>
      </c>
      <c r="AF29" s="9">
        <v>0</v>
      </c>
      <c r="AG29" s="42">
        <v>0</v>
      </c>
      <c r="AH29" s="8">
        <v>0</v>
      </c>
      <c r="AI29" s="61">
        <v>2</v>
      </c>
      <c r="AJ29" s="133">
        <v>14</v>
      </c>
      <c r="AK29" s="10">
        <v>0</v>
      </c>
      <c r="AL29" s="103">
        <v>4</v>
      </c>
      <c r="AM29" s="106">
        <f t="shared" si="3"/>
        <v>25</v>
      </c>
      <c r="AN29" s="109">
        <f t="shared" si="4"/>
        <v>7</v>
      </c>
      <c r="AO29" s="112">
        <f t="shared" si="5"/>
        <v>0.33333333333333331</v>
      </c>
      <c r="AP29" s="191"/>
      <c r="AQ29" s="116">
        <f t="shared" si="21"/>
        <v>53.571428571428569</v>
      </c>
      <c r="AR29" s="202"/>
    </row>
    <row r="30" spans="1:44">
      <c r="A30" s="1" t="s">
        <v>34</v>
      </c>
      <c r="B30" s="1" t="s">
        <v>35</v>
      </c>
      <c r="C30" s="2" t="s">
        <v>26</v>
      </c>
      <c r="D30" s="3" t="s">
        <v>27</v>
      </c>
      <c r="E30" s="2">
        <v>4</v>
      </c>
      <c r="F30" s="2" t="s">
        <v>28</v>
      </c>
      <c r="G30" s="4">
        <v>41323</v>
      </c>
      <c r="H30" s="4">
        <f t="shared" si="18"/>
        <v>41351</v>
      </c>
      <c r="I30" s="4">
        <f t="shared" si="19"/>
        <v>41407</v>
      </c>
      <c r="J30" s="153">
        <f t="shared" si="20"/>
        <v>41435</v>
      </c>
      <c r="K30" s="28">
        <v>0</v>
      </c>
      <c r="L30" s="6">
        <v>0</v>
      </c>
      <c r="M30" s="26">
        <v>1</v>
      </c>
      <c r="N30" s="5">
        <v>1</v>
      </c>
      <c r="O30" s="28">
        <v>0</v>
      </c>
      <c r="P30" s="26">
        <v>0</v>
      </c>
      <c r="Q30" s="5">
        <v>0</v>
      </c>
      <c r="R30" s="6">
        <v>0</v>
      </c>
      <c r="S30" s="30">
        <v>0</v>
      </c>
      <c r="T30" s="52">
        <v>0</v>
      </c>
      <c r="U30" s="6">
        <v>0</v>
      </c>
      <c r="V30" s="143">
        <v>0</v>
      </c>
      <c r="W30" s="140">
        <v>3</v>
      </c>
      <c r="X30" s="60">
        <v>0</v>
      </c>
      <c r="Y30" s="8">
        <v>0</v>
      </c>
      <c r="Z30" s="40">
        <v>0</v>
      </c>
      <c r="AA30" s="42">
        <v>0</v>
      </c>
      <c r="AB30" s="8">
        <v>0</v>
      </c>
      <c r="AC30" s="9">
        <v>1</v>
      </c>
      <c r="AD30" s="42">
        <v>0</v>
      </c>
      <c r="AE30" s="8">
        <v>0</v>
      </c>
      <c r="AF30" s="9">
        <v>0</v>
      </c>
      <c r="AG30" s="42">
        <v>0</v>
      </c>
      <c r="AH30" s="8">
        <v>0</v>
      </c>
      <c r="AI30" s="61">
        <v>0</v>
      </c>
      <c r="AJ30" s="133">
        <v>10</v>
      </c>
      <c r="AK30" s="10">
        <v>0</v>
      </c>
      <c r="AL30" s="103">
        <v>9</v>
      </c>
      <c r="AM30" s="106">
        <f t="shared" si="3"/>
        <v>25</v>
      </c>
      <c r="AN30" s="109">
        <f t="shared" si="4"/>
        <v>6</v>
      </c>
      <c r="AO30" s="112">
        <f t="shared" si="5"/>
        <v>0.375</v>
      </c>
      <c r="AP30" s="191"/>
      <c r="AQ30" s="116">
        <f t="shared" si="21"/>
        <v>61</v>
      </c>
      <c r="AR30" s="202"/>
    </row>
    <row r="31" spans="1:44">
      <c r="A31" s="22" t="s">
        <v>34</v>
      </c>
      <c r="B31" s="22" t="s">
        <v>35</v>
      </c>
      <c r="C31" s="23" t="s">
        <v>26</v>
      </c>
      <c r="D31" s="24" t="s">
        <v>30</v>
      </c>
      <c r="E31" s="23">
        <v>1</v>
      </c>
      <c r="F31" s="23" t="s">
        <v>28</v>
      </c>
      <c r="G31" s="25">
        <v>41323</v>
      </c>
      <c r="H31" s="11">
        <f t="shared" si="18"/>
        <v>41351</v>
      </c>
      <c r="I31" s="11">
        <f t="shared" si="19"/>
        <v>41407</v>
      </c>
      <c r="J31" s="146">
        <f t="shared" si="20"/>
        <v>41435</v>
      </c>
      <c r="K31" s="28">
        <v>0</v>
      </c>
      <c r="L31" s="6">
        <v>0</v>
      </c>
      <c r="M31" s="26">
        <v>1</v>
      </c>
      <c r="N31" s="5">
        <v>0</v>
      </c>
      <c r="O31" s="28">
        <v>0</v>
      </c>
      <c r="P31" s="26">
        <v>0</v>
      </c>
      <c r="Q31" s="5">
        <v>0</v>
      </c>
      <c r="R31" s="6">
        <v>0</v>
      </c>
      <c r="S31" s="30">
        <v>0</v>
      </c>
      <c r="T31" s="52">
        <v>0</v>
      </c>
      <c r="U31" s="6">
        <v>0</v>
      </c>
      <c r="V31" s="143">
        <v>0</v>
      </c>
      <c r="W31" s="140">
        <v>0</v>
      </c>
      <c r="X31" s="60">
        <v>0</v>
      </c>
      <c r="Y31" s="8">
        <v>0</v>
      </c>
      <c r="Z31" s="40">
        <v>0</v>
      </c>
      <c r="AA31" s="42">
        <v>0</v>
      </c>
      <c r="AB31" s="8">
        <v>0</v>
      </c>
      <c r="AC31" s="9">
        <v>1</v>
      </c>
      <c r="AD31" s="42">
        <v>3</v>
      </c>
      <c r="AE31" s="8">
        <v>0</v>
      </c>
      <c r="AF31" s="9">
        <v>4</v>
      </c>
      <c r="AG31" s="42">
        <v>0</v>
      </c>
      <c r="AH31" s="8">
        <v>0</v>
      </c>
      <c r="AI31" s="61">
        <v>0</v>
      </c>
      <c r="AJ31" s="133">
        <v>12</v>
      </c>
      <c r="AK31" s="10">
        <v>1</v>
      </c>
      <c r="AL31" s="103">
        <v>3</v>
      </c>
      <c r="AM31" s="107">
        <f t="shared" si="3"/>
        <v>25</v>
      </c>
      <c r="AN31" s="110">
        <f t="shared" si="4"/>
        <v>9</v>
      </c>
      <c r="AO31" s="113">
        <f t="shared" si="5"/>
        <v>0.40909090909090912</v>
      </c>
      <c r="AP31" s="188">
        <f t="shared" ref="AP31" si="22">AVERAGE(AO31:AO34)</f>
        <v>0.46480405559352922</v>
      </c>
      <c r="AQ31" s="115">
        <f t="shared" si="21"/>
        <v>91.666666666666671</v>
      </c>
      <c r="AR31" s="203">
        <f t="shared" ref="AR31" si="23">AVERAGE(AQ31:AQ34)</f>
        <v>89.823484848484867</v>
      </c>
    </row>
    <row r="32" spans="1:44">
      <c r="A32" s="22" t="s">
        <v>34</v>
      </c>
      <c r="B32" s="22" t="s">
        <v>35</v>
      </c>
      <c r="C32" s="23" t="s">
        <v>26</v>
      </c>
      <c r="D32" s="24" t="s">
        <v>30</v>
      </c>
      <c r="E32" s="23">
        <v>2</v>
      </c>
      <c r="F32" s="23" t="s">
        <v>28</v>
      </c>
      <c r="G32" s="25">
        <v>41323</v>
      </c>
      <c r="H32" s="11">
        <f t="shared" si="18"/>
        <v>41351</v>
      </c>
      <c r="I32" s="11">
        <f t="shared" si="19"/>
        <v>41407</v>
      </c>
      <c r="J32" s="146">
        <f t="shared" si="20"/>
        <v>41435</v>
      </c>
      <c r="K32" s="28">
        <v>0</v>
      </c>
      <c r="L32" s="6">
        <v>0</v>
      </c>
      <c r="M32" s="26">
        <v>0</v>
      </c>
      <c r="N32" s="5">
        <v>0</v>
      </c>
      <c r="O32" s="28">
        <v>0</v>
      </c>
      <c r="P32" s="26">
        <v>0</v>
      </c>
      <c r="Q32" s="5">
        <v>0</v>
      </c>
      <c r="R32" s="6">
        <v>0</v>
      </c>
      <c r="S32" s="30">
        <v>0</v>
      </c>
      <c r="T32" s="52">
        <v>0</v>
      </c>
      <c r="U32" s="6">
        <v>0</v>
      </c>
      <c r="V32" s="143">
        <v>0</v>
      </c>
      <c r="W32" s="140">
        <v>1</v>
      </c>
      <c r="X32" s="60">
        <v>0</v>
      </c>
      <c r="Y32" s="8">
        <v>0</v>
      </c>
      <c r="Z32" s="40">
        <v>0</v>
      </c>
      <c r="AA32" s="42">
        <v>0</v>
      </c>
      <c r="AB32" s="8">
        <v>0</v>
      </c>
      <c r="AC32" s="9">
        <v>1</v>
      </c>
      <c r="AD32" s="42">
        <v>0</v>
      </c>
      <c r="AE32" s="8">
        <v>1</v>
      </c>
      <c r="AF32" s="9">
        <v>1</v>
      </c>
      <c r="AG32" s="42">
        <v>1</v>
      </c>
      <c r="AH32" s="8">
        <v>0</v>
      </c>
      <c r="AI32" s="61">
        <v>1</v>
      </c>
      <c r="AJ32" s="133">
        <v>9</v>
      </c>
      <c r="AK32" s="10">
        <v>0</v>
      </c>
      <c r="AL32" s="103">
        <v>10</v>
      </c>
      <c r="AM32" s="107">
        <f t="shared" si="3"/>
        <v>25</v>
      </c>
      <c r="AN32" s="110">
        <f t="shared" si="4"/>
        <v>6</v>
      </c>
      <c r="AO32" s="113">
        <f t="shared" si="5"/>
        <v>0.4</v>
      </c>
      <c r="AP32" s="189"/>
      <c r="AQ32" s="115">
        <f t="shared" si="21"/>
        <v>101.5</v>
      </c>
      <c r="AR32" s="204"/>
    </row>
    <row r="33" spans="1:44">
      <c r="A33" s="22" t="s">
        <v>34</v>
      </c>
      <c r="B33" s="22" t="s">
        <v>35</v>
      </c>
      <c r="C33" s="23" t="s">
        <v>26</v>
      </c>
      <c r="D33" s="24" t="s">
        <v>30</v>
      </c>
      <c r="E33" s="23">
        <v>3</v>
      </c>
      <c r="F33" s="23" t="s">
        <v>28</v>
      </c>
      <c r="G33" s="25">
        <v>41323</v>
      </c>
      <c r="H33" s="11">
        <f t="shared" si="18"/>
        <v>41351</v>
      </c>
      <c r="I33" s="11">
        <f t="shared" si="19"/>
        <v>41407</v>
      </c>
      <c r="J33" s="146">
        <f t="shared" si="20"/>
        <v>41435</v>
      </c>
      <c r="K33" s="28">
        <v>0</v>
      </c>
      <c r="L33" s="6">
        <v>0</v>
      </c>
      <c r="M33" s="26">
        <v>1</v>
      </c>
      <c r="N33" s="5">
        <v>0</v>
      </c>
      <c r="O33" s="28">
        <v>0</v>
      </c>
      <c r="P33" s="26">
        <v>1</v>
      </c>
      <c r="Q33" s="5">
        <v>0</v>
      </c>
      <c r="R33" s="6">
        <v>0</v>
      </c>
      <c r="S33" s="30">
        <v>1</v>
      </c>
      <c r="T33" s="52">
        <v>0</v>
      </c>
      <c r="U33" s="6">
        <v>0</v>
      </c>
      <c r="V33" s="143">
        <v>0</v>
      </c>
      <c r="W33" s="140">
        <v>0</v>
      </c>
      <c r="X33" s="60">
        <v>0</v>
      </c>
      <c r="Y33" s="8">
        <v>0</v>
      </c>
      <c r="Z33" s="40">
        <v>0</v>
      </c>
      <c r="AA33" s="42">
        <v>1</v>
      </c>
      <c r="AB33" s="8">
        <v>0</v>
      </c>
      <c r="AC33" s="9">
        <v>2</v>
      </c>
      <c r="AD33" s="42">
        <v>0</v>
      </c>
      <c r="AE33" s="8">
        <v>2</v>
      </c>
      <c r="AF33" s="9">
        <v>0</v>
      </c>
      <c r="AG33" s="42">
        <v>1</v>
      </c>
      <c r="AH33" s="8">
        <v>1</v>
      </c>
      <c r="AI33" s="61">
        <v>0</v>
      </c>
      <c r="AJ33" s="133">
        <v>9</v>
      </c>
      <c r="AK33" s="10">
        <v>0</v>
      </c>
      <c r="AL33" s="103">
        <v>6</v>
      </c>
      <c r="AM33" s="107">
        <f t="shared" si="3"/>
        <v>25</v>
      </c>
      <c r="AN33" s="110">
        <f t="shared" si="4"/>
        <v>10</v>
      </c>
      <c r="AO33" s="113">
        <f t="shared" si="5"/>
        <v>0.52631578947368418</v>
      </c>
      <c r="AP33" s="189"/>
      <c r="AQ33" s="115">
        <f t="shared" si="21"/>
        <v>75.400000000000006</v>
      </c>
      <c r="AR33" s="204"/>
    </row>
    <row r="34" spans="1:44">
      <c r="A34" s="22" t="s">
        <v>34</v>
      </c>
      <c r="B34" s="22" t="s">
        <v>35</v>
      </c>
      <c r="C34" s="23" t="s">
        <v>26</v>
      </c>
      <c r="D34" s="24" t="s">
        <v>30</v>
      </c>
      <c r="E34" s="23">
        <v>4</v>
      </c>
      <c r="F34" s="23" t="s">
        <v>28</v>
      </c>
      <c r="G34" s="25">
        <v>41323</v>
      </c>
      <c r="H34" s="11">
        <f t="shared" si="18"/>
        <v>41351</v>
      </c>
      <c r="I34" s="11">
        <f t="shared" si="19"/>
        <v>41407</v>
      </c>
      <c r="J34" s="146">
        <f t="shared" si="20"/>
        <v>41435</v>
      </c>
      <c r="K34" s="28">
        <v>0</v>
      </c>
      <c r="L34" s="6">
        <v>0</v>
      </c>
      <c r="M34" s="26">
        <v>0</v>
      </c>
      <c r="N34" s="5">
        <v>1</v>
      </c>
      <c r="O34" s="28">
        <v>0</v>
      </c>
      <c r="P34" s="26">
        <v>0</v>
      </c>
      <c r="Q34" s="5">
        <v>0</v>
      </c>
      <c r="R34" s="6">
        <v>0</v>
      </c>
      <c r="S34" s="30">
        <v>0</v>
      </c>
      <c r="T34" s="52">
        <v>0</v>
      </c>
      <c r="U34" s="6">
        <v>0</v>
      </c>
      <c r="V34" s="143">
        <v>0</v>
      </c>
      <c r="W34" s="140">
        <v>0</v>
      </c>
      <c r="X34" s="60">
        <v>0</v>
      </c>
      <c r="Y34" s="8">
        <v>0</v>
      </c>
      <c r="Z34" s="40">
        <v>0</v>
      </c>
      <c r="AA34" s="42">
        <v>1</v>
      </c>
      <c r="AB34" s="8">
        <v>1</v>
      </c>
      <c r="AC34" s="9">
        <v>4</v>
      </c>
      <c r="AD34" s="42">
        <v>2</v>
      </c>
      <c r="AE34" s="8">
        <v>1</v>
      </c>
      <c r="AF34" s="9">
        <v>1</v>
      </c>
      <c r="AG34" s="42">
        <v>0</v>
      </c>
      <c r="AH34" s="8">
        <v>0</v>
      </c>
      <c r="AI34" s="61">
        <v>0</v>
      </c>
      <c r="AJ34" s="133">
        <v>10</v>
      </c>
      <c r="AK34" s="10">
        <v>0</v>
      </c>
      <c r="AL34" s="105">
        <v>4</v>
      </c>
      <c r="AM34" s="107">
        <f t="shared" si="3"/>
        <v>25</v>
      </c>
      <c r="AN34" s="110">
        <f t="shared" si="4"/>
        <v>11</v>
      </c>
      <c r="AO34" s="113">
        <f t="shared" si="5"/>
        <v>0.52380952380952384</v>
      </c>
      <c r="AP34" s="189"/>
      <c r="AQ34" s="115">
        <f t="shared" si="21"/>
        <v>90.727272727272734</v>
      </c>
      <c r="AR34" s="204"/>
    </row>
    <row r="35" spans="1:44">
      <c r="A35" s="1" t="s">
        <v>34</v>
      </c>
      <c r="B35" s="1" t="s">
        <v>35</v>
      </c>
      <c r="C35" s="12" t="s">
        <v>26</v>
      </c>
      <c r="D35" s="13" t="s">
        <v>31</v>
      </c>
      <c r="E35" s="12">
        <v>1</v>
      </c>
      <c r="F35" s="12" t="s">
        <v>28</v>
      </c>
      <c r="G35" s="4">
        <v>41323</v>
      </c>
      <c r="H35" s="14">
        <f t="shared" si="18"/>
        <v>41351</v>
      </c>
      <c r="I35" s="14">
        <f t="shared" si="19"/>
        <v>41407</v>
      </c>
      <c r="J35" s="154">
        <f t="shared" si="20"/>
        <v>41435</v>
      </c>
      <c r="K35" s="28">
        <v>0</v>
      </c>
      <c r="L35" s="6">
        <v>0</v>
      </c>
      <c r="M35" s="26">
        <v>0</v>
      </c>
      <c r="N35" s="5">
        <v>0</v>
      </c>
      <c r="O35" s="28">
        <v>2</v>
      </c>
      <c r="P35" s="26">
        <v>0</v>
      </c>
      <c r="Q35" s="5">
        <v>0</v>
      </c>
      <c r="R35" s="6">
        <v>0</v>
      </c>
      <c r="S35" s="30">
        <v>0</v>
      </c>
      <c r="T35" s="52">
        <v>0</v>
      </c>
      <c r="U35" s="6">
        <v>0</v>
      </c>
      <c r="V35" s="143">
        <v>0</v>
      </c>
      <c r="W35" s="140">
        <v>0</v>
      </c>
      <c r="X35" s="60">
        <v>0</v>
      </c>
      <c r="Y35" s="8">
        <v>0</v>
      </c>
      <c r="Z35" s="40">
        <v>0</v>
      </c>
      <c r="AA35" s="42">
        <v>0</v>
      </c>
      <c r="AB35" s="8">
        <v>0</v>
      </c>
      <c r="AC35" s="9">
        <v>1</v>
      </c>
      <c r="AD35" s="42">
        <v>1</v>
      </c>
      <c r="AE35" s="8">
        <v>1</v>
      </c>
      <c r="AF35" s="9">
        <v>2</v>
      </c>
      <c r="AG35" s="42">
        <v>1</v>
      </c>
      <c r="AH35" s="8">
        <v>1</v>
      </c>
      <c r="AI35" s="61">
        <v>1</v>
      </c>
      <c r="AJ35" s="133">
        <v>9</v>
      </c>
      <c r="AK35" s="10">
        <v>0</v>
      </c>
      <c r="AL35" s="105">
        <v>6</v>
      </c>
      <c r="AM35" s="106">
        <f t="shared" si="3"/>
        <v>25</v>
      </c>
      <c r="AN35" s="109">
        <f t="shared" si="4"/>
        <v>10</v>
      </c>
      <c r="AO35" s="112">
        <f t="shared" si="5"/>
        <v>0.52631578947368418</v>
      </c>
      <c r="AP35" s="190">
        <f t="shared" ref="AP35" si="24">AVERAGE(AO35:AO38)</f>
        <v>0.48534878863826231</v>
      </c>
      <c r="AQ35" s="116">
        <f t="shared" si="21"/>
        <v>86.2</v>
      </c>
      <c r="AR35" s="201">
        <f t="shared" ref="AR35" si="25">AVERAGE(AQ35:AQ38)</f>
        <v>76.860714285714295</v>
      </c>
    </row>
    <row r="36" spans="1:44">
      <c r="A36" s="1" t="s">
        <v>34</v>
      </c>
      <c r="B36" s="1" t="s">
        <v>35</v>
      </c>
      <c r="C36" s="12" t="s">
        <v>26</v>
      </c>
      <c r="D36" s="13" t="s">
        <v>31</v>
      </c>
      <c r="E36" s="12">
        <v>2</v>
      </c>
      <c r="F36" s="12" t="s">
        <v>28</v>
      </c>
      <c r="G36" s="4">
        <v>41323</v>
      </c>
      <c r="H36" s="14">
        <f t="shared" si="18"/>
        <v>41351</v>
      </c>
      <c r="I36" s="14">
        <f t="shared" si="19"/>
        <v>41407</v>
      </c>
      <c r="J36" s="154">
        <f t="shared" si="20"/>
        <v>41435</v>
      </c>
      <c r="K36" s="28">
        <v>0</v>
      </c>
      <c r="L36" s="6">
        <v>0</v>
      </c>
      <c r="M36" s="26">
        <v>0</v>
      </c>
      <c r="N36" s="5">
        <v>1</v>
      </c>
      <c r="O36" s="28">
        <v>1</v>
      </c>
      <c r="P36" s="26">
        <v>0</v>
      </c>
      <c r="Q36" s="5">
        <v>0</v>
      </c>
      <c r="R36" s="6">
        <v>0</v>
      </c>
      <c r="S36" s="30">
        <v>1</v>
      </c>
      <c r="T36" s="52">
        <v>0</v>
      </c>
      <c r="U36" s="6">
        <v>0</v>
      </c>
      <c r="V36" s="143">
        <v>0</v>
      </c>
      <c r="W36" s="140">
        <v>1</v>
      </c>
      <c r="X36" s="60">
        <v>0</v>
      </c>
      <c r="Y36" s="8">
        <v>0</v>
      </c>
      <c r="Z36" s="40">
        <v>0</v>
      </c>
      <c r="AA36" s="42">
        <v>0</v>
      </c>
      <c r="AB36" s="8">
        <v>0</v>
      </c>
      <c r="AC36" s="9">
        <v>0</v>
      </c>
      <c r="AD36" s="42">
        <v>0</v>
      </c>
      <c r="AE36" s="8">
        <v>0</v>
      </c>
      <c r="AF36" s="9">
        <v>2</v>
      </c>
      <c r="AG36" s="42">
        <v>1</v>
      </c>
      <c r="AH36" s="8">
        <v>0</v>
      </c>
      <c r="AI36" s="61">
        <v>0</v>
      </c>
      <c r="AJ36" s="133">
        <v>11</v>
      </c>
      <c r="AK36" s="10">
        <v>0</v>
      </c>
      <c r="AL36" s="103">
        <v>7</v>
      </c>
      <c r="AM36" s="106">
        <f t="shared" si="3"/>
        <v>25</v>
      </c>
      <c r="AN36" s="109">
        <f t="shared" si="4"/>
        <v>7</v>
      </c>
      <c r="AO36" s="112">
        <f t="shared" si="5"/>
        <v>0.3888888888888889</v>
      </c>
      <c r="AP36" s="191"/>
      <c r="AQ36" s="116">
        <f t="shared" si="21"/>
        <v>63.142857142857146</v>
      </c>
      <c r="AR36" s="202"/>
    </row>
    <row r="37" spans="1:44">
      <c r="A37" s="1" t="s">
        <v>34</v>
      </c>
      <c r="B37" s="1" t="s">
        <v>35</v>
      </c>
      <c r="C37" s="12" t="s">
        <v>26</v>
      </c>
      <c r="D37" s="13" t="s">
        <v>31</v>
      </c>
      <c r="E37" s="12">
        <v>3</v>
      </c>
      <c r="F37" s="12" t="s">
        <v>28</v>
      </c>
      <c r="G37" s="4">
        <v>41323</v>
      </c>
      <c r="H37" s="14">
        <f t="shared" si="18"/>
        <v>41351</v>
      </c>
      <c r="I37" s="14">
        <f t="shared" si="19"/>
        <v>41407</v>
      </c>
      <c r="J37" s="154">
        <f t="shared" si="20"/>
        <v>41435</v>
      </c>
      <c r="K37" s="28">
        <v>0</v>
      </c>
      <c r="L37" s="6">
        <v>0</v>
      </c>
      <c r="M37" s="26">
        <v>0</v>
      </c>
      <c r="N37" s="5">
        <v>1</v>
      </c>
      <c r="O37" s="28">
        <v>0</v>
      </c>
      <c r="P37" s="26">
        <v>0</v>
      </c>
      <c r="Q37" s="5">
        <v>0</v>
      </c>
      <c r="R37" s="6">
        <v>0</v>
      </c>
      <c r="S37" s="30">
        <v>0</v>
      </c>
      <c r="T37" s="52">
        <v>0</v>
      </c>
      <c r="U37" s="6">
        <v>0</v>
      </c>
      <c r="V37" s="143">
        <v>0</v>
      </c>
      <c r="W37" s="140">
        <v>2</v>
      </c>
      <c r="X37" s="60">
        <v>0</v>
      </c>
      <c r="Y37" s="8">
        <v>0</v>
      </c>
      <c r="Z37" s="40">
        <v>0</v>
      </c>
      <c r="AA37" s="42">
        <v>1</v>
      </c>
      <c r="AB37" s="8">
        <v>0</v>
      </c>
      <c r="AC37" s="9">
        <v>1</v>
      </c>
      <c r="AD37" s="42">
        <v>0</v>
      </c>
      <c r="AE37" s="8">
        <v>0</v>
      </c>
      <c r="AF37" s="9">
        <v>1</v>
      </c>
      <c r="AG37" s="42">
        <v>2</v>
      </c>
      <c r="AH37" s="8">
        <v>0</v>
      </c>
      <c r="AI37" s="61">
        <v>2</v>
      </c>
      <c r="AJ37" s="133">
        <v>10</v>
      </c>
      <c r="AK37" s="10">
        <v>1</v>
      </c>
      <c r="AL37" s="103">
        <v>4</v>
      </c>
      <c r="AM37" s="106">
        <f t="shared" si="3"/>
        <v>25</v>
      </c>
      <c r="AN37" s="109">
        <f t="shared" si="4"/>
        <v>10</v>
      </c>
      <c r="AO37" s="112">
        <f t="shared" si="5"/>
        <v>0.47619047619047616</v>
      </c>
      <c r="AP37" s="191"/>
      <c r="AQ37" s="116">
        <f t="shared" si="21"/>
        <v>91.1</v>
      </c>
      <c r="AR37" s="202"/>
    </row>
    <row r="38" spans="1:44">
      <c r="A38" s="1" t="s">
        <v>34</v>
      </c>
      <c r="B38" s="1" t="s">
        <v>35</v>
      </c>
      <c r="C38" s="12" t="s">
        <v>26</v>
      </c>
      <c r="D38" s="13" t="s">
        <v>31</v>
      </c>
      <c r="E38" s="12">
        <v>4</v>
      </c>
      <c r="F38" s="12" t="s">
        <v>28</v>
      </c>
      <c r="G38" s="4">
        <v>41323</v>
      </c>
      <c r="H38" s="14">
        <f t="shared" si="18"/>
        <v>41351</v>
      </c>
      <c r="I38" s="14">
        <f t="shared" si="19"/>
        <v>41407</v>
      </c>
      <c r="J38" s="154">
        <f t="shared" si="20"/>
        <v>41435</v>
      </c>
      <c r="K38" s="28">
        <v>0</v>
      </c>
      <c r="L38" s="6">
        <v>1</v>
      </c>
      <c r="M38" s="26">
        <v>1</v>
      </c>
      <c r="N38" s="5">
        <v>0</v>
      </c>
      <c r="O38" s="28">
        <v>1</v>
      </c>
      <c r="P38" s="26">
        <v>1</v>
      </c>
      <c r="Q38" s="5">
        <v>0</v>
      </c>
      <c r="R38" s="6">
        <v>0</v>
      </c>
      <c r="S38" s="30">
        <v>0</v>
      </c>
      <c r="T38" s="52">
        <v>0</v>
      </c>
      <c r="U38" s="6">
        <v>0</v>
      </c>
      <c r="V38" s="143">
        <v>0</v>
      </c>
      <c r="W38" s="140">
        <v>1</v>
      </c>
      <c r="X38" s="60">
        <v>0</v>
      </c>
      <c r="Y38" s="8">
        <v>0</v>
      </c>
      <c r="Z38" s="40">
        <v>0</v>
      </c>
      <c r="AA38" s="42">
        <v>0</v>
      </c>
      <c r="AB38" s="8">
        <v>1</v>
      </c>
      <c r="AC38" s="9">
        <v>0</v>
      </c>
      <c r="AD38" s="42">
        <v>0</v>
      </c>
      <c r="AE38" s="8">
        <v>2</v>
      </c>
      <c r="AF38" s="9">
        <v>3</v>
      </c>
      <c r="AG38" s="42">
        <v>0</v>
      </c>
      <c r="AH38" s="8">
        <v>0</v>
      </c>
      <c r="AI38" s="61">
        <v>0</v>
      </c>
      <c r="AJ38" s="133">
        <v>8</v>
      </c>
      <c r="AK38" s="10">
        <v>1</v>
      </c>
      <c r="AL38" s="103">
        <v>5</v>
      </c>
      <c r="AM38" s="106">
        <f t="shared" si="3"/>
        <v>25</v>
      </c>
      <c r="AN38" s="109">
        <f t="shared" si="4"/>
        <v>11</v>
      </c>
      <c r="AO38" s="112">
        <f t="shared" si="5"/>
        <v>0.55000000000000004</v>
      </c>
      <c r="AP38" s="191"/>
      <c r="AQ38" s="116">
        <f t="shared" si="21"/>
        <v>67</v>
      </c>
      <c r="AR38" s="202"/>
    </row>
    <row r="39" spans="1:44">
      <c r="A39" s="22" t="s">
        <v>34</v>
      </c>
      <c r="B39" s="22" t="s">
        <v>35</v>
      </c>
      <c r="C39" s="23" t="s">
        <v>24</v>
      </c>
      <c r="D39" s="24" t="s">
        <v>27</v>
      </c>
      <c r="E39" s="23">
        <v>1</v>
      </c>
      <c r="F39" s="23" t="s">
        <v>28</v>
      </c>
      <c r="G39" s="25">
        <v>41323</v>
      </c>
      <c r="H39" s="11" t="s">
        <v>29</v>
      </c>
      <c r="I39" s="11">
        <f t="shared" si="19"/>
        <v>41407</v>
      </c>
      <c r="J39" s="146">
        <f t="shared" si="20"/>
        <v>41435</v>
      </c>
      <c r="K39" s="28" t="s">
        <v>29</v>
      </c>
      <c r="L39" s="6" t="s">
        <v>29</v>
      </c>
      <c r="M39" s="26" t="s">
        <v>29</v>
      </c>
      <c r="N39" s="5" t="s">
        <v>29</v>
      </c>
      <c r="O39" s="28" t="s">
        <v>29</v>
      </c>
      <c r="P39" s="26" t="s">
        <v>29</v>
      </c>
      <c r="Q39" s="5" t="s">
        <v>29</v>
      </c>
      <c r="R39" s="6" t="s">
        <v>29</v>
      </c>
      <c r="S39" s="30" t="s">
        <v>29</v>
      </c>
      <c r="T39" s="5" t="s">
        <v>29</v>
      </c>
      <c r="U39" s="6" t="s">
        <v>29</v>
      </c>
      <c r="V39" s="143" t="s">
        <v>29</v>
      </c>
      <c r="W39" s="140">
        <v>18</v>
      </c>
      <c r="X39" s="60">
        <v>0</v>
      </c>
      <c r="Y39" s="8">
        <v>0</v>
      </c>
      <c r="Z39" s="40">
        <v>0</v>
      </c>
      <c r="AA39" s="42">
        <v>0</v>
      </c>
      <c r="AB39" s="8">
        <v>0</v>
      </c>
      <c r="AC39" s="9">
        <v>0</v>
      </c>
      <c r="AD39" s="42">
        <v>0</v>
      </c>
      <c r="AE39" s="8">
        <v>0</v>
      </c>
      <c r="AF39" s="9">
        <v>0</v>
      </c>
      <c r="AG39" s="42">
        <v>0</v>
      </c>
      <c r="AH39" s="8">
        <v>0</v>
      </c>
      <c r="AI39" s="61">
        <v>1</v>
      </c>
      <c r="AJ39" s="133">
        <v>2</v>
      </c>
      <c r="AK39" s="10">
        <v>0</v>
      </c>
      <c r="AL39" s="103">
        <v>4</v>
      </c>
      <c r="AM39" s="107">
        <f>SUM(K39:AL39)</f>
        <v>25</v>
      </c>
      <c r="AN39" s="110">
        <f t="shared" si="4"/>
        <v>19</v>
      </c>
      <c r="AO39" s="113">
        <f t="shared" si="5"/>
        <v>0.90476190476190477</v>
      </c>
      <c r="AP39" s="188">
        <f>AVERAGE(AO39:AO42)</f>
        <v>0.76587301587301582</v>
      </c>
      <c r="AQ39" s="115">
        <f>((W39*84)+(X39*86)+(Y39*89)+(Z39*91)+(AA39*93)+(AB39*96)+(AC39*98)+(AD39*100)+(AE39*103)+(AF39*105)+(AG39*107)+(AH39*110)+(AI39*112))/AN39</f>
        <v>85.473684210526315</v>
      </c>
      <c r="AR39" s="203">
        <f t="shared" ref="AR39" si="26">AVERAGE(AQ39:AQ42)</f>
        <v>84.368421052631575</v>
      </c>
    </row>
    <row r="40" spans="1:44">
      <c r="A40" s="22" t="s">
        <v>34</v>
      </c>
      <c r="B40" s="22" t="s">
        <v>35</v>
      </c>
      <c r="C40" s="23" t="s">
        <v>24</v>
      </c>
      <c r="D40" s="24" t="s">
        <v>27</v>
      </c>
      <c r="E40" s="23">
        <v>2</v>
      </c>
      <c r="F40" s="23" t="s">
        <v>28</v>
      </c>
      <c r="G40" s="25">
        <v>41323</v>
      </c>
      <c r="H40" s="11" t="s">
        <v>29</v>
      </c>
      <c r="I40" s="11">
        <f t="shared" si="19"/>
        <v>41407</v>
      </c>
      <c r="J40" s="146">
        <f t="shared" si="20"/>
        <v>41435</v>
      </c>
      <c r="K40" s="28" t="s">
        <v>29</v>
      </c>
      <c r="L40" s="6" t="s">
        <v>29</v>
      </c>
      <c r="M40" s="26" t="s">
        <v>29</v>
      </c>
      <c r="N40" s="5" t="s">
        <v>29</v>
      </c>
      <c r="O40" s="28" t="s">
        <v>29</v>
      </c>
      <c r="P40" s="26" t="s">
        <v>29</v>
      </c>
      <c r="Q40" s="5" t="s">
        <v>29</v>
      </c>
      <c r="R40" s="6" t="s">
        <v>29</v>
      </c>
      <c r="S40" s="30" t="s">
        <v>29</v>
      </c>
      <c r="T40" s="5" t="s">
        <v>29</v>
      </c>
      <c r="U40" s="6" t="s">
        <v>29</v>
      </c>
      <c r="V40" s="143" t="s">
        <v>29</v>
      </c>
      <c r="W40" s="140">
        <v>14</v>
      </c>
      <c r="X40" s="60">
        <v>0</v>
      </c>
      <c r="Y40" s="8">
        <v>0</v>
      </c>
      <c r="Z40" s="40">
        <v>0</v>
      </c>
      <c r="AA40" s="42">
        <v>0</v>
      </c>
      <c r="AB40" s="8">
        <v>0</v>
      </c>
      <c r="AC40" s="9">
        <v>0</v>
      </c>
      <c r="AD40" s="42">
        <v>0</v>
      </c>
      <c r="AE40" s="8">
        <v>0</v>
      </c>
      <c r="AF40" s="9">
        <v>0</v>
      </c>
      <c r="AG40" s="42">
        <v>0</v>
      </c>
      <c r="AH40" s="8">
        <v>0</v>
      </c>
      <c r="AI40" s="61">
        <v>0</v>
      </c>
      <c r="AJ40" s="133">
        <v>3</v>
      </c>
      <c r="AK40" s="10">
        <v>1</v>
      </c>
      <c r="AL40" s="103">
        <v>7</v>
      </c>
      <c r="AM40" s="107">
        <f t="shared" si="3"/>
        <v>25</v>
      </c>
      <c r="AN40" s="110">
        <f t="shared" si="4"/>
        <v>14</v>
      </c>
      <c r="AO40" s="113">
        <f t="shared" si="5"/>
        <v>0.77777777777777779</v>
      </c>
      <c r="AP40" s="189"/>
      <c r="AQ40" s="115">
        <f t="shared" ref="AQ40:AQ50" si="27">((W40*84)+(X40*86)+(Y40*89)+(Z40*91)+(AA40*93)+(AB40*96)+(AC40*98)+(AD40*100)+(AE40*103)+(AF40*105)+(AG40*107)+(AH40*110)+(AI40*112))/AN40</f>
        <v>84</v>
      </c>
      <c r="AR40" s="204"/>
    </row>
    <row r="41" spans="1:44">
      <c r="A41" s="22" t="s">
        <v>34</v>
      </c>
      <c r="B41" s="22" t="s">
        <v>35</v>
      </c>
      <c r="C41" s="23" t="s">
        <v>24</v>
      </c>
      <c r="D41" s="24" t="s">
        <v>27</v>
      </c>
      <c r="E41" s="23">
        <v>3</v>
      </c>
      <c r="F41" s="23" t="s">
        <v>28</v>
      </c>
      <c r="G41" s="25">
        <v>41323</v>
      </c>
      <c r="H41" s="11" t="s">
        <v>29</v>
      </c>
      <c r="I41" s="11">
        <f t="shared" si="19"/>
        <v>41407</v>
      </c>
      <c r="J41" s="146">
        <f t="shared" si="20"/>
        <v>41435</v>
      </c>
      <c r="K41" s="28" t="s">
        <v>29</v>
      </c>
      <c r="L41" s="6" t="s">
        <v>29</v>
      </c>
      <c r="M41" s="26" t="s">
        <v>29</v>
      </c>
      <c r="N41" s="5" t="s">
        <v>29</v>
      </c>
      <c r="O41" s="28" t="s">
        <v>29</v>
      </c>
      <c r="P41" s="26" t="s">
        <v>29</v>
      </c>
      <c r="Q41" s="5" t="s">
        <v>29</v>
      </c>
      <c r="R41" s="6" t="s">
        <v>29</v>
      </c>
      <c r="S41" s="30" t="s">
        <v>29</v>
      </c>
      <c r="T41" s="5" t="s">
        <v>29</v>
      </c>
      <c r="U41" s="6" t="s">
        <v>29</v>
      </c>
      <c r="V41" s="143" t="s">
        <v>29</v>
      </c>
      <c r="W41" s="140">
        <v>15</v>
      </c>
      <c r="X41" s="60">
        <v>0</v>
      </c>
      <c r="Y41" s="8">
        <v>0</v>
      </c>
      <c r="Z41" s="40">
        <v>0</v>
      </c>
      <c r="AA41" s="42">
        <v>0</v>
      </c>
      <c r="AB41" s="8">
        <v>0</v>
      </c>
      <c r="AC41" s="9">
        <v>0</v>
      </c>
      <c r="AD41" s="42">
        <v>0</v>
      </c>
      <c r="AE41" s="8">
        <v>0</v>
      </c>
      <c r="AF41" s="9">
        <v>0</v>
      </c>
      <c r="AG41" s="42">
        <v>0</v>
      </c>
      <c r="AH41" s="8">
        <v>0</v>
      </c>
      <c r="AI41" s="61">
        <v>0</v>
      </c>
      <c r="AJ41" s="133">
        <v>6</v>
      </c>
      <c r="AK41" s="10">
        <v>0</v>
      </c>
      <c r="AL41" s="103">
        <v>4</v>
      </c>
      <c r="AM41" s="107">
        <f t="shared" si="3"/>
        <v>25</v>
      </c>
      <c r="AN41" s="110">
        <f t="shared" si="4"/>
        <v>15</v>
      </c>
      <c r="AO41" s="113">
        <f t="shared" si="5"/>
        <v>0.7142857142857143</v>
      </c>
      <c r="AP41" s="189"/>
      <c r="AQ41" s="115">
        <f t="shared" si="27"/>
        <v>84</v>
      </c>
      <c r="AR41" s="204"/>
    </row>
    <row r="42" spans="1:44">
      <c r="A42" s="22" t="s">
        <v>34</v>
      </c>
      <c r="B42" s="22" t="s">
        <v>35</v>
      </c>
      <c r="C42" s="23" t="s">
        <v>24</v>
      </c>
      <c r="D42" s="24" t="s">
        <v>27</v>
      </c>
      <c r="E42" s="23">
        <v>4</v>
      </c>
      <c r="F42" s="23" t="s">
        <v>28</v>
      </c>
      <c r="G42" s="25">
        <v>41323</v>
      </c>
      <c r="H42" s="11" t="s">
        <v>29</v>
      </c>
      <c r="I42" s="11">
        <f t="shared" si="19"/>
        <v>41407</v>
      </c>
      <c r="J42" s="146">
        <f t="shared" si="20"/>
        <v>41435</v>
      </c>
      <c r="K42" s="28" t="s">
        <v>29</v>
      </c>
      <c r="L42" s="6" t="s">
        <v>29</v>
      </c>
      <c r="M42" s="26" t="s">
        <v>29</v>
      </c>
      <c r="N42" s="5" t="s">
        <v>29</v>
      </c>
      <c r="O42" s="28" t="s">
        <v>29</v>
      </c>
      <c r="P42" s="26" t="s">
        <v>29</v>
      </c>
      <c r="Q42" s="5" t="s">
        <v>29</v>
      </c>
      <c r="R42" s="6" t="s">
        <v>29</v>
      </c>
      <c r="S42" s="30" t="s">
        <v>29</v>
      </c>
      <c r="T42" s="5" t="s">
        <v>29</v>
      </c>
      <c r="U42" s="6" t="s">
        <v>29</v>
      </c>
      <c r="V42" s="143" t="s">
        <v>29</v>
      </c>
      <c r="W42" s="140">
        <v>12</v>
      </c>
      <c r="X42" s="60">
        <v>0</v>
      </c>
      <c r="Y42" s="8">
        <v>0</v>
      </c>
      <c r="Z42" s="40">
        <v>0</v>
      </c>
      <c r="AA42" s="42">
        <v>0</v>
      </c>
      <c r="AB42" s="8">
        <v>0</v>
      </c>
      <c r="AC42" s="9">
        <v>0</v>
      </c>
      <c r="AD42" s="42">
        <v>0</v>
      </c>
      <c r="AE42" s="8">
        <v>0</v>
      </c>
      <c r="AF42" s="9">
        <v>0</v>
      </c>
      <c r="AG42" s="42">
        <v>0</v>
      </c>
      <c r="AH42" s="8">
        <v>0</v>
      </c>
      <c r="AI42" s="61">
        <v>0</v>
      </c>
      <c r="AJ42" s="133">
        <v>6</v>
      </c>
      <c r="AK42" s="10">
        <v>0</v>
      </c>
      <c r="AL42" s="103">
        <v>7</v>
      </c>
      <c r="AM42" s="107">
        <f t="shared" si="3"/>
        <v>25</v>
      </c>
      <c r="AN42" s="110">
        <f t="shared" si="4"/>
        <v>12</v>
      </c>
      <c r="AO42" s="113">
        <f t="shared" si="5"/>
        <v>0.66666666666666663</v>
      </c>
      <c r="AP42" s="189"/>
      <c r="AQ42" s="115">
        <f t="shared" si="27"/>
        <v>84</v>
      </c>
      <c r="AR42" s="204"/>
    </row>
    <row r="43" spans="1:44">
      <c r="A43" s="1" t="s">
        <v>34</v>
      </c>
      <c r="B43" s="1" t="s">
        <v>35</v>
      </c>
      <c r="C43" s="12" t="s">
        <v>24</v>
      </c>
      <c r="D43" s="13" t="s">
        <v>30</v>
      </c>
      <c r="E43" s="12">
        <v>1</v>
      </c>
      <c r="F43" s="12" t="s">
        <v>28</v>
      </c>
      <c r="G43" s="4">
        <v>41323</v>
      </c>
      <c r="H43" s="15" t="s">
        <v>29</v>
      </c>
      <c r="I43" s="14">
        <f t="shared" si="19"/>
        <v>41407</v>
      </c>
      <c r="J43" s="154">
        <f t="shared" si="20"/>
        <v>41435</v>
      </c>
      <c r="K43" s="28" t="s">
        <v>29</v>
      </c>
      <c r="L43" s="6" t="s">
        <v>29</v>
      </c>
      <c r="M43" s="26" t="s">
        <v>29</v>
      </c>
      <c r="N43" s="5" t="s">
        <v>29</v>
      </c>
      <c r="O43" s="28" t="s">
        <v>29</v>
      </c>
      <c r="P43" s="26" t="s">
        <v>29</v>
      </c>
      <c r="Q43" s="5" t="s">
        <v>29</v>
      </c>
      <c r="R43" s="6" t="s">
        <v>29</v>
      </c>
      <c r="S43" s="30" t="s">
        <v>29</v>
      </c>
      <c r="T43" s="5" t="s">
        <v>29</v>
      </c>
      <c r="U43" s="6" t="s">
        <v>29</v>
      </c>
      <c r="V43" s="143" t="s">
        <v>29</v>
      </c>
      <c r="W43" s="140">
        <v>16</v>
      </c>
      <c r="X43" s="60">
        <v>1</v>
      </c>
      <c r="Y43" s="8">
        <v>0</v>
      </c>
      <c r="Z43" s="40">
        <v>0</v>
      </c>
      <c r="AA43" s="42">
        <v>1</v>
      </c>
      <c r="AB43" s="8">
        <v>0</v>
      </c>
      <c r="AC43" s="9">
        <v>0</v>
      </c>
      <c r="AD43" s="42">
        <v>0</v>
      </c>
      <c r="AE43" s="8">
        <v>0</v>
      </c>
      <c r="AF43" s="9">
        <v>0</v>
      </c>
      <c r="AG43" s="42">
        <v>0</v>
      </c>
      <c r="AH43" s="8">
        <v>0</v>
      </c>
      <c r="AI43" s="61">
        <v>0</v>
      </c>
      <c r="AJ43" s="133">
        <v>3</v>
      </c>
      <c r="AK43" s="10">
        <v>0</v>
      </c>
      <c r="AL43" s="103">
        <v>4</v>
      </c>
      <c r="AM43" s="106">
        <f t="shared" si="3"/>
        <v>25</v>
      </c>
      <c r="AN43" s="109">
        <f t="shared" si="4"/>
        <v>18</v>
      </c>
      <c r="AO43" s="112">
        <f t="shared" si="5"/>
        <v>0.8571428571428571</v>
      </c>
      <c r="AP43" s="190">
        <f t="shared" ref="AP43" si="28">AVERAGE(AO43:AO46)</f>
        <v>0.89849190664408052</v>
      </c>
      <c r="AQ43" s="116">
        <f t="shared" si="27"/>
        <v>84.611111111111114</v>
      </c>
      <c r="AR43" s="201">
        <f t="shared" ref="AR43" si="29">AVERAGE(AQ43:AQ46)</f>
        <v>84.384835194045735</v>
      </c>
    </row>
    <row r="44" spans="1:44">
      <c r="A44" s="1" t="s">
        <v>34</v>
      </c>
      <c r="B44" s="1" t="s">
        <v>35</v>
      </c>
      <c r="C44" s="12" t="s">
        <v>24</v>
      </c>
      <c r="D44" s="13" t="s">
        <v>30</v>
      </c>
      <c r="E44" s="12">
        <v>2</v>
      </c>
      <c r="F44" s="12" t="s">
        <v>28</v>
      </c>
      <c r="G44" s="4">
        <v>41323</v>
      </c>
      <c r="H44" s="15" t="s">
        <v>29</v>
      </c>
      <c r="I44" s="14">
        <f t="shared" si="19"/>
        <v>41407</v>
      </c>
      <c r="J44" s="154">
        <f t="shared" si="20"/>
        <v>41435</v>
      </c>
      <c r="K44" s="28" t="s">
        <v>29</v>
      </c>
      <c r="L44" s="6" t="s">
        <v>29</v>
      </c>
      <c r="M44" s="26" t="s">
        <v>29</v>
      </c>
      <c r="N44" s="5" t="s">
        <v>29</v>
      </c>
      <c r="O44" s="28" t="s">
        <v>29</v>
      </c>
      <c r="P44" s="26" t="s">
        <v>29</v>
      </c>
      <c r="Q44" s="5" t="s">
        <v>29</v>
      </c>
      <c r="R44" s="6" t="s">
        <v>29</v>
      </c>
      <c r="S44" s="30" t="s">
        <v>29</v>
      </c>
      <c r="T44" s="5" t="s">
        <v>29</v>
      </c>
      <c r="U44" s="6" t="s">
        <v>29</v>
      </c>
      <c r="V44" s="143" t="s">
        <v>29</v>
      </c>
      <c r="W44" s="140">
        <v>18</v>
      </c>
      <c r="X44" s="60">
        <v>0</v>
      </c>
      <c r="Y44" s="8">
        <v>0</v>
      </c>
      <c r="Z44" s="40">
        <v>0</v>
      </c>
      <c r="AA44" s="42">
        <v>1</v>
      </c>
      <c r="AB44" s="8">
        <v>0</v>
      </c>
      <c r="AC44" s="9">
        <v>0</v>
      </c>
      <c r="AD44" s="42">
        <v>0</v>
      </c>
      <c r="AE44" s="8">
        <v>0</v>
      </c>
      <c r="AF44" s="9">
        <v>0</v>
      </c>
      <c r="AG44" s="42">
        <v>0</v>
      </c>
      <c r="AH44" s="8">
        <v>0</v>
      </c>
      <c r="AI44" s="61">
        <v>0</v>
      </c>
      <c r="AJ44" s="133">
        <v>3</v>
      </c>
      <c r="AK44" s="10">
        <v>0</v>
      </c>
      <c r="AL44" s="103">
        <v>3</v>
      </c>
      <c r="AM44" s="106">
        <f t="shared" si="3"/>
        <v>25</v>
      </c>
      <c r="AN44" s="109">
        <f t="shared" si="4"/>
        <v>19</v>
      </c>
      <c r="AO44" s="112">
        <f t="shared" si="5"/>
        <v>0.86363636363636365</v>
      </c>
      <c r="AP44" s="191"/>
      <c r="AQ44" s="116">
        <f t="shared" si="27"/>
        <v>84.473684210526315</v>
      </c>
      <c r="AR44" s="202"/>
    </row>
    <row r="45" spans="1:44">
      <c r="A45" s="1" t="s">
        <v>34</v>
      </c>
      <c r="B45" s="1" t="s">
        <v>35</v>
      </c>
      <c r="C45" s="12" t="s">
        <v>24</v>
      </c>
      <c r="D45" s="13" t="s">
        <v>30</v>
      </c>
      <c r="E45" s="12">
        <v>3</v>
      </c>
      <c r="F45" s="12" t="s">
        <v>28</v>
      </c>
      <c r="G45" s="4">
        <v>41323</v>
      </c>
      <c r="H45" s="15" t="s">
        <v>29</v>
      </c>
      <c r="I45" s="14">
        <f t="shared" si="19"/>
        <v>41407</v>
      </c>
      <c r="J45" s="154">
        <f t="shared" si="20"/>
        <v>41435</v>
      </c>
      <c r="K45" s="28" t="s">
        <v>29</v>
      </c>
      <c r="L45" s="6" t="s">
        <v>29</v>
      </c>
      <c r="M45" s="26" t="s">
        <v>29</v>
      </c>
      <c r="N45" s="5" t="s">
        <v>29</v>
      </c>
      <c r="O45" s="28" t="s">
        <v>29</v>
      </c>
      <c r="P45" s="26" t="s">
        <v>29</v>
      </c>
      <c r="Q45" s="5" t="s">
        <v>29</v>
      </c>
      <c r="R45" s="6" t="s">
        <v>29</v>
      </c>
      <c r="S45" s="30" t="s">
        <v>29</v>
      </c>
      <c r="T45" s="5" t="s">
        <v>29</v>
      </c>
      <c r="U45" s="6" t="s">
        <v>29</v>
      </c>
      <c r="V45" s="143" t="s">
        <v>29</v>
      </c>
      <c r="W45" s="140">
        <v>21</v>
      </c>
      <c r="X45" s="60">
        <v>0</v>
      </c>
      <c r="Y45" s="8">
        <v>1</v>
      </c>
      <c r="Z45" s="40">
        <v>0</v>
      </c>
      <c r="AA45" s="42">
        <v>0</v>
      </c>
      <c r="AB45" s="8">
        <v>0</v>
      </c>
      <c r="AC45" s="9">
        <v>0</v>
      </c>
      <c r="AD45" s="42">
        <v>0</v>
      </c>
      <c r="AE45" s="8">
        <v>0</v>
      </c>
      <c r="AF45" s="9">
        <v>0</v>
      </c>
      <c r="AG45" s="42">
        <v>0</v>
      </c>
      <c r="AH45" s="8">
        <v>0</v>
      </c>
      <c r="AI45" s="61">
        <v>0</v>
      </c>
      <c r="AJ45" s="133">
        <v>0</v>
      </c>
      <c r="AK45" s="10">
        <v>1</v>
      </c>
      <c r="AL45" s="103">
        <v>2</v>
      </c>
      <c r="AM45" s="106">
        <f t="shared" si="3"/>
        <v>25</v>
      </c>
      <c r="AN45" s="109">
        <f t="shared" si="4"/>
        <v>22</v>
      </c>
      <c r="AO45" s="112">
        <f t="shared" si="5"/>
        <v>0.95652173913043481</v>
      </c>
      <c r="AP45" s="191"/>
      <c r="AQ45" s="116">
        <f t="shared" si="27"/>
        <v>84.227272727272734</v>
      </c>
      <c r="AR45" s="202"/>
    </row>
    <row r="46" spans="1:44">
      <c r="A46" s="1" t="s">
        <v>34</v>
      </c>
      <c r="B46" s="1" t="s">
        <v>35</v>
      </c>
      <c r="C46" s="12" t="s">
        <v>24</v>
      </c>
      <c r="D46" s="13" t="s">
        <v>30</v>
      </c>
      <c r="E46" s="12">
        <v>4</v>
      </c>
      <c r="F46" s="12" t="s">
        <v>28</v>
      </c>
      <c r="G46" s="4">
        <v>41323</v>
      </c>
      <c r="H46" s="15" t="s">
        <v>29</v>
      </c>
      <c r="I46" s="14">
        <f t="shared" si="19"/>
        <v>41407</v>
      </c>
      <c r="J46" s="154">
        <f t="shared" si="20"/>
        <v>41435</v>
      </c>
      <c r="K46" s="28" t="s">
        <v>29</v>
      </c>
      <c r="L46" s="6" t="s">
        <v>29</v>
      </c>
      <c r="M46" s="26" t="s">
        <v>29</v>
      </c>
      <c r="N46" s="5" t="s">
        <v>29</v>
      </c>
      <c r="O46" s="28" t="s">
        <v>29</v>
      </c>
      <c r="P46" s="26" t="s">
        <v>29</v>
      </c>
      <c r="Q46" s="5" t="s">
        <v>29</v>
      </c>
      <c r="R46" s="6" t="s">
        <v>29</v>
      </c>
      <c r="S46" s="30" t="s">
        <v>29</v>
      </c>
      <c r="T46" s="5" t="s">
        <v>29</v>
      </c>
      <c r="U46" s="6" t="s">
        <v>29</v>
      </c>
      <c r="V46" s="143" t="s">
        <v>29</v>
      </c>
      <c r="W46" s="140">
        <v>21</v>
      </c>
      <c r="X46" s="60">
        <v>0</v>
      </c>
      <c r="Y46" s="8">
        <v>1</v>
      </c>
      <c r="Z46" s="40">
        <v>0</v>
      </c>
      <c r="AA46" s="42">
        <v>0</v>
      </c>
      <c r="AB46" s="8">
        <v>0</v>
      </c>
      <c r="AC46" s="9">
        <v>0</v>
      </c>
      <c r="AD46" s="42">
        <v>0</v>
      </c>
      <c r="AE46" s="8">
        <v>0</v>
      </c>
      <c r="AF46" s="9">
        <v>0</v>
      </c>
      <c r="AG46" s="42">
        <v>0</v>
      </c>
      <c r="AH46" s="8">
        <v>0</v>
      </c>
      <c r="AI46" s="61">
        <v>0</v>
      </c>
      <c r="AJ46" s="133">
        <v>1</v>
      </c>
      <c r="AK46" s="10">
        <v>1</v>
      </c>
      <c r="AL46" s="103">
        <v>1</v>
      </c>
      <c r="AM46" s="106">
        <f t="shared" si="3"/>
        <v>25</v>
      </c>
      <c r="AN46" s="109">
        <f t="shared" si="4"/>
        <v>22</v>
      </c>
      <c r="AO46" s="112">
        <f t="shared" si="5"/>
        <v>0.91666666666666663</v>
      </c>
      <c r="AP46" s="191"/>
      <c r="AQ46" s="116">
        <f t="shared" si="27"/>
        <v>84.227272727272734</v>
      </c>
      <c r="AR46" s="202"/>
    </row>
    <row r="47" spans="1:44">
      <c r="A47" s="22" t="s">
        <v>34</v>
      </c>
      <c r="B47" s="22" t="s">
        <v>35</v>
      </c>
      <c r="C47" s="23" t="s">
        <v>24</v>
      </c>
      <c r="D47" s="24" t="s">
        <v>31</v>
      </c>
      <c r="E47" s="23">
        <v>1</v>
      </c>
      <c r="F47" s="23" t="s">
        <v>28</v>
      </c>
      <c r="G47" s="25">
        <v>41323</v>
      </c>
      <c r="H47" s="11" t="s">
        <v>29</v>
      </c>
      <c r="I47" s="11">
        <f t="shared" si="19"/>
        <v>41407</v>
      </c>
      <c r="J47" s="146">
        <f t="shared" si="20"/>
        <v>41435</v>
      </c>
      <c r="K47" s="28" t="s">
        <v>29</v>
      </c>
      <c r="L47" s="6" t="s">
        <v>29</v>
      </c>
      <c r="M47" s="26" t="s">
        <v>29</v>
      </c>
      <c r="N47" s="5" t="s">
        <v>29</v>
      </c>
      <c r="O47" s="28" t="s">
        <v>29</v>
      </c>
      <c r="P47" s="26" t="s">
        <v>29</v>
      </c>
      <c r="Q47" s="5" t="s">
        <v>29</v>
      </c>
      <c r="R47" s="6" t="s">
        <v>29</v>
      </c>
      <c r="S47" s="30" t="s">
        <v>29</v>
      </c>
      <c r="T47" s="5" t="s">
        <v>29</v>
      </c>
      <c r="U47" s="6" t="s">
        <v>29</v>
      </c>
      <c r="V47" s="143" t="s">
        <v>29</v>
      </c>
      <c r="W47" s="140">
        <v>19</v>
      </c>
      <c r="X47" s="60">
        <v>2</v>
      </c>
      <c r="Y47" s="8">
        <v>0</v>
      </c>
      <c r="Z47" s="40">
        <v>0</v>
      </c>
      <c r="AA47" s="42">
        <v>0</v>
      </c>
      <c r="AB47" s="8">
        <v>0</v>
      </c>
      <c r="AC47" s="9">
        <v>0</v>
      </c>
      <c r="AD47" s="42">
        <v>0</v>
      </c>
      <c r="AE47" s="8">
        <v>0</v>
      </c>
      <c r="AF47" s="9">
        <v>0</v>
      </c>
      <c r="AG47" s="42">
        <v>0</v>
      </c>
      <c r="AH47" s="8">
        <v>0</v>
      </c>
      <c r="AI47" s="61">
        <v>0</v>
      </c>
      <c r="AJ47" s="133">
        <v>1</v>
      </c>
      <c r="AK47" s="10">
        <v>0</v>
      </c>
      <c r="AL47" s="103">
        <v>3</v>
      </c>
      <c r="AM47" s="107">
        <f t="shared" si="3"/>
        <v>25</v>
      </c>
      <c r="AN47" s="110">
        <f t="shared" si="4"/>
        <v>21</v>
      </c>
      <c r="AO47" s="113">
        <f t="shared" si="5"/>
        <v>0.95454545454545459</v>
      </c>
      <c r="AP47" s="188">
        <f t="shared" ref="AP47" si="30">AVERAGE(AO47:AO50)</f>
        <v>0.94352766798418974</v>
      </c>
      <c r="AQ47" s="115">
        <f t="shared" si="27"/>
        <v>84.19047619047619</v>
      </c>
      <c r="AR47" s="200">
        <f>AVERAGE(AQ47:AQ50)</f>
        <v>84.13095238095238</v>
      </c>
    </row>
    <row r="48" spans="1:44">
      <c r="A48" s="22" t="s">
        <v>34</v>
      </c>
      <c r="B48" s="22" t="s">
        <v>35</v>
      </c>
      <c r="C48" s="23" t="s">
        <v>24</v>
      </c>
      <c r="D48" s="24" t="s">
        <v>31</v>
      </c>
      <c r="E48" s="23">
        <v>2</v>
      </c>
      <c r="F48" s="23" t="s">
        <v>28</v>
      </c>
      <c r="G48" s="25">
        <v>41323</v>
      </c>
      <c r="H48" s="11" t="s">
        <v>29</v>
      </c>
      <c r="I48" s="11">
        <f t="shared" si="19"/>
        <v>41407</v>
      </c>
      <c r="J48" s="146">
        <f t="shared" si="20"/>
        <v>41435</v>
      </c>
      <c r="K48" s="28" t="s">
        <v>29</v>
      </c>
      <c r="L48" s="6" t="s">
        <v>29</v>
      </c>
      <c r="M48" s="26" t="s">
        <v>29</v>
      </c>
      <c r="N48" s="5" t="s">
        <v>29</v>
      </c>
      <c r="O48" s="28" t="s">
        <v>29</v>
      </c>
      <c r="P48" s="26" t="s">
        <v>29</v>
      </c>
      <c r="Q48" s="5" t="s">
        <v>29</v>
      </c>
      <c r="R48" s="6" t="s">
        <v>29</v>
      </c>
      <c r="S48" s="30" t="s">
        <v>29</v>
      </c>
      <c r="T48" s="5" t="s">
        <v>29</v>
      </c>
      <c r="U48" s="6" t="s">
        <v>29</v>
      </c>
      <c r="V48" s="143" t="s">
        <v>29</v>
      </c>
      <c r="W48" s="140">
        <v>20</v>
      </c>
      <c r="X48" s="60">
        <v>0</v>
      </c>
      <c r="Y48" s="8">
        <v>0</v>
      </c>
      <c r="Z48" s="40">
        <v>1</v>
      </c>
      <c r="AA48" s="42">
        <v>0</v>
      </c>
      <c r="AB48" s="8">
        <v>0</v>
      </c>
      <c r="AC48" s="9">
        <v>0</v>
      </c>
      <c r="AD48" s="42">
        <v>0</v>
      </c>
      <c r="AE48" s="8">
        <v>0</v>
      </c>
      <c r="AF48" s="9">
        <v>0</v>
      </c>
      <c r="AG48" s="42">
        <v>0</v>
      </c>
      <c r="AH48" s="8">
        <v>0</v>
      </c>
      <c r="AI48" s="61">
        <v>0</v>
      </c>
      <c r="AJ48" s="133">
        <v>2</v>
      </c>
      <c r="AK48" s="10">
        <v>0</v>
      </c>
      <c r="AL48" s="103">
        <v>2</v>
      </c>
      <c r="AM48" s="107">
        <f t="shared" si="3"/>
        <v>25</v>
      </c>
      <c r="AN48" s="110">
        <f t="shared" si="4"/>
        <v>21</v>
      </c>
      <c r="AO48" s="113">
        <f t="shared" si="5"/>
        <v>0.91304347826086951</v>
      </c>
      <c r="AP48" s="189"/>
      <c r="AQ48" s="115">
        <f t="shared" si="27"/>
        <v>84.333333333333329</v>
      </c>
      <c r="AR48" s="189"/>
    </row>
    <row r="49" spans="1:44">
      <c r="A49" s="22" t="s">
        <v>34</v>
      </c>
      <c r="B49" s="22" t="s">
        <v>35</v>
      </c>
      <c r="C49" s="23" t="s">
        <v>24</v>
      </c>
      <c r="D49" s="24" t="s">
        <v>31</v>
      </c>
      <c r="E49" s="23">
        <v>3</v>
      </c>
      <c r="F49" s="23" t="s">
        <v>28</v>
      </c>
      <c r="G49" s="25">
        <v>41323</v>
      </c>
      <c r="H49" s="11" t="s">
        <v>29</v>
      </c>
      <c r="I49" s="11">
        <f t="shared" si="19"/>
        <v>41407</v>
      </c>
      <c r="J49" s="146">
        <f t="shared" si="20"/>
        <v>41435</v>
      </c>
      <c r="K49" s="28" t="s">
        <v>29</v>
      </c>
      <c r="L49" s="6" t="s">
        <v>29</v>
      </c>
      <c r="M49" s="26" t="s">
        <v>29</v>
      </c>
      <c r="N49" s="5" t="s">
        <v>29</v>
      </c>
      <c r="O49" s="28" t="s">
        <v>29</v>
      </c>
      <c r="P49" s="26" t="s">
        <v>29</v>
      </c>
      <c r="Q49" s="5" t="s">
        <v>29</v>
      </c>
      <c r="R49" s="6" t="s">
        <v>29</v>
      </c>
      <c r="S49" s="30" t="s">
        <v>29</v>
      </c>
      <c r="T49" s="5" t="s">
        <v>29</v>
      </c>
      <c r="U49" s="6" t="s">
        <v>29</v>
      </c>
      <c r="V49" s="143" t="s">
        <v>29</v>
      </c>
      <c r="W49" s="140">
        <v>22</v>
      </c>
      <c r="X49" s="60">
        <v>0</v>
      </c>
      <c r="Y49" s="8">
        <v>0</v>
      </c>
      <c r="Z49" s="40">
        <v>0</v>
      </c>
      <c r="AA49" s="42">
        <v>0</v>
      </c>
      <c r="AB49" s="8">
        <v>0</v>
      </c>
      <c r="AC49" s="9">
        <v>0</v>
      </c>
      <c r="AD49" s="42">
        <v>0</v>
      </c>
      <c r="AE49" s="8">
        <v>0</v>
      </c>
      <c r="AF49" s="9">
        <v>0</v>
      </c>
      <c r="AG49" s="42">
        <v>0</v>
      </c>
      <c r="AH49" s="8">
        <v>0</v>
      </c>
      <c r="AI49" s="61">
        <v>0</v>
      </c>
      <c r="AJ49" s="133">
        <v>1</v>
      </c>
      <c r="AK49" s="10">
        <v>0</v>
      </c>
      <c r="AL49" s="103">
        <v>2</v>
      </c>
      <c r="AM49" s="107">
        <f t="shared" si="3"/>
        <v>25</v>
      </c>
      <c r="AN49" s="110">
        <f t="shared" si="4"/>
        <v>22</v>
      </c>
      <c r="AO49" s="113">
        <f t="shared" si="5"/>
        <v>0.95652173913043481</v>
      </c>
      <c r="AP49" s="189"/>
      <c r="AQ49" s="115">
        <f t="shared" si="27"/>
        <v>84</v>
      </c>
      <c r="AR49" s="189"/>
    </row>
    <row r="50" spans="1:44" ht="15.75" thickBot="1">
      <c r="A50" s="32" t="s">
        <v>34</v>
      </c>
      <c r="B50" s="32" t="s">
        <v>35</v>
      </c>
      <c r="C50" s="33" t="s">
        <v>24</v>
      </c>
      <c r="D50" s="34" t="s">
        <v>31</v>
      </c>
      <c r="E50" s="33">
        <v>4</v>
      </c>
      <c r="F50" s="33" t="s">
        <v>28</v>
      </c>
      <c r="G50" s="35">
        <v>41323</v>
      </c>
      <c r="H50" s="16" t="s">
        <v>29</v>
      </c>
      <c r="I50" s="16">
        <f t="shared" si="19"/>
        <v>41407</v>
      </c>
      <c r="J50" s="147">
        <f t="shared" si="20"/>
        <v>41435</v>
      </c>
      <c r="K50" s="29" t="s">
        <v>29</v>
      </c>
      <c r="L50" s="18" t="s">
        <v>29</v>
      </c>
      <c r="M50" s="27" t="s">
        <v>29</v>
      </c>
      <c r="N50" s="17" t="s">
        <v>29</v>
      </c>
      <c r="O50" s="29" t="s">
        <v>29</v>
      </c>
      <c r="P50" s="27" t="s">
        <v>29</v>
      </c>
      <c r="Q50" s="17" t="s">
        <v>29</v>
      </c>
      <c r="R50" s="18" t="s">
        <v>29</v>
      </c>
      <c r="S50" s="31" t="s">
        <v>29</v>
      </c>
      <c r="T50" s="17" t="s">
        <v>29</v>
      </c>
      <c r="U50" s="18" t="s">
        <v>29</v>
      </c>
      <c r="V50" s="145" t="s">
        <v>29</v>
      </c>
      <c r="W50" s="144">
        <v>19</v>
      </c>
      <c r="X50" s="62">
        <v>0</v>
      </c>
      <c r="Y50" s="19">
        <v>0</v>
      </c>
      <c r="Z50" s="41">
        <v>0</v>
      </c>
      <c r="AA50" s="43">
        <v>0</v>
      </c>
      <c r="AB50" s="19">
        <v>0</v>
      </c>
      <c r="AC50" s="56">
        <v>0</v>
      </c>
      <c r="AD50" s="43">
        <v>0</v>
      </c>
      <c r="AE50" s="19">
        <v>0</v>
      </c>
      <c r="AF50" s="20">
        <v>0</v>
      </c>
      <c r="AG50" s="43">
        <v>0</v>
      </c>
      <c r="AH50" s="19">
        <v>0</v>
      </c>
      <c r="AI50" s="56">
        <v>0</v>
      </c>
      <c r="AJ50" s="134">
        <v>1</v>
      </c>
      <c r="AK50" s="21">
        <v>0</v>
      </c>
      <c r="AL50" s="104">
        <v>5</v>
      </c>
      <c r="AM50" s="108">
        <f t="shared" si="3"/>
        <v>25</v>
      </c>
      <c r="AN50" s="111">
        <f t="shared" si="4"/>
        <v>19</v>
      </c>
      <c r="AO50" s="114">
        <f t="shared" si="5"/>
        <v>0.95</v>
      </c>
      <c r="AP50" s="199"/>
      <c r="AQ50" s="117">
        <f t="shared" si="27"/>
        <v>84</v>
      </c>
      <c r="AR50" s="199"/>
    </row>
    <row r="51" spans="1:44" ht="15.75" thickTop="1">
      <c r="A51" s="1" t="s">
        <v>36</v>
      </c>
      <c r="B51" s="1" t="s">
        <v>37</v>
      </c>
      <c r="C51" s="2" t="s">
        <v>26</v>
      </c>
      <c r="D51" s="3" t="s">
        <v>27</v>
      </c>
      <c r="E51" s="2">
        <v>1</v>
      </c>
      <c r="F51" s="2" t="s">
        <v>28</v>
      </c>
      <c r="G51" s="4">
        <v>41325</v>
      </c>
      <c r="H51" s="4">
        <f t="shared" ref="H51:H62" si="31">G51+7*4</f>
        <v>41353</v>
      </c>
      <c r="I51" s="4">
        <f t="shared" ref="I51:I74" si="32">G51+7*12</f>
        <v>41409</v>
      </c>
      <c r="J51" s="153">
        <f t="shared" ref="J51:J74" si="33">G51+7*16</f>
        <v>41437</v>
      </c>
      <c r="K51" s="28">
        <v>0</v>
      </c>
      <c r="L51" s="6">
        <v>0</v>
      </c>
      <c r="M51" s="26">
        <v>0</v>
      </c>
      <c r="N51" s="5">
        <v>0</v>
      </c>
      <c r="O51" s="28">
        <v>0</v>
      </c>
      <c r="P51" s="26">
        <v>1</v>
      </c>
      <c r="Q51" s="5">
        <v>0</v>
      </c>
      <c r="R51" s="6">
        <v>0</v>
      </c>
      <c r="S51" s="30">
        <v>0</v>
      </c>
      <c r="T51" s="5">
        <v>0</v>
      </c>
      <c r="U51" s="6">
        <v>0</v>
      </c>
      <c r="V51" s="143">
        <v>1</v>
      </c>
      <c r="W51" s="140">
        <v>4</v>
      </c>
      <c r="X51" s="60">
        <v>0</v>
      </c>
      <c r="Y51" s="8">
        <v>0</v>
      </c>
      <c r="Z51" s="40">
        <v>0</v>
      </c>
      <c r="AA51" s="42">
        <v>0</v>
      </c>
      <c r="AB51" s="54">
        <v>0</v>
      </c>
      <c r="AC51" s="55">
        <v>0</v>
      </c>
      <c r="AD51" s="42">
        <v>0</v>
      </c>
      <c r="AE51" s="8">
        <v>0</v>
      </c>
      <c r="AF51" s="9">
        <v>0</v>
      </c>
      <c r="AG51" s="42">
        <v>0</v>
      </c>
      <c r="AH51" s="8">
        <v>0</v>
      </c>
      <c r="AI51" s="61">
        <v>0</v>
      </c>
      <c r="AJ51" s="133">
        <v>15</v>
      </c>
      <c r="AK51" s="10">
        <v>2</v>
      </c>
      <c r="AL51" s="103">
        <v>2</v>
      </c>
      <c r="AM51" s="120">
        <f t="shared" si="3"/>
        <v>25</v>
      </c>
      <c r="AN51" s="121">
        <f t="shared" si="4"/>
        <v>6</v>
      </c>
      <c r="AO51" s="118">
        <f t="shared" si="5"/>
        <v>0.2608695652173913</v>
      </c>
      <c r="AP51" s="192">
        <f t="shared" ref="AP51" si="34">AVERAGE(AO51:AO54)</f>
        <v>0.18166475972540044</v>
      </c>
      <c r="AQ51" s="122">
        <f t="shared" si="21"/>
        <v>63</v>
      </c>
      <c r="AR51" s="205">
        <f t="shared" ref="AR51" si="35">AVERAGE(AQ51:AQ54)</f>
        <v>58.041666666666664</v>
      </c>
    </row>
    <row r="52" spans="1:44">
      <c r="A52" s="1" t="s">
        <v>36</v>
      </c>
      <c r="B52" s="1" t="s">
        <v>37</v>
      </c>
      <c r="C52" s="2" t="s">
        <v>26</v>
      </c>
      <c r="D52" s="3" t="s">
        <v>27</v>
      </c>
      <c r="E52" s="2">
        <v>2</v>
      </c>
      <c r="F52" s="2" t="s">
        <v>28</v>
      </c>
      <c r="G52" s="4">
        <v>41325</v>
      </c>
      <c r="H52" s="4">
        <f t="shared" si="31"/>
        <v>41353</v>
      </c>
      <c r="I52" s="4">
        <f t="shared" si="32"/>
        <v>41409</v>
      </c>
      <c r="J52" s="153">
        <f t="shared" si="33"/>
        <v>41437</v>
      </c>
      <c r="K52" s="28">
        <v>0</v>
      </c>
      <c r="L52" s="6">
        <v>0</v>
      </c>
      <c r="M52" s="26">
        <v>0</v>
      </c>
      <c r="N52" s="5">
        <v>0</v>
      </c>
      <c r="O52" s="28">
        <v>0</v>
      </c>
      <c r="P52" s="26">
        <v>0</v>
      </c>
      <c r="Q52" s="5">
        <v>0</v>
      </c>
      <c r="R52" s="6">
        <v>1</v>
      </c>
      <c r="S52" s="30">
        <v>0</v>
      </c>
      <c r="T52" s="5">
        <v>0</v>
      </c>
      <c r="U52" s="6">
        <v>0</v>
      </c>
      <c r="V52" s="143">
        <v>1</v>
      </c>
      <c r="W52" s="140">
        <v>0</v>
      </c>
      <c r="X52" s="60">
        <v>0</v>
      </c>
      <c r="Y52" s="8">
        <v>0</v>
      </c>
      <c r="Z52" s="40">
        <v>1</v>
      </c>
      <c r="AA52" s="42">
        <v>0</v>
      </c>
      <c r="AB52" s="8">
        <v>0</v>
      </c>
      <c r="AC52" s="9">
        <v>0</v>
      </c>
      <c r="AD52" s="42">
        <v>0</v>
      </c>
      <c r="AE52" s="8">
        <v>0</v>
      </c>
      <c r="AF52" s="9">
        <v>0</v>
      </c>
      <c r="AG52" s="42">
        <v>0</v>
      </c>
      <c r="AH52" s="8">
        <v>0</v>
      </c>
      <c r="AI52" s="61">
        <v>0</v>
      </c>
      <c r="AJ52" s="133">
        <v>15</v>
      </c>
      <c r="AK52" s="10">
        <v>2</v>
      </c>
      <c r="AL52" s="103">
        <v>5</v>
      </c>
      <c r="AM52" s="106">
        <f t="shared" si="3"/>
        <v>25</v>
      </c>
      <c r="AN52" s="109">
        <f t="shared" si="4"/>
        <v>3</v>
      </c>
      <c r="AO52" s="112">
        <f t="shared" si="5"/>
        <v>0.15</v>
      </c>
      <c r="AP52" s="191"/>
      <c r="AQ52" s="116">
        <f t="shared" si="21"/>
        <v>45.666666666666664</v>
      </c>
      <c r="AR52" s="202"/>
    </row>
    <row r="53" spans="1:44">
      <c r="A53" s="1" t="s">
        <v>36</v>
      </c>
      <c r="B53" s="1" t="s">
        <v>37</v>
      </c>
      <c r="C53" s="2" t="s">
        <v>26</v>
      </c>
      <c r="D53" s="3" t="s">
        <v>27</v>
      </c>
      <c r="E53" s="2">
        <v>3</v>
      </c>
      <c r="F53" s="2" t="s">
        <v>28</v>
      </c>
      <c r="G53" s="4">
        <v>41325</v>
      </c>
      <c r="H53" s="4">
        <f t="shared" si="31"/>
        <v>41353</v>
      </c>
      <c r="I53" s="4">
        <f t="shared" si="32"/>
        <v>41409</v>
      </c>
      <c r="J53" s="153">
        <f t="shared" si="33"/>
        <v>41437</v>
      </c>
      <c r="K53" s="28">
        <v>0</v>
      </c>
      <c r="L53" s="6">
        <v>0</v>
      </c>
      <c r="M53" s="26">
        <v>0</v>
      </c>
      <c r="N53" s="5">
        <v>0</v>
      </c>
      <c r="O53" s="28">
        <v>0</v>
      </c>
      <c r="P53" s="26">
        <v>0</v>
      </c>
      <c r="Q53" s="5">
        <v>1</v>
      </c>
      <c r="R53" s="6">
        <v>0</v>
      </c>
      <c r="S53" s="30">
        <v>0</v>
      </c>
      <c r="T53" s="5">
        <v>0</v>
      </c>
      <c r="U53" s="6">
        <v>0</v>
      </c>
      <c r="V53" s="143">
        <v>0</v>
      </c>
      <c r="W53" s="140">
        <v>1</v>
      </c>
      <c r="X53" s="60">
        <v>0</v>
      </c>
      <c r="Y53" s="8">
        <v>0</v>
      </c>
      <c r="Z53" s="40">
        <v>0</v>
      </c>
      <c r="AA53" s="42">
        <v>0</v>
      </c>
      <c r="AB53" s="8">
        <v>0</v>
      </c>
      <c r="AC53" s="9">
        <v>0</v>
      </c>
      <c r="AD53" s="42">
        <v>0</v>
      </c>
      <c r="AE53" s="8">
        <v>0</v>
      </c>
      <c r="AF53" s="9">
        <v>0</v>
      </c>
      <c r="AG53" s="42">
        <v>0</v>
      </c>
      <c r="AH53" s="8">
        <v>0</v>
      </c>
      <c r="AI53" s="61">
        <v>0</v>
      </c>
      <c r="AJ53" s="133">
        <v>14</v>
      </c>
      <c r="AK53" s="10">
        <v>3</v>
      </c>
      <c r="AL53" s="103">
        <v>6</v>
      </c>
      <c r="AM53" s="106">
        <f t="shared" si="3"/>
        <v>25</v>
      </c>
      <c r="AN53" s="109">
        <f t="shared" si="4"/>
        <v>2</v>
      </c>
      <c r="AO53" s="112">
        <f t="shared" si="5"/>
        <v>0.10526315789473684</v>
      </c>
      <c r="AP53" s="191"/>
      <c r="AQ53" s="116">
        <f t="shared" si="21"/>
        <v>50</v>
      </c>
      <c r="AR53" s="202"/>
    </row>
    <row r="54" spans="1:44">
      <c r="A54" s="1" t="s">
        <v>36</v>
      </c>
      <c r="B54" s="1" t="s">
        <v>37</v>
      </c>
      <c r="C54" s="2" t="s">
        <v>26</v>
      </c>
      <c r="D54" s="3" t="s">
        <v>27</v>
      </c>
      <c r="E54" s="2">
        <v>4</v>
      </c>
      <c r="F54" s="2" t="s">
        <v>28</v>
      </c>
      <c r="G54" s="4">
        <v>41325</v>
      </c>
      <c r="H54" s="4">
        <f t="shared" si="31"/>
        <v>41353</v>
      </c>
      <c r="I54" s="4">
        <f t="shared" si="32"/>
        <v>41409</v>
      </c>
      <c r="J54" s="153">
        <f t="shared" si="33"/>
        <v>41437</v>
      </c>
      <c r="K54" s="28">
        <v>0</v>
      </c>
      <c r="L54" s="6">
        <v>0</v>
      </c>
      <c r="M54" s="26">
        <v>0</v>
      </c>
      <c r="N54" s="5">
        <v>0</v>
      </c>
      <c r="O54" s="28">
        <v>0</v>
      </c>
      <c r="P54" s="26">
        <v>0</v>
      </c>
      <c r="Q54" s="5">
        <v>0</v>
      </c>
      <c r="R54" s="6">
        <v>0</v>
      </c>
      <c r="S54" s="30">
        <v>0</v>
      </c>
      <c r="T54" s="5">
        <v>0</v>
      </c>
      <c r="U54" s="6">
        <v>0</v>
      </c>
      <c r="V54" s="143">
        <v>1</v>
      </c>
      <c r="W54" s="140">
        <v>2</v>
      </c>
      <c r="X54" s="60">
        <v>0</v>
      </c>
      <c r="Y54" s="8">
        <v>0</v>
      </c>
      <c r="Z54" s="40">
        <v>0</v>
      </c>
      <c r="AA54" s="42">
        <v>0</v>
      </c>
      <c r="AB54" s="8">
        <v>0</v>
      </c>
      <c r="AC54" s="9">
        <v>1</v>
      </c>
      <c r="AD54" s="42">
        <v>0</v>
      </c>
      <c r="AE54" s="8">
        <v>0</v>
      </c>
      <c r="AF54" s="9">
        <v>0</v>
      </c>
      <c r="AG54" s="42">
        <v>0</v>
      </c>
      <c r="AH54" s="8">
        <v>0</v>
      </c>
      <c r="AI54" s="61">
        <v>0</v>
      </c>
      <c r="AJ54" s="133">
        <v>12</v>
      </c>
      <c r="AK54" s="10">
        <v>3</v>
      </c>
      <c r="AL54" s="103">
        <v>6</v>
      </c>
      <c r="AM54" s="106">
        <f t="shared" si="3"/>
        <v>25</v>
      </c>
      <c r="AN54" s="109">
        <f t="shared" si="4"/>
        <v>4</v>
      </c>
      <c r="AO54" s="112">
        <f t="shared" si="5"/>
        <v>0.21052631578947367</v>
      </c>
      <c r="AP54" s="191"/>
      <c r="AQ54" s="116">
        <f t="shared" si="21"/>
        <v>73.5</v>
      </c>
      <c r="AR54" s="202"/>
    </row>
    <row r="55" spans="1:44">
      <c r="A55" s="22" t="s">
        <v>36</v>
      </c>
      <c r="B55" s="22" t="s">
        <v>37</v>
      </c>
      <c r="C55" s="23" t="s">
        <v>26</v>
      </c>
      <c r="D55" s="24" t="s">
        <v>30</v>
      </c>
      <c r="E55" s="23">
        <v>1</v>
      </c>
      <c r="F55" s="23" t="s">
        <v>28</v>
      </c>
      <c r="G55" s="25">
        <v>41325</v>
      </c>
      <c r="H55" s="11">
        <f t="shared" si="31"/>
        <v>41353</v>
      </c>
      <c r="I55" s="11">
        <f t="shared" si="32"/>
        <v>41409</v>
      </c>
      <c r="J55" s="146">
        <f t="shared" si="33"/>
        <v>41437</v>
      </c>
      <c r="K55" s="28">
        <v>0</v>
      </c>
      <c r="L55" s="6">
        <v>0</v>
      </c>
      <c r="M55" s="26">
        <v>1</v>
      </c>
      <c r="N55" s="5">
        <v>2</v>
      </c>
      <c r="O55" s="28">
        <v>7</v>
      </c>
      <c r="P55" s="26">
        <v>3</v>
      </c>
      <c r="Q55" s="5">
        <v>2</v>
      </c>
      <c r="R55" s="6">
        <v>3</v>
      </c>
      <c r="S55" s="30">
        <v>0</v>
      </c>
      <c r="T55" s="5">
        <v>0</v>
      </c>
      <c r="U55" s="6">
        <v>2</v>
      </c>
      <c r="V55" s="143">
        <v>0</v>
      </c>
      <c r="W55" s="140">
        <v>0</v>
      </c>
      <c r="X55" s="60">
        <v>0</v>
      </c>
      <c r="Y55" s="8">
        <v>0</v>
      </c>
      <c r="Z55" s="40">
        <v>0</v>
      </c>
      <c r="AA55" s="42">
        <v>0</v>
      </c>
      <c r="AB55" s="8">
        <v>0</v>
      </c>
      <c r="AC55" s="9">
        <v>0</v>
      </c>
      <c r="AD55" s="42">
        <v>0</v>
      </c>
      <c r="AE55" s="8">
        <v>0</v>
      </c>
      <c r="AF55" s="9">
        <v>0</v>
      </c>
      <c r="AG55" s="42">
        <v>0</v>
      </c>
      <c r="AH55" s="8">
        <v>0</v>
      </c>
      <c r="AI55" s="61">
        <v>0</v>
      </c>
      <c r="AJ55" s="133">
        <v>2</v>
      </c>
      <c r="AK55" s="10">
        <v>1</v>
      </c>
      <c r="AL55" s="103">
        <v>2</v>
      </c>
      <c r="AM55" s="107">
        <f t="shared" si="3"/>
        <v>25</v>
      </c>
      <c r="AN55" s="110">
        <f t="shared" si="4"/>
        <v>20</v>
      </c>
      <c r="AO55" s="113">
        <f t="shared" si="5"/>
        <v>0.86956521739130432</v>
      </c>
      <c r="AP55" s="188">
        <f t="shared" ref="AP55" si="36">AVERAGE(AO55:AO58)</f>
        <v>0.92466403162055333</v>
      </c>
      <c r="AQ55" s="115">
        <f t="shared" si="21"/>
        <v>14</v>
      </c>
      <c r="AR55" s="203">
        <f t="shared" ref="AR55" si="37">AVERAGE(AQ55:AQ58)</f>
        <v>14.868478260869566</v>
      </c>
    </row>
    <row r="56" spans="1:44">
      <c r="A56" s="22" t="s">
        <v>36</v>
      </c>
      <c r="B56" s="22" t="s">
        <v>37</v>
      </c>
      <c r="C56" s="23" t="s">
        <v>26</v>
      </c>
      <c r="D56" s="24" t="s">
        <v>30</v>
      </c>
      <c r="E56" s="23">
        <v>2</v>
      </c>
      <c r="F56" s="23" t="s">
        <v>28</v>
      </c>
      <c r="G56" s="25">
        <v>41325</v>
      </c>
      <c r="H56" s="11">
        <f t="shared" si="31"/>
        <v>41353</v>
      </c>
      <c r="I56" s="11">
        <f t="shared" si="32"/>
        <v>41409</v>
      </c>
      <c r="J56" s="146">
        <f t="shared" si="33"/>
        <v>41437</v>
      </c>
      <c r="K56" s="28">
        <v>1</v>
      </c>
      <c r="L56" s="6">
        <v>1</v>
      </c>
      <c r="M56" s="26">
        <v>1</v>
      </c>
      <c r="N56" s="5">
        <v>3</v>
      </c>
      <c r="O56" s="28">
        <v>7</v>
      </c>
      <c r="P56" s="26">
        <v>2</v>
      </c>
      <c r="Q56" s="5">
        <v>3</v>
      </c>
      <c r="R56" s="6">
        <v>1</v>
      </c>
      <c r="S56" s="30">
        <v>2</v>
      </c>
      <c r="T56" s="5">
        <v>0</v>
      </c>
      <c r="U56" s="6">
        <v>2</v>
      </c>
      <c r="V56" s="143">
        <v>0</v>
      </c>
      <c r="W56" s="140">
        <v>0</v>
      </c>
      <c r="X56" s="60">
        <v>0</v>
      </c>
      <c r="Y56" s="8">
        <v>0</v>
      </c>
      <c r="Z56" s="40">
        <v>0</v>
      </c>
      <c r="AA56" s="42">
        <v>0</v>
      </c>
      <c r="AB56" s="8">
        <v>0</v>
      </c>
      <c r="AC56" s="9">
        <v>0</v>
      </c>
      <c r="AD56" s="42">
        <v>0</v>
      </c>
      <c r="AE56" s="8">
        <v>0</v>
      </c>
      <c r="AF56" s="9">
        <v>0</v>
      </c>
      <c r="AG56" s="42">
        <v>0</v>
      </c>
      <c r="AH56" s="8">
        <v>0</v>
      </c>
      <c r="AI56" s="61">
        <v>0</v>
      </c>
      <c r="AJ56" s="133">
        <v>2</v>
      </c>
      <c r="AK56" s="10">
        <v>0</v>
      </c>
      <c r="AL56" s="103">
        <v>0</v>
      </c>
      <c r="AM56" s="107">
        <f t="shared" si="3"/>
        <v>25</v>
      </c>
      <c r="AN56" s="110">
        <f t="shared" si="4"/>
        <v>23</v>
      </c>
      <c r="AO56" s="113">
        <f t="shared" si="5"/>
        <v>0.92</v>
      </c>
      <c r="AP56" s="189"/>
      <c r="AQ56" s="115">
        <f t="shared" si="21"/>
        <v>13.173913043478262</v>
      </c>
      <c r="AR56" s="204"/>
    </row>
    <row r="57" spans="1:44">
      <c r="A57" s="22" t="s">
        <v>36</v>
      </c>
      <c r="B57" s="22" t="s">
        <v>37</v>
      </c>
      <c r="C57" s="23" t="s">
        <v>26</v>
      </c>
      <c r="D57" s="24" t="s">
        <v>30</v>
      </c>
      <c r="E57" s="23">
        <v>3</v>
      </c>
      <c r="F57" s="23" t="s">
        <v>28</v>
      </c>
      <c r="G57" s="25">
        <v>41325</v>
      </c>
      <c r="H57" s="11">
        <f t="shared" si="31"/>
        <v>41353</v>
      </c>
      <c r="I57" s="11">
        <f t="shared" si="32"/>
        <v>41409</v>
      </c>
      <c r="J57" s="146">
        <f t="shared" si="33"/>
        <v>41437</v>
      </c>
      <c r="K57" s="28">
        <v>0</v>
      </c>
      <c r="L57" s="6">
        <v>0</v>
      </c>
      <c r="M57" s="26">
        <v>2</v>
      </c>
      <c r="N57" s="5">
        <v>4</v>
      </c>
      <c r="O57" s="28">
        <v>7</v>
      </c>
      <c r="P57" s="26">
        <v>0</v>
      </c>
      <c r="Q57" s="5">
        <v>2</v>
      </c>
      <c r="R57" s="6">
        <v>2</v>
      </c>
      <c r="S57" s="30">
        <v>1</v>
      </c>
      <c r="T57" s="5">
        <v>0</v>
      </c>
      <c r="U57" s="6">
        <v>1</v>
      </c>
      <c r="V57" s="143">
        <v>0</v>
      </c>
      <c r="W57" s="140">
        <v>0</v>
      </c>
      <c r="X57" s="60">
        <v>0</v>
      </c>
      <c r="Y57" s="8">
        <v>0</v>
      </c>
      <c r="Z57" s="40">
        <v>0</v>
      </c>
      <c r="AA57" s="42">
        <v>0</v>
      </c>
      <c r="AB57" s="8">
        <v>0</v>
      </c>
      <c r="AC57" s="9">
        <v>0</v>
      </c>
      <c r="AD57" s="42">
        <v>0</v>
      </c>
      <c r="AE57" s="8">
        <v>1</v>
      </c>
      <c r="AF57" s="9">
        <v>0</v>
      </c>
      <c r="AG57" s="42">
        <v>0</v>
      </c>
      <c r="AH57" s="8">
        <v>0</v>
      </c>
      <c r="AI57" s="61">
        <v>0</v>
      </c>
      <c r="AJ57" s="133">
        <v>1</v>
      </c>
      <c r="AK57" s="10">
        <v>1</v>
      </c>
      <c r="AL57" s="103">
        <v>3</v>
      </c>
      <c r="AM57" s="107">
        <f t="shared" si="3"/>
        <v>25</v>
      </c>
      <c r="AN57" s="110">
        <f t="shared" si="4"/>
        <v>20</v>
      </c>
      <c r="AO57" s="113">
        <f t="shared" si="5"/>
        <v>0.90909090909090906</v>
      </c>
      <c r="AP57" s="189"/>
      <c r="AQ57" s="115">
        <f t="shared" si="21"/>
        <v>17.2</v>
      </c>
      <c r="AR57" s="204"/>
    </row>
    <row r="58" spans="1:44">
      <c r="A58" s="22" t="s">
        <v>36</v>
      </c>
      <c r="B58" s="22" t="s">
        <v>37</v>
      </c>
      <c r="C58" s="23" t="s">
        <v>26</v>
      </c>
      <c r="D58" s="24" t="s">
        <v>30</v>
      </c>
      <c r="E58" s="23">
        <v>4</v>
      </c>
      <c r="F58" s="23" t="s">
        <v>28</v>
      </c>
      <c r="G58" s="25">
        <v>41325</v>
      </c>
      <c r="H58" s="11">
        <f t="shared" si="31"/>
        <v>41353</v>
      </c>
      <c r="I58" s="11">
        <f t="shared" si="32"/>
        <v>41409</v>
      </c>
      <c r="J58" s="146">
        <f t="shared" si="33"/>
        <v>41437</v>
      </c>
      <c r="K58" s="28">
        <v>0</v>
      </c>
      <c r="L58" s="6">
        <v>0</v>
      </c>
      <c r="M58" s="26">
        <v>0</v>
      </c>
      <c r="N58" s="5">
        <v>3</v>
      </c>
      <c r="O58" s="28">
        <v>3</v>
      </c>
      <c r="P58" s="26">
        <v>6</v>
      </c>
      <c r="Q58" s="5">
        <v>2</v>
      </c>
      <c r="R58" s="6">
        <v>3</v>
      </c>
      <c r="S58" s="30">
        <v>1</v>
      </c>
      <c r="T58" s="5">
        <v>1</v>
      </c>
      <c r="U58" s="6">
        <v>0</v>
      </c>
      <c r="V58" s="143">
        <v>1</v>
      </c>
      <c r="W58" s="140">
        <v>0</v>
      </c>
      <c r="X58" s="60">
        <v>0</v>
      </c>
      <c r="Y58" s="8">
        <v>0</v>
      </c>
      <c r="Z58" s="40">
        <v>0</v>
      </c>
      <c r="AA58" s="42">
        <v>0</v>
      </c>
      <c r="AB58" s="8">
        <v>0</v>
      </c>
      <c r="AC58" s="9">
        <v>0</v>
      </c>
      <c r="AD58" s="42">
        <v>0</v>
      </c>
      <c r="AE58" s="8">
        <v>0</v>
      </c>
      <c r="AF58" s="9">
        <v>0</v>
      </c>
      <c r="AG58" s="42">
        <v>0</v>
      </c>
      <c r="AH58" s="8">
        <v>0</v>
      </c>
      <c r="AI58" s="61">
        <v>0</v>
      </c>
      <c r="AJ58" s="133">
        <v>0</v>
      </c>
      <c r="AK58" s="10">
        <v>0</v>
      </c>
      <c r="AL58" s="103">
        <v>5</v>
      </c>
      <c r="AM58" s="107">
        <f t="shared" si="3"/>
        <v>25</v>
      </c>
      <c r="AN58" s="110">
        <f t="shared" si="4"/>
        <v>20</v>
      </c>
      <c r="AO58" s="113">
        <f t="shared" si="5"/>
        <v>1</v>
      </c>
      <c r="AP58" s="189"/>
      <c r="AQ58" s="115">
        <f t="shared" si="21"/>
        <v>15.1</v>
      </c>
      <c r="AR58" s="204"/>
    </row>
    <row r="59" spans="1:44">
      <c r="A59" s="1" t="s">
        <v>36</v>
      </c>
      <c r="B59" s="1" t="s">
        <v>37</v>
      </c>
      <c r="C59" s="12" t="s">
        <v>26</v>
      </c>
      <c r="D59" s="13" t="s">
        <v>31</v>
      </c>
      <c r="E59" s="12">
        <v>1</v>
      </c>
      <c r="F59" s="12" t="s">
        <v>28</v>
      </c>
      <c r="G59" s="4">
        <v>41325</v>
      </c>
      <c r="H59" s="14">
        <f t="shared" si="31"/>
        <v>41353</v>
      </c>
      <c r="I59" s="14">
        <f t="shared" si="32"/>
        <v>41409</v>
      </c>
      <c r="J59" s="154">
        <f t="shared" si="33"/>
        <v>41437</v>
      </c>
      <c r="K59" s="28">
        <v>0</v>
      </c>
      <c r="L59" s="6">
        <v>0</v>
      </c>
      <c r="M59" s="26">
        <v>0</v>
      </c>
      <c r="N59" s="5">
        <v>3</v>
      </c>
      <c r="O59" s="28">
        <v>14</v>
      </c>
      <c r="P59" s="26">
        <v>0</v>
      </c>
      <c r="Q59" s="5">
        <v>2</v>
      </c>
      <c r="R59" s="6">
        <v>0</v>
      </c>
      <c r="S59" s="30">
        <v>0</v>
      </c>
      <c r="T59" s="5">
        <v>0</v>
      </c>
      <c r="U59" s="6">
        <v>0</v>
      </c>
      <c r="V59" s="143">
        <v>0</v>
      </c>
      <c r="W59" s="140">
        <v>0</v>
      </c>
      <c r="X59" s="60">
        <v>0</v>
      </c>
      <c r="Y59" s="8">
        <v>0</v>
      </c>
      <c r="Z59" s="40">
        <v>0</v>
      </c>
      <c r="AA59" s="42">
        <v>0</v>
      </c>
      <c r="AB59" s="8">
        <v>0</v>
      </c>
      <c r="AC59" s="9">
        <v>0</v>
      </c>
      <c r="AD59" s="42">
        <v>0</v>
      </c>
      <c r="AE59" s="8">
        <v>0</v>
      </c>
      <c r="AF59" s="9">
        <v>0</v>
      </c>
      <c r="AG59" s="42">
        <v>0</v>
      </c>
      <c r="AH59" s="8">
        <v>0</v>
      </c>
      <c r="AI59" s="61">
        <v>0</v>
      </c>
      <c r="AJ59" s="133">
        <v>3</v>
      </c>
      <c r="AK59" s="10">
        <v>1</v>
      </c>
      <c r="AL59" s="103">
        <v>2</v>
      </c>
      <c r="AM59" s="106">
        <f t="shared" si="3"/>
        <v>25</v>
      </c>
      <c r="AN59" s="109">
        <f t="shared" si="4"/>
        <v>19</v>
      </c>
      <c r="AO59" s="112">
        <f t="shared" si="5"/>
        <v>0.82608695652173914</v>
      </c>
      <c r="AP59" s="190">
        <f>AVERAGE(AO59:AO62)</f>
        <v>0.89266304347826086</v>
      </c>
      <c r="AQ59" s="116">
        <f t="shared" si="21"/>
        <v>11.210526315789474</v>
      </c>
      <c r="AR59" s="201">
        <f>AVERAGE(AQ59:AQ62)</f>
        <v>17.62970197232211</v>
      </c>
    </row>
    <row r="60" spans="1:44">
      <c r="A60" s="1" t="s">
        <v>36</v>
      </c>
      <c r="B60" s="1" t="s">
        <v>37</v>
      </c>
      <c r="C60" s="12" t="s">
        <v>26</v>
      </c>
      <c r="D60" s="13" t="s">
        <v>31</v>
      </c>
      <c r="E60" s="12">
        <v>2</v>
      </c>
      <c r="F60" s="12" t="s">
        <v>28</v>
      </c>
      <c r="G60" s="4">
        <v>41325</v>
      </c>
      <c r="H60" s="14">
        <f t="shared" si="31"/>
        <v>41353</v>
      </c>
      <c r="I60" s="14">
        <f t="shared" si="32"/>
        <v>41409</v>
      </c>
      <c r="J60" s="154">
        <f t="shared" si="33"/>
        <v>41437</v>
      </c>
      <c r="K60" s="28">
        <v>0</v>
      </c>
      <c r="L60" s="6">
        <v>0</v>
      </c>
      <c r="M60" s="26">
        <v>3</v>
      </c>
      <c r="N60" s="5">
        <v>8</v>
      </c>
      <c r="O60" s="28">
        <v>5</v>
      </c>
      <c r="P60" s="26">
        <v>3</v>
      </c>
      <c r="Q60" s="5">
        <v>1</v>
      </c>
      <c r="R60" s="6">
        <v>0</v>
      </c>
      <c r="S60" s="30">
        <v>0</v>
      </c>
      <c r="T60" s="5">
        <v>0</v>
      </c>
      <c r="U60" s="6">
        <v>0</v>
      </c>
      <c r="V60" s="143">
        <v>0</v>
      </c>
      <c r="W60" s="140">
        <v>3</v>
      </c>
      <c r="X60" s="60">
        <v>0</v>
      </c>
      <c r="Y60" s="8">
        <v>0</v>
      </c>
      <c r="Z60" s="40">
        <v>0</v>
      </c>
      <c r="AA60" s="42">
        <v>0</v>
      </c>
      <c r="AB60" s="8">
        <v>0</v>
      </c>
      <c r="AC60" s="9">
        <v>0</v>
      </c>
      <c r="AD60" s="42">
        <v>0</v>
      </c>
      <c r="AE60" s="8">
        <v>0</v>
      </c>
      <c r="AF60" s="9">
        <v>0</v>
      </c>
      <c r="AG60" s="42">
        <v>0</v>
      </c>
      <c r="AH60" s="8">
        <v>0</v>
      </c>
      <c r="AI60" s="61">
        <v>0</v>
      </c>
      <c r="AJ60" s="133">
        <v>0</v>
      </c>
      <c r="AK60" s="10">
        <v>0</v>
      </c>
      <c r="AL60" s="103">
        <v>2</v>
      </c>
      <c r="AM60" s="106">
        <f t="shared" si="3"/>
        <v>25</v>
      </c>
      <c r="AN60" s="109">
        <f t="shared" si="4"/>
        <v>23</v>
      </c>
      <c r="AO60" s="112">
        <f t="shared" si="5"/>
        <v>1</v>
      </c>
      <c r="AP60" s="191"/>
      <c r="AQ60" s="116">
        <f t="shared" si="21"/>
        <v>19.913043478260871</v>
      </c>
      <c r="AR60" s="202"/>
    </row>
    <row r="61" spans="1:44">
      <c r="A61" s="1" t="s">
        <v>36</v>
      </c>
      <c r="B61" s="1" t="s">
        <v>37</v>
      </c>
      <c r="C61" s="12" t="s">
        <v>26</v>
      </c>
      <c r="D61" s="13" t="s">
        <v>31</v>
      </c>
      <c r="E61" s="12">
        <v>3</v>
      </c>
      <c r="F61" s="12" t="s">
        <v>28</v>
      </c>
      <c r="G61" s="4">
        <v>41325</v>
      </c>
      <c r="H61" s="14">
        <f t="shared" si="31"/>
        <v>41353</v>
      </c>
      <c r="I61" s="14">
        <f t="shared" si="32"/>
        <v>41409</v>
      </c>
      <c r="J61" s="154">
        <f t="shared" si="33"/>
        <v>41437</v>
      </c>
      <c r="K61" s="28">
        <v>1</v>
      </c>
      <c r="L61" s="6">
        <v>0</v>
      </c>
      <c r="M61" s="26">
        <v>4</v>
      </c>
      <c r="N61" s="5">
        <v>4</v>
      </c>
      <c r="O61" s="28">
        <v>6</v>
      </c>
      <c r="P61" s="26">
        <v>1</v>
      </c>
      <c r="Q61" s="5">
        <v>0</v>
      </c>
      <c r="R61" s="6">
        <v>0</v>
      </c>
      <c r="S61" s="30">
        <v>0</v>
      </c>
      <c r="T61" s="5">
        <v>0</v>
      </c>
      <c r="U61" s="6">
        <v>0</v>
      </c>
      <c r="V61" s="143">
        <v>1</v>
      </c>
      <c r="W61" s="140">
        <v>3</v>
      </c>
      <c r="X61" s="60">
        <v>0</v>
      </c>
      <c r="Y61" s="8">
        <v>0</v>
      </c>
      <c r="Z61" s="40">
        <v>0</v>
      </c>
      <c r="AA61" s="42">
        <v>0</v>
      </c>
      <c r="AB61" s="8">
        <v>0</v>
      </c>
      <c r="AC61" s="9">
        <v>0</v>
      </c>
      <c r="AD61" s="42">
        <v>0</v>
      </c>
      <c r="AE61" s="8">
        <v>0</v>
      </c>
      <c r="AF61" s="9">
        <v>0</v>
      </c>
      <c r="AG61" s="42">
        <v>0</v>
      </c>
      <c r="AH61" s="8">
        <v>0</v>
      </c>
      <c r="AI61" s="61">
        <v>0</v>
      </c>
      <c r="AJ61" s="133">
        <v>3</v>
      </c>
      <c r="AK61" s="10">
        <v>0</v>
      </c>
      <c r="AL61" s="103">
        <v>2</v>
      </c>
      <c r="AM61" s="106">
        <f t="shared" si="3"/>
        <v>25</v>
      </c>
      <c r="AN61" s="109">
        <f t="shared" si="4"/>
        <v>20</v>
      </c>
      <c r="AO61" s="112">
        <f t="shared" si="5"/>
        <v>0.86956521739130432</v>
      </c>
      <c r="AP61" s="191"/>
      <c r="AQ61" s="116">
        <f t="shared" si="21"/>
        <v>21.3</v>
      </c>
      <c r="AR61" s="202"/>
    </row>
    <row r="62" spans="1:44">
      <c r="A62" s="1" t="s">
        <v>36</v>
      </c>
      <c r="B62" s="1" t="s">
        <v>37</v>
      </c>
      <c r="C62" s="12" t="s">
        <v>26</v>
      </c>
      <c r="D62" s="13" t="s">
        <v>31</v>
      </c>
      <c r="E62" s="12">
        <v>4</v>
      </c>
      <c r="F62" s="12" t="s">
        <v>28</v>
      </c>
      <c r="G62" s="4">
        <v>41325</v>
      </c>
      <c r="H62" s="14">
        <f t="shared" si="31"/>
        <v>41353</v>
      </c>
      <c r="I62" s="14">
        <f t="shared" si="32"/>
        <v>41409</v>
      </c>
      <c r="J62" s="154">
        <f t="shared" si="33"/>
        <v>41437</v>
      </c>
      <c r="K62" s="28">
        <v>0</v>
      </c>
      <c r="L62" s="6">
        <v>0</v>
      </c>
      <c r="M62" s="26">
        <v>2</v>
      </c>
      <c r="N62" s="5">
        <v>7</v>
      </c>
      <c r="O62" s="28">
        <v>5</v>
      </c>
      <c r="P62" s="26">
        <v>1</v>
      </c>
      <c r="Q62" s="5">
        <v>3</v>
      </c>
      <c r="R62" s="6">
        <v>1</v>
      </c>
      <c r="S62" s="30">
        <v>0</v>
      </c>
      <c r="T62" s="5">
        <v>0</v>
      </c>
      <c r="U62" s="6">
        <v>0</v>
      </c>
      <c r="V62" s="143">
        <v>0</v>
      </c>
      <c r="W62" s="140">
        <v>2</v>
      </c>
      <c r="X62" s="60">
        <v>0</v>
      </c>
      <c r="Y62" s="8">
        <v>0</v>
      </c>
      <c r="Z62" s="40">
        <v>0</v>
      </c>
      <c r="AA62" s="42">
        <v>0</v>
      </c>
      <c r="AB62" s="8">
        <v>0</v>
      </c>
      <c r="AC62" s="9">
        <v>0</v>
      </c>
      <c r="AD62" s="42">
        <v>0</v>
      </c>
      <c r="AE62" s="8">
        <v>0</v>
      </c>
      <c r="AF62" s="9">
        <v>0</v>
      </c>
      <c r="AG62" s="42">
        <v>0</v>
      </c>
      <c r="AH62" s="8">
        <v>0</v>
      </c>
      <c r="AI62" s="61">
        <v>0</v>
      </c>
      <c r="AJ62" s="133">
        <v>3</v>
      </c>
      <c r="AK62" s="10">
        <v>0</v>
      </c>
      <c r="AL62" s="103">
        <v>1</v>
      </c>
      <c r="AM62" s="106">
        <f t="shared" si="3"/>
        <v>25</v>
      </c>
      <c r="AN62" s="109">
        <f t="shared" si="4"/>
        <v>21</v>
      </c>
      <c r="AO62" s="112">
        <f t="shared" si="5"/>
        <v>0.875</v>
      </c>
      <c r="AP62" s="191"/>
      <c r="AQ62" s="116">
        <f t="shared" si="21"/>
        <v>18.095238095238095</v>
      </c>
      <c r="AR62" s="202"/>
    </row>
    <row r="63" spans="1:44">
      <c r="A63" s="22" t="s">
        <v>36</v>
      </c>
      <c r="B63" s="22" t="s">
        <v>37</v>
      </c>
      <c r="C63" s="23" t="s">
        <v>24</v>
      </c>
      <c r="D63" s="24" t="s">
        <v>27</v>
      </c>
      <c r="E63" s="23">
        <v>1</v>
      </c>
      <c r="F63" s="23" t="s">
        <v>28</v>
      </c>
      <c r="G63" s="25">
        <v>41325</v>
      </c>
      <c r="H63" s="11" t="s">
        <v>29</v>
      </c>
      <c r="I63" s="11">
        <f t="shared" si="32"/>
        <v>41409</v>
      </c>
      <c r="J63" s="146">
        <f t="shared" si="33"/>
        <v>41437</v>
      </c>
      <c r="K63" s="28" t="s">
        <v>29</v>
      </c>
      <c r="L63" s="6" t="s">
        <v>29</v>
      </c>
      <c r="M63" s="26" t="s">
        <v>29</v>
      </c>
      <c r="N63" s="5" t="s">
        <v>29</v>
      </c>
      <c r="O63" s="28" t="s">
        <v>29</v>
      </c>
      <c r="P63" s="26" t="s">
        <v>29</v>
      </c>
      <c r="Q63" s="5" t="s">
        <v>29</v>
      </c>
      <c r="R63" s="6" t="s">
        <v>29</v>
      </c>
      <c r="S63" s="30" t="s">
        <v>29</v>
      </c>
      <c r="T63" s="5" t="s">
        <v>29</v>
      </c>
      <c r="U63" s="6" t="s">
        <v>29</v>
      </c>
      <c r="V63" s="143" t="s">
        <v>29</v>
      </c>
      <c r="W63" s="140">
        <v>1</v>
      </c>
      <c r="X63" s="60">
        <v>0</v>
      </c>
      <c r="Y63" s="8">
        <v>0</v>
      </c>
      <c r="Z63" s="40">
        <v>0</v>
      </c>
      <c r="AA63" s="42">
        <v>0</v>
      </c>
      <c r="AB63" s="8">
        <v>0</v>
      </c>
      <c r="AC63" s="9">
        <v>0</v>
      </c>
      <c r="AD63" s="42">
        <v>0</v>
      </c>
      <c r="AE63" s="8">
        <v>0</v>
      </c>
      <c r="AF63" s="9">
        <v>0</v>
      </c>
      <c r="AG63" s="42">
        <v>0</v>
      </c>
      <c r="AH63" s="8">
        <v>0</v>
      </c>
      <c r="AI63" s="61">
        <v>0</v>
      </c>
      <c r="AJ63" s="133">
        <v>13</v>
      </c>
      <c r="AK63" s="10">
        <v>1</v>
      </c>
      <c r="AL63" s="103">
        <v>10</v>
      </c>
      <c r="AM63" s="107">
        <f t="shared" si="3"/>
        <v>25</v>
      </c>
      <c r="AN63" s="110">
        <f t="shared" si="4"/>
        <v>1</v>
      </c>
      <c r="AO63" s="113">
        <f t="shared" si="5"/>
        <v>6.6666666666666666E-2</v>
      </c>
      <c r="AP63" s="188">
        <f t="shared" ref="AP63" si="38">AVERAGE(AO63:AO66)</f>
        <v>0.1589985994397759</v>
      </c>
      <c r="AQ63" s="115">
        <f>((W63*84)+(X63*86)+(Y63*89)+(Z63*91)+(AA63*93)+(AB63*96)+(AC63*98)+(AD63*100)+(AE63*103)+(AF63*105)+(AG63*107)+(AH63*110)+(AI63*112))/AN63</f>
        <v>84</v>
      </c>
      <c r="AR63" s="203">
        <f t="shared" ref="AR63" si="39">AVERAGE(AQ63:AQ66)</f>
        <v>86.416666666666671</v>
      </c>
    </row>
    <row r="64" spans="1:44">
      <c r="A64" s="22" t="s">
        <v>36</v>
      </c>
      <c r="B64" s="22" t="s">
        <v>37</v>
      </c>
      <c r="C64" s="23" t="s">
        <v>24</v>
      </c>
      <c r="D64" s="24" t="s">
        <v>27</v>
      </c>
      <c r="E64" s="23">
        <v>2</v>
      </c>
      <c r="F64" s="23" t="s">
        <v>28</v>
      </c>
      <c r="G64" s="25">
        <v>41325</v>
      </c>
      <c r="H64" s="11" t="s">
        <v>29</v>
      </c>
      <c r="I64" s="11">
        <f t="shared" si="32"/>
        <v>41409</v>
      </c>
      <c r="J64" s="146">
        <f t="shared" si="33"/>
        <v>41437</v>
      </c>
      <c r="K64" s="28" t="s">
        <v>29</v>
      </c>
      <c r="L64" s="6" t="s">
        <v>29</v>
      </c>
      <c r="M64" s="26" t="s">
        <v>29</v>
      </c>
      <c r="N64" s="5" t="s">
        <v>29</v>
      </c>
      <c r="O64" s="28" t="s">
        <v>29</v>
      </c>
      <c r="P64" s="26" t="s">
        <v>29</v>
      </c>
      <c r="Q64" s="5" t="s">
        <v>29</v>
      </c>
      <c r="R64" s="6" t="s">
        <v>29</v>
      </c>
      <c r="S64" s="30" t="s">
        <v>29</v>
      </c>
      <c r="T64" s="5" t="s">
        <v>29</v>
      </c>
      <c r="U64" s="6" t="s">
        <v>29</v>
      </c>
      <c r="V64" s="143" t="s">
        <v>29</v>
      </c>
      <c r="W64" s="140">
        <v>1</v>
      </c>
      <c r="X64" s="60">
        <v>0</v>
      </c>
      <c r="Y64" s="8">
        <v>0</v>
      </c>
      <c r="Z64" s="40">
        <v>0</v>
      </c>
      <c r="AA64" s="42">
        <v>0</v>
      </c>
      <c r="AB64" s="8">
        <v>0</v>
      </c>
      <c r="AC64" s="9">
        <v>1</v>
      </c>
      <c r="AD64" s="42">
        <v>0</v>
      </c>
      <c r="AE64" s="8">
        <v>0</v>
      </c>
      <c r="AF64" s="9">
        <v>0</v>
      </c>
      <c r="AG64" s="42">
        <v>0</v>
      </c>
      <c r="AH64" s="8">
        <v>0</v>
      </c>
      <c r="AI64" s="61">
        <v>0</v>
      </c>
      <c r="AJ64" s="133">
        <v>11</v>
      </c>
      <c r="AK64" s="10">
        <v>1</v>
      </c>
      <c r="AL64" s="103">
        <v>11</v>
      </c>
      <c r="AM64" s="107">
        <f t="shared" si="3"/>
        <v>25</v>
      </c>
      <c r="AN64" s="110">
        <f t="shared" si="4"/>
        <v>2</v>
      </c>
      <c r="AO64" s="113">
        <f t="shared" si="5"/>
        <v>0.14285714285714285</v>
      </c>
      <c r="AP64" s="189"/>
      <c r="AQ64" s="115">
        <f t="shared" ref="AQ64:AQ74" si="40">((W64*84)+(X64*86)+(Y64*89)+(Z64*91)+(AA64*93)+(AB64*96)+(AC64*98)+(AD64*100)+(AE64*103)+(AF64*105)+(AG64*107)+(AH64*110)+(AI64*112))/AN64</f>
        <v>91</v>
      </c>
      <c r="AR64" s="204"/>
    </row>
    <row r="65" spans="1:44">
      <c r="A65" s="22" t="s">
        <v>36</v>
      </c>
      <c r="B65" s="22" t="s">
        <v>37</v>
      </c>
      <c r="C65" s="23" t="s">
        <v>24</v>
      </c>
      <c r="D65" s="24" t="s">
        <v>27</v>
      </c>
      <c r="E65" s="23">
        <v>3</v>
      </c>
      <c r="F65" s="23" t="s">
        <v>28</v>
      </c>
      <c r="G65" s="25">
        <v>41325</v>
      </c>
      <c r="H65" s="11" t="s">
        <v>29</v>
      </c>
      <c r="I65" s="11">
        <f t="shared" si="32"/>
        <v>41409</v>
      </c>
      <c r="J65" s="146">
        <f t="shared" si="33"/>
        <v>41437</v>
      </c>
      <c r="K65" s="28" t="s">
        <v>29</v>
      </c>
      <c r="L65" s="6" t="s">
        <v>29</v>
      </c>
      <c r="M65" s="26" t="s">
        <v>29</v>
      </c>
      <c r="N65" s="5" t="s">
        <v>29</v>
      </c>
      <c r="O65" s="28" t="s">
        <v>29</v>
      </c>
      <c r="P65" s="26" t="s">
        <v>29</v>
      </c>
      <c r="Q65" s="5" t="s">
        <v>29</v>
      </c>
      <c r="R65" s="6" t="s">
        <v>29</v>
      </c>
      <c r="S65" s="30" t="s">
        <v>29</v>
      </c>
      <c r="T65" s="5" t="s">
        <v>29</v>
      </c>
      <c r="U65" s="6" t="s">
        <v>29</v>
      </c>
      <c r="V65" s="143" t="s">
        <v>29</v>
      </c>
      <c r="W65" s="140">
        <v>2</v>
      </c>
      <c r="X65" s="60">
        <v>0</v>
      </c>
      <c r="Y65" s="8">
        <v>1</v>
      </c>
      <c r="Z65" s="40">
        <v>0</v>
      </c>
      <c r="AA65" s="42">
        <v>0</v>
      </c>
      <c r="AB65" s="8">
        <v>0</v>
      </c>
      <c r="AC65" s="9">
        <v>0</v>
      </c>
      <c r="AD65" s="42">
        <v>0</v>
      </c>
      <c r="AE65" s="8">
        <v>0</v>
      </c>
      <c r="AF65" s="9">
        <v>0</v>
      </c>
      <c r="AG65" s="42">
        <v>0</v>
      </c>
      <c r="AH65" s="8">
        <v>0</v>
      </c>
      <c r="AI65" s="61">
        <v>0</v>
      </c>
      <c r="AJ65" s="133">
        <v>14</v>
      </c>
      <c r="AK65" s="10">
        <v>0</v>
      </c>
      <c r="AL65" s="103">
        <v>8</v>
      </c>
      <c r="AM65" s="107">
        <f t="shared" si="3"/>
        <v>25</v>
      </c>
      <c r="AN65" s="110">
        <f t="shared" si="4"/>
        <v>3</v>
      </c>
      <c r="AO65" s="113">
        <f t="shared" si="5"/>
        <v>0.17647058823529413</v>
      </c>
      <c r="AP65" s="189"/>
      <c r="AQ65" s="115">
        <f t="shared" si="40"/>
        <v>85.666666666666671</v>
      </c>
      <c r="AR65" s="204"/>
    </row>
    <row r="66" spans="1:44">
      <c r="A66" s="22" t="s">
        <v>36</v>
      </c>
      <c r="B66" s="22" t="s">
        <v>37</v>
      </c>
      <c r="C66" s="23" t="s">
        <v>24</v>
      </c>
      <c r="D66" s="24" t="s">
        <v>27</v>
      </c>
      <c r="E66" s="23">
        <v>4</v>
      </c>
      <c r="F66" s="23" t="s">
        <v>28</v>
      </c>
      <c r="G66" s="25">
        <v>41325</v>
      </c>
      <c r="H66" s="11" t="s">
        <v>29</v>
      </c>
      <c r="I66" s="11">
        <f t="shared" si="32"/>
        <v>41409</v>
      </c>
      <c r="J66" s="146">
        <f t="shared" si="33"/>
        <v>41437</v>
      </c>
      <c r="K66" s="28" t="s">
        <v>29</v>
      </c>
      <c r="L66" s="6" t="s">
        <v>29</v>
      </c>
      <c r="M66" s="26" t="s">
        <v>29</v>
      </c>
      <c r="N66" s="5" t="s">
        <v>29</v>
      </c>
      <c r="O66" s="28" t="s">
        <v>29</v>
      </c>
      <c r="P66" s="26" t="s">
        <v>29</v>
      </c>
      <c r="Q66" s="5" t="s">
        <v>29</v>
      </c>
      <c r="R66" s="6" t="s">
        <v>29</v>
      </c>
      <c r="S66" s="30" t="s">
        <v>29</v>
      </c>
      <c r="T66" s="5" t="s">
        <v>29</v>
      </c>
      <c r="U66" s="6" t="s">
        <v>29</v>
      </c>
      <c r="V66" s="143" t="s">
        <v>29</v>
      </c>
      <c r="W66" s="140">
        <v>4</v>
      </c>
      <c r="X66" s="60">
        <v>0</v>
      </c>
      <c r="Y66" s="8">
        <v>1</v>
      </c>
      <c r="Z66" s="40">
        <v>0</v>
      </c>
      <c r="AA66" s="42">
        <v>0</v>
      </c>
      <c r="AB66" s="8">
        <v>0</v>
      </c>
      <c r="AC66" s="9">
        <v>0</v>
      </c>
      <c r="AD66" s="42">
        <v>0</v>
      </c>
      <c r="AE66" s="8">
        <v>0</v>
      </c>
      <c r="AF66" s="9">
        <v>0</v>
      </c>
      <c r="AG66" s="42">
        <v>0</v>
      </c>
      <c r="AH66" s="8">
        <v>0</v>
      </c>
      <c r="AI66" s="61">
        <v>0</v>
      </c>
      <c r="AJ66" s="133">
        <v>15</v>
      </c>
      <c r="AK66" s="10">
        <v>0</v>
      </c>
      <c r="AL66" s="103">
        <v>5</v>
      </c>
      <c r="AM66" s="107">
        <f t="shared" si="3"/>
        <v>25</v>
      </c>
      <c r="AN66" s="110">
        <f t="shared" si="4"/>
        <v>5</v>
      </c>
      <c r="AO66" s="113">
        <f t="shared" si="5"/>
        <v>0.25</v>
      </c>
      <c r="AP66" s="189"/>
      <c r="AQ66" s="115">
        <f t="shared" si="40"/>
        <v>85</v>
      </c>
      <c r="AR66" s="204"/>
    </row>
    <row r="67" spans="1:44">
      <c r="A67" s="1" t="s">
        <v>36</v>
      </c>
      <c r="B67" s="1" t="s">
        <v>37</v>
      </c>
      <c r="C67" s="12" t="s">
        <v>24</v>
      </c>
      <c r="D67" s="13" t="s">
        <v>30</v>
      </c>
      <c r="E67" s="12">
        <v>1</v>
      </c>
      <c r="F67" s="12" t="s">
        <v>28</v>
      </c>
      <c r="G67" s="4">
        <v>41325</v>
      </c>
      <c r="H67" s="15" t="s">
        <v>29</v>
      </c>
      <c r="I67" s="14">
        <f t="shared" si="32"/>
        <v>41409</v>
      </c>
      <c r="J67" s="154">
        <f t="shared" si="33"/>
        <v>41437</v>
      </c>
      <c r="K67" s="28" t="s">
        <v>29</v>
      </c>
      <c r="L67" s="6" t="s">
        <v>29</v>
      </c>
      <c r="M67" s="26" t="s">
        <v>29</v>
      </c>
      <c r="N67" s="5" t="s">
        <v>29</v>
      </c>
      <c r="O67" s="28" t="s">
        <v>29</v>
      </c>
      <c r="P67" s="26" t="s">
        <v>29</v>
      </c>
      <c r="Q67" s="5" t="s">
        <v>29</v>
      </c>
      <c r="R67" s="6" t="s">
        <v>29</v>
      </c>
      <c r="S67" s="30" t="s">
        <v>29</v>
      </c>
      <c r="T67" s="5" t="s">
        <v>29</v>
      </c>
      <c r="U67" s="6" t="s">
        <v>29</v>
      </c>
      <c r="V67" s="143" t="s">
        <v>29</v>
      </c>
      <c r="W67" s="140">
        <v>0</v>
      </c>
      <c r="X67" s="60">
        <v>0</v>
      </c>
      <c r="Y67" s="8">
        <v>1</v>
      </c>
      <c r="Z67" s="40">
        <v>0</v>
      </c>
      <c r="AA67" s="42">
        <v>0</v>
      </c>
      <c r="AB67" s="8">
        <v>0</v>
      </c>
      <c r="AC67" s="9">
        <v>2</v>
      </c>
      <c r="AD67" s="42">
        <v>0</v>
      </c>
      <c r="AE67" s="8">
        <v>0</v>
      </c>
      <c r="AF67" s="9">
        <v>0</v>
      </c>
      <c r="AG67" s="42">
        <v>0</v>
      </c>
      <c r="AH67" s="8">
        <v>0</v>
      </c>
      <c r="AI67" s="61">
        <v>0</v>
      </c>
      <c r="AJ67" s="133">
        <v>9</v>
      </c>
      <c r="AK67" s="10">
        <v>2</v>
      </c>
      <c r="AL67" s="103">
        <v>11</v>
      </c>
      <c r="AM67" s="106">
        <f t="shared" si="3"/>
        <v>25</v>
      </c>
      <c r="AN67" s="109">
        <f t="shared" si="4"/>
        <v>3</v>
      </c>
      <c r="AO67" s="112">
        <f t="shared" si="5"/>
        <v>0.21428571428571427</v>
      </c>
      <c r="AP67" s="190">
        <f t="shared" ref="AP67" si="41">AVERAGE(AO67:AO70)</f>
        <v>0.35496031746031742</v>
      </c>
      <c r="AQ67" s="116">
        <f t="shared" si="40"/>
        <v>95</v>
      </c>
      <c r="AR67" s="201">
        <f t="shared" ref="AR67" si="42">AVERAGE(AQ67:AQ70)</f>
        <v>91.713141025641022</v>
      </c>
    </row>
    <row r="68" spans="1:44">
      <c r="A68" s="1" t="s">
        <v>36</v>
      </c>
      <c r="B68" s="1" t="s">
        <v>37</v>
      </c>
      <c r="C68" s="12" t="s">
        <v>24</v>
      </c>
      <c r="D68" s="13" t="s">
        <v>30</v>
      </c>
      <c r="E68" s="12">
        <v>2</v>
      </c>
      <c r="F68" s="12" t="s">
        <v>28</v>
      </c>
      <c r="G68" s="4">
        <v>41325</v>
      </c>
      <c r="H68" s="15" t="s">
        <v>29</v>
      </c>
      <c r="I68" s="14">
        <f t="shared" si="32"/>
        <v>41409</v>
      </c>
      <c r="J68" s="154">
        <f t="shared" si="33"/>
        <v>41437</v>
      </c>
      <c r="K68" s="28" t="s">
        <v>29</v>
      </c>
      <c r="L68" s="6" t="s">
        <v>29</v>
      </c>
      <c r="M68" s="26" t="s">
        <v>29</v>
      </c>
      <c r="N68" s="5" t="s">
        <v>29</v>
      </c>
      <c r="O68" s="28" t="s">
        <v>29</v>
      </c>
      <c r="P68" s="26" t="s">
        <v>29</v>
      </c>
      <c r="Q68" s="5" t="s">
        <v>29</v>
      </c>
      <c r="R68" s="6" t="s">
        <v>29</v>
      </c>
      <c r="S68" s="30" t="s">
        <v>29</v>
      </c>
      <c r="T68" s="5" t="s">
        <v>29</v>
      </c>
      <c r="U68" s="6" t="s">
        <v>29</v>
      </c>
      <c r="V68" s="143" t="s">
        <v>29</v>
      </c>
      <c r="W68" s="140">
        <v>1</v>
      </c>
      <c r="X68" s="60">
        <v>0</v>
      </c>
      <c r="Y68" s="8">
        <v>1</v>
      </c>
      <c r="Z68" s="40">
        <v>1</v>
      </c>
      <c r="AA68" s="42">
        <v>0</v>
      </c>
      <c r="AB68" s="8">
        <v>0</v>
      </c>
      <c r="AC68" s="9">
        <v>0</v>
      </c>
      <c r="AD68" s="42">
        <v>0</v>
      </c>
      <c r="AE68" s="8">
        <v>0</v>
      </c>
      <c r="AF68" s="9">
        <v>1</v>
      </c>
      <c r="AG68" s="42">
        <v>0</v>
      </c>
      <c r="AH68" s="8">
        <v>0</v>
      </c>
      <c r="AI68" s="61">
        <v>0</v>
      </c>
      <c r="AJ68" s="133">
        <v>13</v>
      </c>
      <c r="AK68" s="10">
        <v>1</v>
      </c>
      <c r="AL68" s="103">
        <v>7</v>
      </c>
      <c r="AM68" s="106">
        <f t="shared" ref="AM68:AM131" si="43">SUM(K68:AL68)</f>
        <v>25</v>
      </c>
      <c r="AN68" s="109">
        <f t="shared" ref="AN68:AN131" si="44">SUM(K68:AI68)</f>
        <v>4</v>
      </c>
      <c r="AO68" s="112">
        <f t="shared" ref="AO68:AO131" si="45">AN68/(AM68-AL68)</f>
        <v>0.22222222222222221</v>
      </c>
      <c r="AP68" s="191"/>
      <c r="AQ68" s="116">
        <f t="shared" si="40"/>
        <v>92.25</v>
      </c>
      <c r="AR68" s="202"/>
    </row>
    <row r="69" spans="1:44">
      <c r="A69" s="1" t="s">
        <v>36</v>
      </c>
      <c r="B69" s="1" t="s">
        <v>37</v>
      </c>
      <c r="C69" s="12" t="s">
        <v>24</v>
      </c>
      <c r="D69" s="13" t="s">
        <v>30</v>
      </c>
      <c r="E69" s="12">
        <v>3</v>
      </c>
      <c r="F69" s="12" t="s">
        <v>28</v>
      </c>
      <c r="G69" s="4">
        <v>41325</v>
      </c>
      <c r="H69" s="15" t="s">
        <v>29</v>
      </c>
      <c r="I69" s="14">
        <f t="shared" si="32"/>
        <v>41409</v>
      </c>
      <c r="J69" s="154">
        <f t="shared" si="33"/>
        <v>41437</v>
      </c>
      <c r="K69" s="28" t="s">
        <v>29</v>
      </c>
      <c r="L69" s="6" t="s">
        <v>29</v>
      </c>
      <c r="M69" s="26" t="s">
        <v>29</v>
      </c>
      <c r="N69" s="5" t="s">
        <v>29</v>
      </c>
      <c r="O69" s="28" t="s">
        <v>29</v>
      </c>
      <c r="P69" s="26" t="s">
        <v>29</v>
      </c>
      <c r="Q69" s="5" t="s">
        <v>29</v>
      </c>
      <c r="R69" s="6" t="s">
        <v>29</v>
      </c>
      <c r="S69" s="30" t="s">
        <v>29</v>
      </c>
      <c r="T69" s="5" t="s">
        <v>29</v>
      </c>
      <c r="U69" s="6" t="s">
        <v>29</v>
      </c>
      <c r="V69" s="143" t="s">
        <v>29</v>
      </c>
      <c r="W69" s="140">
        <v>1</v>
      </c>
      <c r="X69" s="60">
        <v>0</v>
      </c>
      <c r="Y69" s="8">
        <v>3</v>
      </c>
      <c r="Z69" s="40">
        <v>2</v>
      </c>
      <c r="AA69" s="42">
        <v>0</v>
      </c>
      <c r="AB69" s="8">
        <v>0</v>
      </c>
      <c r="AC69" s="9">
        <v>0</v>
      </c>
      <c r="AD69" s="42">
        <v>0</v>
      </c>
      <c r="AE69" s="8">
        <v>0</v>
      </c>
      <c r="AF69" s="9">
        <v>0</v>
      </c>
      <c r="AG69" s="42">
        <v>0</v>
      </c>
      <c r="AH69" s="8">
        <v>0</v>
      </c>
      <c r="AI69" s="61">
        <v>0</v>
      </c>
      <c r="AJ69" s="133">
        <v>12</v>
      </c>
      <c r="AK69" s="10">
        <v>0</v>
      </c>
      <c r="AL69" s="103">
        <v>7</v>
      </c>
      <c r="AM69" s="106">
        <f t="shared" si="43"/>
        <v>25</v>
      </c>
      <c r="AN69" s="109">
        <f t="shared" si="44"/>
        <v>6</v>
      </c>
      <c r="AO69" s="112">
        <f t="shared" si="45"/>
        <v>0.33333333333333331</v>
      </c>
      <c r="AP69" s="191"/>
      <c r="AQ69" s="116">
        <f t="shared" si="40"/>
        <v>88.833333333333329</v>
      </c>
      <c r="AR69" s="202"/>
    </row>
    <row r="70" spans="1:44">
      <c r="A70" s="1" t="s">
        <v>36</v>
      </c>
      <c r="B70" s="1" t="s">
        <v>37</v>
      </c>
      <c r="C70" s="12" t="s">
        <v>24</v>
      </c>
      <c r="D70" s="13" t="s">
        <v>30</v>
      </c>
      <c r="E70" s="12">
        <v>4</v>
      </c>
      <c r="F70" s="12" t="s">
        <v>28</v>
      </c>
      <c r="G70" s="4">
        <v>41325</v>
      </c>
      <c r="H70" s="15" t="s">
        <v>29</v>
      </c>
      <c r="I70" s="14">
        <f t="shared" si="32"/>
        <v>41409</v>
      </c>
      <c r="J70" s="154">
        <f t="shared" si="33"/>
        <v>41437</v>
      </c>
      <c r="K70" s="28" t="s">
        <v>29</v>
      </c>
      <c r="L70" s="6" t="s">
        <v>29</v>
      </c>
      <c r="M70" s="26" t="s">
        <v>29</v>
      </c>
      <c r="N70" s="5" t="s">
        <v>29</v>
      </c>
      <c r="O70" s="28" t="s">
        <v>29</v>
      </c>
      <c r="P70" s="26" t="s">
        <v>29</v>
      </c>
      <c r="Q70" s="5" t="s">
        <v>29</v>
      </c>
      <c r="R70" s="6" t="s">
        <v>29</v>
      </c>
      <c r="S70" s="30" t="s">
        <v>29</v>
      </c>
      <c r="T70" s="5" t="s">
        <v>29</v>
      </c>
      <c r="U70" s="6" t="s">
        <v>29</v>
      </c>
      <c r="V70" s="143" t="s">
        <v>29</v>
      </c>
      <c r="W70" s="140">
        <v>2</v>
      </c>
      <c r="X70" s="60">
        <v>0</v>
      </c>
      <c r="Y70" s="8">
        <v>5</v>
      </c>
      <c r="Z70" s="40">
        <v>2</v>
      </c>
      <c r="AA70" s="42">
        <v>2</v>
      </c>
      <c r="AB70" s="8">
        <v>1</v>
      </c>
      <c r="AC70" s="9">
        <v>0</v>
      </c>
      <c r="AD70" s="42">
        <v>0</v>
      </c>
      <c r="AE70" s="8">
        <v>1</v>
      </c>
      <c r="AF70" s="9">
        <v>0</v>
      </c>
      <c r="AG70" s="42">
        <v>0</v>
      </c>
      <c r="AH70" s="8">
        <v>0</v>
      </c>
      <c r="AI70" s="61">
        <v>0</v>
      </c>
      <c r="AJ70" s="133">
        <v>5</v>
      </c>
      <c r="AK70" s="10">
        <v>2</v>
      </c>
      <c r="AL70" s="103">
        <v>5</v>
      </c>
      <c r="AM70" s="106">
        <f t="shared" si="43"/>
        <v>25</v>
      </c>
      <c r="AN70" s="109">
        <f t="shared" si="44"/>
        <v>13</v>
      </c>
      <c r="AO70" s="112">
        <f t="shared" si="45"/>
        <v>0.65</v>
      </c>
      <c r="AP70" s="191"/>
      <c r="AQ70" s="116">
        <f t="shared" si="40"/>
        <v>90.769230769230774</v>
      </c>
      <c r="AR70" s="202"/>
    </row>
    <row r="71" spans="1:44">
      <c r="A71" s="22" t="s">
        <v>36</v>
      </c>
      <c r="B71" s="22" t="s">
        <v>37</v>
      </c>
      <c r="C71" s="23" t="s">
        <v>24</v>
      </c>
      <c r="D71" s="24" t="s">
        <v>31</v>
      </c>
      <c r="E71" s="23">
        <v>1</v>
      </c>
      <c r="F71" s="23" t="s">
        <v>28</v>
      </c>
      <c r="G71" s="25">
        <v>41325</v>
      </c>
      <c r="H71" s="11" t="s">
        <v>29</v>
      </c>
      <c r="I71" s="11">
        <f t="shared" si="32"/>
        <v>41409</v>
      </c>
      <c r="J71" s="146">
        <f t="shared" si="33"/>
        <v>41437</v>
      </c>
      <c r="K71" s="28" t="s">
        <v>29</v>
      </c>
      <c r="L71" s="6" t="s">
        <v>29</v>
      </c>
      <c r="M71" s="26" t="s">
        <v>29</v>
      </c>
      <c r="N71" s="5" t="s">
        <v>29</v>
      </c>
      <c r="O71" s="28" t="s">
        <v>29</v>
      </c>
      <c r="P71" s="26" t="s">
        <v>29</v>
      </c>
      <c r="Q71" s="5" t="s">
        <v>29</v>
      </c>
      <c r="R71" s="6" t="s">
        <v>29</v>
      </c>
      <c r="S71" s="30" t="s">
        <v>29</v>
      </c>
      <c r="T71" s="5" t="s">
        <v>29</v>
      </c>
      <c r="U71" s="6" t="s">
        <v>29</v>
      </c>
      <c r="V71" s="143" t="s">
        <v>29</v>
      </c>
      <c r="W71" s="140">
        <v>0</v>
      </c>
      <c r="X71" s="60">
        <v>0</v>
      </c>
      <c r="Y71" s="8">
        <v>0</v>
      </c>
      <c r="Z71" s="40">
        <v>0</v>
      </c>
      <c r="AA71" s="42">
        <v>0</v>
      </c>
      <c r="AB71" s="8">
        <v>1</v>
      </c>
      <c r="AC71" s="9">
        <v>0</v>
      </c>
      <c r="AD71" s="42">
        <v>0</v>
      </c>
      <c r="AE71" s="8">
        <v>0</v>
      </c>
      <c r="AF71" s="9">
        <v>0</v>
      </c>
      <c r="AG71" s="42">
        <v>0</v>
      </c>
      <c r="AH71" s="8">
        <v>0</v>
      </c>
      <c r="AI71" s="61">
        <v>0</v>
      </c>
      <c r="AJ71" s="133">
        <v>16</v>
      </c>
      <c r="AK71" s="10">
        <v>3</v>
      </c>
      <c r="AL71" s="103">
        <v>5</v>
      </c>
      <c r="AM71" s="107">
        <f t="shared" si="43"/>
        <v>25</v>
      </c>
      <c r="AN71" s="110">
        <f t="shared" si="44"/>
        <v>1</v>
      </c>
      <c r="AO71" s="113">
        <f t="shared" si="45"/>
        <v>0.05</v>
      </c>
      <c r="AP71" s="188">
        <f t="shared" ref="AP71" si="46">AVERAGE(AO71:AO74)</f>
        <v>0.1787784679089027</v>
      </c>
      <c r="AQ71" s="115">
        <f t="shared" si="40"/>
        <v>96</v>
      </c>
      <c r="AR71" s="200">
        <f t="shared" ref="AR71" si="47">AVERAGE(AQ71:AQ74)</f>
        <v>92.944444444444443</v>
      </c>
    </row>
    <row r="72" spans="1:44">
      <c r="A72" s="22" t="s">
        <v>36</v>
      </c>
      <c r="B72" s="22" t="s">
        <v>37</v>
      </c>
      <c r="C72" s="23" t="s">
        <v>24</v>
      </c>
      <c r="D72" s="24" t="s">
        <v>31</v>
      </c>
      <c r="E72" s="23">
        <v>2</v>
      </c>
      <c r="F72" s="23" t="s">
        <v>28</v>
      </c>
      <c r="G72" s="25">
        <v>41325</v>
      </c>
      <c r="H72" s="11" t="s">
        <v>29</v>
      </c>
      <c r="I72" s="11">
        <f t="shared" si="32"/>
        <v>41409</v>
      </c>
      <c r="J72" s="146">
        <f t="shared" si="33"/>
        <v>41437</v>
      </c>
      <c r="K72" s="28" t="s">
        <v>29</v>
      </c>
      <c r="L72" s="6" t="s">
        <v>29</v>
      </c>
      <c r="M72" s="26" t="s">
        <v>29</v>
      </c>
      <c r="N72" s="5" t="s">
        <v>29</v>
      </c>
      <c r="O72" s="28" t="s">
        <v>29</v>
      </c>
      <c r="P72" s="26" t="s">
        <v>29</v>
      </c>
      <c r="Q72" s="5" t="s">
        <v>29</v>
      </c>
      <c r="R72" s="6" t="s">
        <v>29</v>
      </c>
      <c r="S72" s="30" t="s">
        <v>29</v>
      </c>
      <c r="T72" s="5" t="s">
        <v>29</v>
      </c>
      <c r="U72" s="6" t="s">
        <v>29</v>
      </c>
      <c r="V72" s="143" t="s">
        <v>29</v>
      </c>
      <c r="W72" s="140">
        <v>8</v>
      </c>
      <c r="X72" s="60">
        <v>0</v>
      </c>
      <c r="Y72" s="8">
        <v>0</v>
      </c>
      <c r="Z72" s="40">
        <v>1</v>
      </c>
      <c r="AA72" s="42">
        <v>0</v>
      </c>
      <c r="AB72" s="8">
        <v>0</v>
      </c>
      <c r="AC72" s="9">
        <v>0</v>
      </c>
      <c r="AD72" s="42">
        <v>0</v>
      </c>
      <c r="AE72" s="8">
        <v>0</v>
      </c>
      <c r="AF72" s="9">
        <v>0</v>
      </c>
      <c r="AG72" s="42">
        <v>0</v>
      </c>
      <c r="AH72" s="8">
        <v>0</v>
      </c>
      <c r="AI72" s="61">
        <v>0</v>
      </c>
      <c r="AJ72" s="133">
        <v>11</v>
      </c>
      <c r="AK72" s="10">
        <v>3</v>
      </c>
      <c r="AL72" s="103">
        <v>2</v>
      </c>
      <c r="AM72" s="107">
        <f t="shared" si="43"/>
        <v>25</v>
      </c>
      <c r="AN72" s="110">
        <f t="shared" si="44"/>
        <v>9</v>
      </c>
      <c r="AO72" s="113">
        <f t="shared" si="45"/>
        <v>0.39130434782608697</v>
      </c>
      <c r="AP72" s="189"/>
      <c r="AQ72" s="115">
        <f t="shared" si="40"/>
        <v>84.777777777777771</v>
      </c>
      <c r="AR72" s="189"/>
    </row>
    <row r="73" spans="1:44">
      <c r="A73" s="22" t="s">
        <v>36</v>
      </c>
      <c r="B73" s="22" t="s">
        <v>37</v>
      </c>
      <c r="C73" s="23" t="s">
        <v>24</v>
      </c>
      <c r="D73" s="24" t="s">
        <v>31</v>
      </c>
      <c r="E73" s="23">
        <v>3</v>
      </c>
      <c r="F73" s="23" t="s">
        <v>28</v>
      </c>
      <c r="G73" s="25">
        <v>41325</v>
      </c>
      <c r="H73" s="11" t="s">
        <v>29</v>
      </c>
      <c r="I73" s="11">
        <f t="shared" si="32"/>
        <v>41409</v>
      </c>
      <c r="J73" s="146">
        <f t="shared" si="33"/>
        <v>41437</v>
      </c>
      <c r="K73" s="28" t="s">
        <v>29</v>
      </c>
      <c r="L73" s="6" t="s">
        <v>29</v>
      </c>
      <c r="M73" s="26" t="s">
        <v>29</v>
      </c>
      <c r="N73" s="5" t="s">
        <v>29</v>
      </c>
      <c r="O73" s="28" t="s">
        <v>29</v>
      </c>
      <c r="P73" s="26" t="s">
        <v>29</v>
      </c>
      <c r="Q73" s="5" t="s">
        <v>29</v>
      </c>
      <c r="R73" s="6" t="s">
        <v>29</v>
      </c>
      <c r="S73" s="30" t="s">
        <v>29</v>
      </c>
      <c r="T73" s="5" t="s">
        <v>29</v>
      </c>
      <c r="U73" s="6" t="s">
        <v>29</v>
      </c>
      <c r="V73" s="143" t="s">
        <v>29</v>
      </c>
      <c r="W73" s="140">
        <v>0</v>
      </c>
      <c r="X73" s="60">
        <v>0</v>
      </c>
      <c r="Y73" s="8">
        <v>0</v>
      </c>
      <c r="Z73" s="40">
        <v>0</v>
      </c>
      <c r="AA73" s="42">
        <v>2</v>
      </c>
      <c r="AB73" s="8">
        <v>0</v>
      </c>
      <c r="AC73" s="9">
        <v>0</v>
      </c>
      <c r="AD73" s="42">
        <v>0</v>
      </c>
      <c r="AE73" s="8">
        <v>0</v>
      </c>
      <c r="AF73" s="9">
        <v>0</v>
      </c>
      <c r="AG73" s="42">
        <v>0</v>
      </c>
      <c r="AH73" s="8">
        <v>0</v>
      </c>
      <c r="AI73" s="61">
        <v>0</v>
      </c>
      <c r="AJ73" s="133">
        <v>21</v>
      </c>
      <c r="AK73" s="10">
        <v>1</v>
      </c>
      <c r="AL73" s="103">
        <v>1</v>
      </c>
      <c r="AM73" s="107">
        <f t="shared" si="43"/>
        <v>25</v>
      </c>
      <c r="AN73" s="110">
        <f t="shared" si="44"/>
        <v>2</v>
      </c>
      <c r="AO73" s="113">
        <f t="shared" si="45"/>
        <v>8.3333333333333329E-2</v>
      </c>
      <c r="AP73" s="189"/>
      <c r="AQ73" s="115">
        <f t="shared" si="40"/>
        <v>93</v>
      </c>
      <c r="AR73" s="189"/>
    </row>
    <row r="74" spans="1:44" ht="15.75" thickBot="1">
      <c r="A74" s="32" t="s">
        <v>36</v>
      </c>
      <c r="B74" s="32" t="s">
        <v>37</v>
      </c>
      <c r="C74" s="33" t="s">
        <v>24</v>
      </c>
      <c r="D74" s="34" t="s">
        <v>31</v>
      </c>
      <c r="E74" s="33">
        <v>4</v>
      </c>
      <c r="F74" s="33" t="s">
        <v>28</v>
      </c>
      <c r="G74" s="35">
        <v>41325</v>
      </c>
      <c r="H74" s="16" t="s">
        <v>29</v>
      </c>
      <c r="I74" s="16">
        <f t="shared" si="32"/>
        <v>41409</v>
      </c>
      <c r="J74" s="147">
        <f t="shared" si="33"/>
        <v>41437</v>
      </c>
      <c r="K74" s="29" t="s">
        <v>29</v>
      </c>
      <c r="L74" s="18" t="s">
        <v>29</v>
      </c>
      <c r="M74" s="27" t="s">
        <v>29</v>
      </c>
      <c r="N74" s="17" t="s">
        <v>29</v>
      </c>
      <c r="O74" s="29" t="s">
        <v>29</v>
      </c>
      <c r="P74" s="27" t="s">
        <v>29</v>
      </c>
      <c r="Q74" s="17" t="s">
        <v>29</v>
      </c>
      <c r="R74" s="18" t="s">
        <v>29</v>
      </c>
      <c r="S74" s="31" t="s">
        <v>29</v>
      </c>
      <c r="T74" s="17" t="s">
        <v>29</v>
      </c>
      <c r="U74" s="18" t="s">
        <v>29</v>
      </c>
      <c r="V74" s="145" t="s">
        <v>29</v>
      </c>
      <c r="W74" s="144">
        <v>1</v>
      </c>
      <c r="X74" s="62">
        <v>0</v>
      </c>
      <c r="Y74" s="19">
        <v>0</v>
      </c>
      <c r="Z74" s="41">
        <v>0</v>
      </c>
      <c r="AA74" s="43">
        <v>0</v>
      </c>
      <c r="AB74" s="19">
        <v>0</v>
      </c>
      <c r="AC74" s="20">
        <v>1</v>
      </c>
      <c r="AD74" s="43">
        <v>0</v>
      </c>
      <c r="AE74" s="19">
        <v>1</v>
      </c>
      <c r="AF74" s="20">
        <v>0</v>
      </c>
      <c r="AG74" s="43">
        <v>1</v>
      </c>
      <c r="AH74" s="19">
        <v>0</v>
      </c>
      <c r="AI74" s="56">
        <v>0</v>
      </c>
      <c r="AJ74" s="134">
        <v>17</v>
      </c>
      <c r="AK74" s="21">
        <v>0</v>
      </c>
      <c r="AL74" s="104">
        <v>4</v>
      </c>
      <c r="AM74" s="108">
        <f t="shared" si="43"/>
        <v>25</v>
      </c>
      <c r="AN74" s="111">
        <f t="shared" si="44"/>
        <v>4</v>
      </c>
      <c r="AO74" s="114">
        <f t="shared" si="45"/>
        <v>0.19047619047619047</v>
      </c>
      <c r="AP74" s="199"/>
      <c r="AQ74" s="117">
        <f t="shared" si="40"/>
        <v>98</v>
      </c>
      <c r="AR74" s="199"/>
    </row>
    <row r="75" spans="1:44" ht="15.75" thickTop="1">
      <c r="A75" s="1" t="s">
        <v>38</v>
      </c>
      <c r="B75" s="1" t="s">
        <v>39</v>
      </c>
      <c r="C75" s="2" t="s">
        <v>26</v>
      </c>
      <c r="D75" s="3" t="s">
        <v>27</v>
      </c>
      <c r="E75" s="2">
        <v>1</v>
      </c>
      <c r="F75" s="2" t="s">
        <v>25</v>
      </c>
      <c r="G75" s="4">
        <v>41327</v>
      </c>
      <c r="H75" s="4">
        <f t="shared" ref="H75:H86" si="48">G75+7*4</f>
        <v>41355</v>
      </c>
      <c r="I75" s="4">
        <f t="shared" ref="I75:I98" si="49">G75+7*12</f>
        <v>41411</v>
      </c>
      <c r="J75" s="153">
        <f t="shared" ref="J75:J98" si="50">G75+7*16</f>
        <v>41439</v>
      </c>
      <c r="K75" s="28">
        <v>0</v>
      </c>
      <c r="L75" s="6">
        <v>0</v>
      </c>
      <c r="M75" s="26">
        <v>0</v>
      </c>
      <c r="N75" s="5">
        <v>0</v>
      </c>
      <c r="O75" s="28">
        <v>0</v>
      </c>
      <c r="P75" s="26">
        <v>0</v>
      </c>
      <c r="Q75" s="5">
        <v>0</v>
      </c>
      <c r="R75" s="6">
        <v>0</v>
      </c>
      <c r="S75" s="30">
        <v>1</v>
      </c>
      <c r="T75" s="5">
        <v>0</v>
      </c>
      <c r="U75" s="6">
        <v>0</v>
      </c>
      <c r="V75" s="143">
        <v>0</v>
      </c>
      <c r="W75" s="140">
        <v>1</v>
      </c>
      <c r="X75" s="60">
        <v>0</v>
      </c>
      <c r="Y75" s="8">
        <v>0</v>
      </c>
      <c r="Z75" s="63">
        <v>0</v>
      </c>
      <c r="AA75" s="60">
        <v>0</v>
      </c>
      <c r="AB75" s="8">
        <v>0</v>
      </c>
      <c r="AC75" s="63">
        <v>0</v>
      </c>
      <c r="AD75" s="60">
        <v>0</v>
      </c>
      <c r="AE75" s="8">
        <v>0</v>
      </c>
      <c r="AF75" s="9">
        <v>0</v>
      </c>
      <c r="AG75" s="42">
        <v>0</v>
      </c>
      <c r="AH75" s="8">
        <v>0</v>
      </c>
      <c r="AI75" s="61">
        <v>0</v>
      </c>
      <c r="AJ75" s="133">
        <v>19</v>
      </c>
      <c r="AK75" s="10">
        <v>0</v>
      </c>
      <c r="AL75" s="103">
        <v>4</v>
      </c>
      <c r="AM75" s="120">
        <f t="shared" si="43"/>
        <v>25</v>
      </c>
      <c r="AN75" s="121">
        <f t="shared" si="44"/>
        <v>2</v>
      </c>
      <c r="AO75" s="118">
        <f t="shared" si="45"/>
        <v>9.5238095238095233E-2</v>
      </c>
      <c r="AP75" s="192">
        <f t="shared" ref="AP75" si="51">AVERAGE(AO75:AO78)</f>
        <v>0.12292960662525879</v>
      </c>
      <c r="AQ75" s="122">
        <f>((K75*3)+(L75*5)+(M75*7)+(N75*10)+(O75*12)+(P75*14)+(Q75*17)+(R75*19)+(S75*21)+(T75*24)+(U75*26)+(V75*28)+(W75*84)+(X75*87)+(Y75*89)+(Z75*91)+(AA75*94)+(AB75*96)+(AC75*98)+(AD75*101)+(AE75*103)+(AF75*105)+(AG75*108)+(AH75*110)+(AI75*112))/AN75</f>
        <v>52.5</v>
      </c>
      <c r="AR75" s="205">
        <f t="shared" ref="AR75:AR83" si="52">AVERAGE(AQ75:AQ78)</f>
        <v>56.5</v>
      </c>
    </row>
    <row r="76" spans="1:44">
      <c r="A76" s="1" t="s">
        <v>38</v>
      </c>
      <c r="B76" s="1" t="s">
        <v>39</v>
      </c>
      <c r="C76" s="2" t="s">
        <v>26</v>
      </c>
      <c r="D76" s="3" t="s">
        <v>27</v>
      </c>
      <c r="E76" s="2">
        <v>2</v>
      </c>
      <c r="F76" s="2" t="s">
        <v>25</v>
      </c>
      <c r="G76" s="4">
        <v>41327</v>
      </c>
      <c r="H76" s="4">
        <f t="shared" si="48"/>
        <v>41355</v>
      </c>
      <c r="I76" s="4">
        <f t="shared" si="49"/>
        <v>41411</v>
      </c>
      <c r="J76" s="153">
        <f t="shared" si="50"/>
        <v>41439</v>
      </c>
      <c r="K76" s="28">
        <v>0</v>
      </c>
      <c r="L76" s="6">
        <v>0</v>
      </c>
      <c r="M76" s="26">
        <v>0</v>
      </c>
      <c r="N76" s="5">
        <v>0</v>
      </c>
      <c r="O76" s="28">
        <v>0</v>
      </c>
      <c r="P76" s="26">
        <v>0</v>
      </c>
      <c r="Q76" s="5">
        <v>0</v>
      </c>
      <c r="R76" s="6">
        <v>1</v>
      </c>
      <c r="S76" s="30">
        <v>0</v>
      </c>
      <c r="T76" s="5">
        <v>1</v>
      </c>
      <c r="U76" s="6">
        <v>1</v>
      </c>
      <c r="V76" s="143">
        <v>0</v>
      </c>
      <c r="W76" s="140">
        <v>0</v>
      </c>
      <c r="X76" s="60">
        <v>0</v>
      </c>
      <c r="Y76" s="8">
        <v>0</v>
      </c>
      <c r="Z76" s="61">
        <v>0</v>
      </c>
      <c r="AA76" s="60">
        <v>0</v>
      </c>
      <c r="AB76" s="8">
        <v>0</v>
      </c>
      <c r="AC76" s="61">
        <v>0</v>
      </c>
      <c r="AD76" s="60">
        <v>0</v>
      </c>
      <c r="AE76" s="8">
        <v>0</v>
      </c>
      <c r="AF76" s="9">
        <v>0</v>
      </c>
      <c r="AG76" s="42">
        <v>0</v>
      </c>
      <c r="AH76" s="8">
        <v>0</v>
      </c>
      <c r="AI76" s="61">
        <v>0</v>
      </c>
      <c r="AJ76" s="133">
        <v>18</v>
      </c>
      <c r="AK76" s="10">
        <v>0</v>
      </c>
      <c r="AL76" s="103">
        <v>4</v>
      </c>
      <c r="AM76" s="106">
        <f t="shared" si="43"/>
        <v>25</v>
      </c>
      <c r="AN76" s="109">
        <f t="shared" si="44"/>
        <v>3</v>
      </c>
      <c r="AO76" s="112">
        <f t="shared" si="45"/>
        <v>0.14285714285714285</v>
      </c>
      <c r="AP76" s="191"/>
      <c r="AQ76" s="122">
        <f t="shared" ref="AQ76:AQ86" si="53">((K76*3)+(L76*5)+(M76*7)+(N76*10)+(O76*12)+(P76*14)+(Q76*17)+(R76*19)+(S76*21)+(T76*24)+(U76*26)+(V76*28)+(W76*84)+(X76*87)+(Y76*89)+(Z76*91)+(AA76*94)+(AB76*96)+(AC76*98)+(AD76*101)+(AE76*103)+(AF76*105)+(AG76*108)+(AH76*110)+(AI76*112))/AN76</f>
        <v>23</v>
      </c>
      <c r="AR76" s="202"/>
    </row>
    <row r="77" spans="1:44">
      <c r="A77" s="1" t="s">
        <v>38</v>
      </c>
      <c r="B77" s="1" t="s">
        <v>39</v>
      </c>
      <c r="C77" s="2" t="s">
        <v>26</v>
      </c>
      <c r="D77" s="3" t="s">
        <v>27</v>
      </c>
      <c r="E77" s="2">
        <v>3</v>
      </c>
      <c r="F77" s="2" t="s">
        <v>25</v>
      </c>
      <c r="G77" s="4">
        <v>41327</v>
      </c>
      <c r="H77" s="4">
        <f t="shared" si="48"/>
        <v>41355</v>
      </c>
      <c r="I77" s="4">
        <f t="shared" si="49"/>
        <v>41411</v>
      </c>
      <c r="J77" s="153">
        <f t="shared" si="50"/>
        <v>41439</v>
      </c>
      <c r="K77" s="28">
        <v>0</v>
      </c>
      <c r="L77" s="6">
        <v>0</v>
      </c>
      <c r="M77" s="26">
        <v>0</v>
      </c>
      <c r="N77" s="5">
        <v>0</v>
      </c>
      <c r="O77" s="28">
        <v>0</v>
      </c>
      <c r="P77" s="26">
        <v>0</v>
      </c>
      <c r="Q77" s="5">
        <v>0</v>
      </c>
      <c r="R77" s="6">
        <v>0</v>
      </c>
      <c r="S77" s="30">
        <v>0</v>
      </c>
      <c r="T77" s="5">
        <v>0</v>
      </c>
      <c r="U77" s="6">
        <v>0</v>
      </c>
      <c r="V77" s="143">
        <v>1</v>
      </c>
      <c r="W77" s="140">
        <v>1</v>
      </c>
      <c r="X77" s="60">
        <v>0</v>
      </c>
      <c r="Y77" s="8">
        <v>0</v>
      </c>
      <c r="Z77" s="61">
        <v>0</v>
      </c>
      <c r="AA77" s="60">
        <v>0</v>
      </c>
      <c r="AB77" s="8">
        <v>0</v>
      </c>
      <c r="AC77" s="61">
        <v>0</v>
      </c>
      <c r="AD77" s="60">
        <v>0</v>
      </c>
      <c r="AE77" s="8">
        <v>0</v>
      </c>
      <c r="AF77" s="9">
        <v>0</v>
      </c>
      <c r="AG77" s="42">
        <v>0</v>
      </c>
      <c r="AH77" s="8">
        <v>0</v>
      </c>
      <c r="AI77" s="61">
        <v>0</v>
      </c>
      <c r="AJ77" s="133">
        <v>21</v>
      </c>
      <c r="AK77" s="10">
        <v>0</v>
      </c>
      <c r="AL77" s="103">
        <v>2</v>
      </c>
      <c r="AM77" s="106">
        <f t="shared" si="43"/>
        <v>25</v>
      </c>
      <c r="AN77" s="109">
        <f t="shared" si="44"/>
        <v>2</v>
      </c>
      <c r="AO77" s="112">
        <f t="shared" si="45"/>
        <v>8.6956521739130432E-2</v>
      </c>
      <c r="AP77" s="191"/>
      <c r="AQ77" s="122">
        <f t="shared" si="53"/>
        <v>56</v>
      </c>
      <c r="AR77" s="202"/>
    </row>
    <row r="78" spans="1:44">
      <c r="A78" s="1" t="s">
        <v>38</v>
      </c>
      <c r="B78" s="1" t="s">
        <v>39</v>
      </c>
      <c r="C78" s="2" t="s">
        <v>26</v>
      </c>
      <c r="D78" s="3" t="s">
        <v>27</v>
      </c>
      <c r="E78" s="2">
        <v>4</v>
      </c>
      <c r="F78" s="2" t="s">
        <v>25</v>
      </c>
      <c r="G78" s="4">
        <v>41327</v>
      </c>
      <c r="H78" s="4">
        <f t="shared" si="48"/>
        <v>41355</v>
      </c>
      <c r="I78" s="4">
        <f t="shared" si="49"/>
        <v>41411</v>
      </c>
      <c r="J78" s="153">
        <f t="shared" si="50"/>
        <v>41439</v>
      </c>
      <c r="K78" s="28">
        <v>0</v>
      </c>
      <c r="L78" s="6">
        <v>0</v>
      </c>
      <c r="M78" s="26">
        <v>0</v>
      </c>
      <c r="N78" s="5">
        <v>0</v>
      </c>
      <c r="O78" s="28">
        <v>0</v>
      </c>
      <c r="P78" s="26">
        <v>0</v>
      </c>
      <c r="Q78" s="5">
        <v>0</v>
      </c>
      <c r="R78" s="6">
        <v>0</v>
      </c>
      <c r="S78" s="30">
        <v>0</v>
      </c>
      <c r="T78" s="5">
        <v>0</v>
      </c>
      <c r="U78" s="6">
        <v>0</v>
      </c>
      <c r="V78" s="143">
        <v>0</v>
      </c>
      <c r="W78" s="140">
        <v>1</v>
      </c>
      <c r="X78" s="60">
        <v>0</v>
      </c>
      <c r="Y78" s="8">
        <v>0</v>
      </c>
      <c r="Z78" s="61">
        <v>0</v>
      </c>
      <c r="AA78" s="60">
        <v>0</v>
      </c>
      <c r="AB78" s="8">
        <v>0</v>
      </c>
      <c r="AC78" s="61">
        <v>0</v>
      </c>
      <c r="AD78" s="60">
        <v>0</v>
      </c>
      <c r="AE78" s="8">
        <v>0</v>
      </c>
      <c r="AF78" s="9">
        <v>1</v>
      </c>
      <c r="AG78" s="42">
        <v>0</v>
      </c>
      <c r="AH78" s="8">
        <v>0</v>
      </c>
      <c r="AI78" s="61">
        <v>0</v>
      </c>
      <c r="AJ78" s="133">
        <v>10</v>
      </c>
      <c r="AK78" s="10">
        <v>0</v>
      </c>
      <c r="AL78" s="103">
        <v>13</v>
      </c>
      <c r="AM78" s="106">
        <f t="shared" si="43"/>
        <v>25</v>
      </c>
      <c r="AN78" s="109">
        <f t="shared" si="44"/>
        <v>2</v>
      </c>
      <c r="AO78" s="112">
        <f t="shared" si="45"/>
        <v>0.16666666666666666</v>
      </c>
      <c r="AP78" s="191"/>
      <c r="AQ78" s="122">
        <f t="shared" si="53"/>
        <v>94.5</v>
      </c>
      <c r="AR78" s="202"/>
    </row>
    <row r="79" spans="1:44">
      <c r="A79" s="22" t="s">
        <v>38</v>
      </c>
      <c r="B79" s="22" t="s">
        <v>39</v>
      </c>
      <c r="C79" s="23" t="s">
        <v>26</v>
      </c>
      <c r="D79" s="24" t="s">
        <v>30</v>
      </c>
      <c r="E79" s="23">
        <v>1</v>
      </c>
      <c r="F79" s="23" t="s">
        <v>25</v>
      </c>
      <c r="G79" s="25">
        <v>41327</v>
      </c>
      <c r="H79" s="11">
        <f t="shared" si="48"/>
        <v>41355</v>
      </c>
      <c r="I79" s="11">
        <f t="shared" si="49"/>
        <v>41411</v>
      </c>
      <c r="J79" s="146">
        <f t="shared" si="50"/>
        <v>41439</v>
      </c>
      <c r="K79" s="28">
        <v>0</v>
      </c>
      <c r="L79" s="6">
        <v>0</v>
      </c>
      <c r="M79" s="26">
        <v>0</v>
      </c>
      <c r="N79" s="5">
        <v>0</v>
      </c>
      <c r="O79" s="28">
        <v>0</v>
      </c>
      <c r="P79" s="26">
        <v>1</v>
      </c>
      <c r="Q79" s="5">
        <v>0</v>
      </c>
      <c r="R79" s="6">
        <v>0</v>
      </c>
      <c r="S79" s="30">
        <v>0</v>
      </c>
      <c r="T79" s="5">
        <v>0</v>
      </c>
      <c r="U79" s="6">
        <v>0</v>
      </c>
      <c r="V79" s="143">
        <v>0</v>
      </c>
      <c r="W79" s="140">
        <v>0</v>
      </c>
      <c r="X79" s="60">
        <v>0</v>
      </c>
      <c r="Y79" s="8">
        <v>0</v>
      </c>
      <c r="Z79" s="61">
        <v>0</v>
      </c>
      <c r="AA79" s="60">
        <v>0</v>
      </c>
      <c r="AB79" s="8">
        <v>0</v>
      </c>
      <c r="AC79" s="61">
        <v>1</v>
      </c>
      <c r="AD79" s="60">
        <v>0</v>
      </c>
      <c r="AE79" s="8">
        <v>0</v>
      </c>
      <c r="AF79" s="9">
        <v>0</v>
      </c>
      <c r="AG79" s="42">
        <v>0</v>
      </c>
      <c r="AH79" s="8">
        <v>0</v>
      </c>
      <c r="AI79" s="61">
        <v>0</v>
      </c>
      <c r="AJ79" s="133">
        <v>16</v>
      </c>
      <c r="AK79" s="10">
        <v>0</v>
      </c>
      <c r="AL79" s="103">
        <v>7</v>
      </c>
      <c r="AM79" s="107">
        <f t="shared" si="43"/>
        <v>25</v>
      </c>
      <c r="AN79" s="110">
        <f t="shared" si="44"/>
        <v>2</v>
      </c>
      <c r="AO79" s="113">
        <f t="shared" si="45"/>
        <v>0.1111111111111111</v>
      </c>
      <c r="AP79" s="188">
        <f>AVERAGE(AO79:AO82)</f>
        <v>6.2016908212560382E-2</v>
      </c>
      <c r="AQ79" s="115">
        <f t="shared" si="53"/>
        <v>56</v>
      </c>
      <c r="AR79" s="203">
        <f t="shared" si="52"/>
        <v>21.75</v>
      </c>
    </row>
    <row r="80" spans="1:44">
      <c r="A80" s="22" t="s">
        <v>38</v>
      </c>
      <c r="B80" s="22" t="s">
        <v>39</v>
      </c>
      <c r="C80" s="23" t="s">
        <v>26</v>
      </c>
      <c r="D80" s="24" t="s">
        <v>30</v>
      </c>
      <c r="E80" s="23">
        <v>2</v>
      </c>
      <c r="F80" s="23" t="s">
        <v>25</v>
      </c>
      <c r="G80" s="25">
        <v>41327</v>
      </c>
      <c r="H80" s="11">
        <f t="shared" si="48"/>
        <v>41355</v>
      </c>
      <c r="I80" s="11">
        <f t="shared" si="49"/>
        <v>41411</v>
      </c>
      <c r="J80" s="146">
        <f t="shared" si="50"/>
        <v>41439</v>
      </c>
      <c r="K80" s="28">
        <v>0</v>
      </c>
      <c r="L80" s="6">
        <v>0</v>
      </c>
      <c r="M80" s="26">
        <v>0</v>
      </c>
      <c r="N80" s="5">
        <v>0</v>
      </c>
      <c r="O80" s="28">
        <v>0</v>
      </c>
      <c r="P80" s="26">
        <v>0</v>
      </c>
      <c r="Q80" s="5">
        <v>0</v>
      </c>
      <c r="R80" s="6">
        <v>0</v>
      </c>
      <c r="S80" s="30">
        <v>0</v>
      </c>
      <c r="T80" s="5">
        <v>0</v>
      </c>
      <c r="U80" s="6">
        <v>0</v>
      </c>
      <c r="V80" s="143">
        <v>0</v>
      </c>
      <c r="W80" s="140">
        <v>0</v>
      </c>
      <c r="X80" s="60">
        <v>0</v>
      </c>
      <c r="Y80" s="8">
        <v>0</v>
      </c>
      <c r="Z80" s="61">
        <v>0</v>
      </c>
      <c r="AA80" s="60">
        <v>0</v>
      </c>
      <c r="AB80" s="8">
        <v>0</v>
      </c>
      <c r="AC80" s="61">
        <v>0</v>
      </c>
      <c r="AD80" s="60">
        <v>0</v>
      </c>
      <c r="AE80" s="8">
        <v>0</v>
      </c>
      <c r="AF80" s="9">
        <v>0</v>
      </c>
      <c r="AG80" s="42">
        <v>0</v>
      </c>
      <c r="AH80" s="8">
        <v>0</v>
      </c>
      <c r="AI80" s="61">
        <v>0</v>
      </c>
      <c r="AJ80" s="133">
        <v>22</v>
      </c>
      <c r="AK80" s="10">
        <v>0</v>
      </c>
      <c r="AL80" s="103">
        <v>3</v>
      </c>
      <c r="AM80" s="107">
        <f t="shared" si="43"/>
        <v>25</v>
      </c>
      <c r="AN80" s="110">
        <f t="shared" si="44"/>
        <v>0</v>
      </c>
      <c r="AO80" s="113">
        <f t="shared" si="45"/>
        <v>0</v>
      </c>
      <c r="AP80" s="189"/>
      <c r="AQ80" s="155">
        <f>((K80*3)+(L80*5)+(M80*7)+(N80*10)+(O80*12)+(P80*14)+(Q80*17)+(R80*19)+(S80*21)+(T80*24)+(U80*26)+(V80*28)+(W80*84)+(X80*87)+(Y80*89)+(Z80*91)+(AA80*94)+(AB80*96)+(AC80*98)+(AD80*101)+(AE80*103)+(AF80*105)+(AG80*108)+(AH80*110)+(AI80*112))</f>
        <v>0</v>
      </c>
      <c r="AR80" s="204"/>
    </row>
    <row r="81" spans="1:44">
      <c r="A81" s="22" t="s">
        <v>38</v>
      </c>
      <c r="B81" s="22" t="s">
        <v>39</v>
      </c>
      <c r="C81" s="23" t="s">
        <v>26</v>
      </c>
      <c r="D81" s="24" t="s">
        <v>30</v>
      </c>
      <c r="E81" s="23">
        <v>3</v>
      </c>
      <c r="F81" s="23" t="s">
        <v>25</v>
      </c>
      <c r="G81" s="25">
        <v>41327</v>
      </c>
      <c r="H81" s="11">
        <f t="shared" si="48"/>
        <v>41355</v>
      </c>
      <c r="I81" s="11">
        <f t="shared" si="49"/>
        <v>41411</v>
      </c>
      <c r="J81" s="146">
        <f t="shared" si="50"/>
        <v>41439</v>
      </c>
      <c r="K81" s="28">
        <v>0</v>
      </c>
      <c r="L81" s="6">
        <v>0</v>
      </c>
      <c r="M81" s="26">
        <v>0</v>
      </c>
      <c r="N81" s="5">
        <v>1</v>
      </c>
      <c r="O81" s="28">
        <v>0</v>
      </c>
      <c r="P81" s="26">
        <v>1</v>
      </c>
      <c r="Q81" s="5">
        <v>0</v>
      </c>
      <c r="R81" s="6">
        <v>0</v>
      </c>
      <c r="S81" s="30">
        <v>0</v>
      </c>
      <c r="T81" s="5">
        <v>0</v>
      </c>
      <c r="U81" s="6">
        <v>0</v>
      </c>
      <c r="V81" s="143">
        <v>0</v>
      </c>
      <c r="W81" s="140">
        <v>0</v>
      </c>
      <c r="X81" s="60">
        <v>0</v>
      </c>
      <c r="Y81" s="8">
        <v>0</v>
      </c>
      <c r="Z81" s="61">
        <v>0</v>
      </c>
      <c r="AA81" s="60">
        <v>0</v>
      </c>
      <c r="AB81" s="8">
        <v>0</v>
      </c>
      <c r="AC81" s="61">
        <v>0</v>
      </c>
      <c r="AD81" s="60">
        <v>0</v>
      </c>
      <c r="AE81" s="8">
        <v>0</v>
      </c>
      <c r="AF81" s="9">
        <v>0</v>
      </c>
      <c r="AG81" s="42">
        <v>0</v>
      </c>
      <c r="AH81" s="8">
        <v>0</v>
      </c>
      <c r="AI81" s="61">
        <v>0</v>
      </c>
      <c r="AJ81" s="133">
        <v>21</v>
      </c>
      <c r="AK81" s="10">
        <v>0</v>
      </c>
      <c r="AL81" s="103">
        <v>2</v>
      </c>
      <c r="AM81" s="107">
        <f t="shared" si="43"/>
        <v>25</v>
      </c>
      <c r="AN81" s="110">
        <f t="shared" si="44"/>
        <v>2</v>
      </c>
      <c r="AO81" s="113">
        <f t="shared" si="45"/>
        <v>8.6956521739130432E-2</v>
      </c>
      <c r="AP81" s="189"/>
      <c r="AQ81" s="155">
        <f t="shared" si="53"/>
        <v>12</v>
      </c>
      <c r="AR81" s="204"/>
    </row>
    <row r="82" spans="1:44" ht="15.75" thickBot="1">
      <c r="A82" s="22" t="s">
        <v>38</v>
      </c>
      <c r="B82" s="22" t="s">
        <v>39</v>
      </c>
      <c r="C82" s="23" t="s">
        <v>26</v>
      </c>
      <c r="D82" s="24" t="s">
        <v>30</v>
      </c>
      <c r="E82" s="23">
        <v>4</v>
      </c>
      <c r="F82" s="23" t="s">
        <v>25</v>
      </c>
      <c r="G82" s="25">
        <v>41327</v>
      </c>
      <c r="H82" s="11">
        <f t="shared" si="48"/>
        <v>41355</v>
      </c>
      <c r="I82" s="11">
        <f t="shared" si="49"/>
        <v>41411</v>
      </c>
      <c r="J82" s="146">
        <f t="shared" si="50"/>
        <v>41439</v>
      </c>
      <c r="K82" s="28">
        <v>0</v>
      </c>
      <c r="L82" s="6">
        <v>0</v>
      </c>
      <c r="M82" s="26">
        <v>0</v>
      </c>
      <c r="N82" s="5">
        <v>0</v>
      </c>
      <c r="O82" s="28">
        <v>0</v>
      </c>
      <c r="P82" s="26">
        <v>0</v>
      </c>
      <c r="Q82" s="5">
        <v>0</v>
      </c>
      <c r="R82" s="6">
        <v>1</v>
      </c>
      <c r="S82" s="30">
        <v>0</v>
      </c>
      <c r="T82" s="5">
        <v>0</v>
      </c>
      <c r="U82" s="6">
        <v>0</v>
      </c>
      <c r="V82" s="143">
        <v>0</v>
      </c>
      <c r="W82" s="140">
        <v>0</v>
      </c>
      <c r="X82" s="60">
        <v>0</v>
      </c>
      <c r="Y82" s="8">
        <v>0</v>
      </c>
      <c r="Z82" s="61">
        <v>0</v>
      </c>
      <c r="AA82" s="60">
        <v>0</v>
      </c>
      <c r="AB82" s="8">
        <v>0</v>
      </c>
      <c r="AC82" s="61">
        <v>0</v>
      </c>
      <c r="AD82" s="60">
        <v>0</v>
      </c>
      <c r="AE82" s="8">
        <v>0</v>
      </c>
      <c r="AF82" s="9">
        <v>0</v>
      </c>
      <c r="AG82" s="42">
        <v>0</v>
      </c>
      <c r="AH82" s="8">
        <v>0</v>
      </c>
      <c r="AI82" s="61">
        <v>0</v>
      </c>
      <c r="AJ82" s="133">
        <v>19</v>
      </c>
      <c r="AK82" s="10">
        <v>0</v>
      </c>
      <c r="AL82" s="103">
        <v>5</v>
      </c>
      <c r="AM82" s="107">
        <f t="shared" si="43"/>
        <v>25</v>
      </c>
      <c r="AN82" s="110">
        <f t="shared" si="44"/>
        <v>1</v>
      </c>
      <c r="AO82" s="113">
        <f t="shared" si="45"/>
        <v>0.05</v>
      </c>
      <c r="AP82" s="189"/>
      <c r="AQ82" s="157">
        <f t="shared" si="53"/>
        <v>19</v>
      </c>
      <c r="AR82" s="204"/>
    </row>
    <row r="83" spans="1:44" ht="15.75" thickTop="1">
      <c r="A83" s="1" t="s">
        <v>38</v>
      </c>
      <c r="B83" s="1" t="s">
        <v>39</v>
      </c>
      <c r="C83" s="12" t="s">
        <v>26</v>
      </c>
      <c r="D83" s="13" t="s">
        <v>31</v>
      </c>
      <c r="E83" s="12">
        <v>1</v>
      </c>
      <c r="F83" s="2" t="s">
        <v>25</v>
      </c>
      <c r="G83" s="4">
        <v>41327</v>
      </c>
      <c r="H83" s="14">
        <f t="shared" si="48"/>
        <v>41355</v>
      </c>
      <c r="I83" s="14">
        <f t="shared" si="49"/>
        <v>41411</v>
      </c>
      <c r="J83" s="154">
        <f t="shared" si="50"/>
        <v>41439</v>
      </c>
      <c r="K83" s="28">
        <v>0</v>
      </c>
      <c r="L83" s="6">
        <v>0</v>
      </c>
      <c r="M83" s="26">
        <v>0</v>
      </c>
      <c r="N83" s="5">
        <v>0</v>
      </c>
      <c r="O83" s="28">
        <v>1</v>
      </c>
      <c r="P83" s="26">
        <v>0</v>
      </c>
      <c r="Q83" s="5">
        <v>0</v>
      </c>
      <c r="R83" s="6">
        <v>0</v>
      </c>
      <c r="S83" s="30">
        <v>0</v>
      </c>
      <c r="T83" s="5">
        <v>0</v>
      </c>
      <c r="U83" s="6">
        <v>0</v>
      </c>
      <c r="V83" s="143">
        <v>0</v>
      </c>
      <c r="W83" s="140">
        <v>1</v>
      </c>
      <c r="X83" s="60">
        <v>0</v>
      </c>
      <c r="Y83" s="8">
        <v>0</v>
      </c>
      <c r="Z83" s="61">
        <v>0</v>
      </c>
      <c r="AA83" s="60">
        <v>0</v>
      </c>
      <c r="AB83" s="8">
        <v>0</v>
      </c>
      <c r="AC83" s="61">
        <v>0</v>
      </c>
      <c r="AD83" s="60">
        <v>0</v>
      </c>
      <c r="AE83" s="8">
        <v>0</v>
      </c>
      <c r="AF83" s="9">
        <v>0</v>
      </c>
      <c r="AG83" s="42">
        <v>0</v>
      </c>
      <c r="AH83" s="8">
        <v>0</v>
      </c>
      <c r="AI83" s="61">
        <v>0</v>
      </c>
      <c r="AJ83" s="133">
        <v>19</v>
      </c>
      <c r="AK83" s="10">
        <v>0</v>
      </c>
      <c r="AL83" s="103">
        <v>4</v>
      </c>
      <c r="AM83" s="106">
        <f t="shared" si="43"/>
        <v>25</v>
      </c>
      <c r="AN83" s="109">
        <f t="shared" si="44"/>
        <v>2</v>
      </c>
      <c r="AO83" s="112">
        <f t="shared" si="45"/>
        <v>9.5238095238095233E-2</v>
      </c>
      <c r="AP83" s="190">
        <f t="shared" ref="AP83" si="54">AVERAGE(AO83:AO86)</f>
        <v>5.8982683982683984E-2</v>
      </c>
      <c r="AQ83" s="122">
        <f t="shared" si="53"/>
        <v>48</v>
      </c>
      <c r="AR83" s="201">
        <f t="shared" si="52"/>
        <v>46.5</v>
      </c>
    </row>
    <row r="84" spans="1:44">
      <c r="A84" s="1" t="s">
        <v>38</v>
      </c>
      <c r="B84" s="1" t="s">
        <v>39</v>
      </c>
      <c r="C84" s="12" t="s">
        <v>26</v>
      </c>
      <c r="D84" s="13" t="s">
        <v>31</v>
      </c>
      <c r="E84" s="12">
        <v>2</v>
      </c>
      <c r="F84" s="2" t="s">
        <v>25</v>
      </c>
      <c r="G84" s="4">
        <v>41327</v>
      </c>
      <c r="H84" s="14">
        <f t="shared" si="48"/>
        <v>41355</v>
      </c>
      <c r="I84" s="14">
        <f t="shared" si="49"/>
        <v>41411</v>
      </c>
      <c r="J84" s="154">
        <f t="shared" si="50"/>
        <v>41439</v>
      </c>
      <c r="K84" s="28">
        <v>0</v>
      </c>
      <c r="L84" s="6">
        <v>0</v>
      </c>
      <c r="M84" s="26">
        <v>0</v>
      </c>
      <c r="N84" s="5">
        <v>0</v>
      </c>
      <c r="O84" s="28">
        <v>0</v>
      </c>
      <c r="P84" s="26">
        <v>0</v>
      </c>
      <c r="Q84" s="5">
        <v>0</v>
      </c>
      <c r="R84" s="6">
        <v>0</v>
      </c>
      <c r="S84" s="30">
        <v>0</v>
      </c>
      <c r="T84" s="5">
        <v>1</v>
      </c>
      <c r="U84" s="6">
        <v>0</v>
      </c>
      <c r="V84" s="143">
        <v>0</v>
      </c>
      <c r="W84" s="140">
        <v>1</v>
      </c>
      <c r="X84" s="60">
        <v>0</v>
      </c>
      <c r="Y84" s="8">
        <v>0</v>
      </c>
      <c r="Z84" s="61">
        <v>0</v>
      </c>
      <c r="AA84" s="60">
        <v>0</v>
      </c>
      <c r="AB84" s="8">
        <v>0</v>
      </c>
      <c r="AC84" s="61">
        <v>0</v>
      </c>
      <c r="AD84" s="60">
        <v>0</v>
      </c>
      <c r="AE84" s="8">
        <v>0</v>
      </c>
      <c r="AF84" s="9">
        <v>0</v>
      </c>
      <c r="AG84" s="42">
        <v>0</v>
      </c>
      <c r="AH84" s="8">
        <v>0</v>
      </c>
      <c r="AI84" s="61">
        <v>0</v>
      </c>
      <c r="AJ84" s="133">
        <v>19</v>
      </c>
      <c r="AK84" s="10">
        <v>0</v>
      </c>
      <c r="AL84" s="103">
        <v>4</v>
      </c>
      <c r="AM84" s="106">
        <f t="shared" si="43"/>
        <v>25</v>
      </c>
      <c r="AN84" s="109">
        <f t="shared" si="44"/>
        <v>2</v>
      </c>
      <c r="AO84" s="112">
        <f t="shared" si="45"/>
        <v>9.5238095238095233E-2</v>
      </c>
      <c r="AP84" s="191"/>
      <c r="AQ84" s="122">
        <f t="shared" si="53"/>
        <v>54</v>
      </c>
      <c r="AR84" s="202"/>
    </row>
    <row r="85" spans="1:44">
      <c r="A85" s="1" t="s">
        <v>38</v>
      </c>
      <c r="B85" s="1" t="s">
        <v>39</v>
      </c>
      <c r="C85" s="12" t="s">
        <v>26</v>
      </c>
      <c r="D85" s="13" t="s">
        <v>31</v>
      </c>
      <c r="E85" s="12">
        <v>3</v>
      </c>
      <c r="F85" s="2" t="s">
        <v>25</v>
      </c>
      <c r="G85" s="4">
        <v>41327</v>
      </c>
      <c r="H85" s="14">
        <f t="shared" si="48"/>
        <v>41355</v>
      </c>
      <c r="I85" s="14">
        <f t="shared" si="49"/>
        <v>41411</v>
      </c>
      <c r="J85" s="154">
        <f t="shared" si="50"/>
        <v>41439</v>
      </c>
      <c r="K85" s="28">
        <v>0</v>
      </c>
      <c r="L85" s="6">
        <v>0</v>
      </c>
      <c r="M85" s="26">
        <v>0</v>
      </c>
      <c r="N85" s="5">
        <v>0</v>
      </c>
      <c r="O85" s="28">
        <v>0</v>
      </c>
      <c r="P85" s="26">
        <v>0</v>
      </c>
      <c r="Q85" s="5">
        <v>0</v>
      </c>
      <c r="R85" s="6">
        <v>0</v>
      </c>
      <c r="S85" s="30">
        <v>0</v>
      </c>
      <c r="T85" s="5">
        <v>0</v>
      </c>
      <c r="U85" s="6">
        <v>0</v>
      </c>
      <c r="V85" s="143">
        <v>0</v>
      </c>
      <c r="W85" s="140">
        <v>0</v>
      </c>
      <c r="X85" s="60">
        <v>0</v>
      </c>
      <c r="Y85" s="8">
        <v>0</v>
      </c>
      <c r="Z85" s="61">
        <v>0</v>
      </c>
      <c r="AA85" s="60">
        <v>0</v>
      </c>
      <c r="AB85" s="8">
        <v>0</v>
      </c>
      <c r="AC85" s="61">
        <v>0</v>
      </c>
      <c r="AD85" s="60">
        <v>0</v>
      </c>
      <c r="AE85" s="8">
        <v>0</v>
      </c>
      <c r="AF85" s="9">
        <v>0</v>
      </c>
      <c r="AG85" s="42">
        <v>0</v>
      </c>
      <c r="AH85" s="8">
        <v>0</v>
      </c>
      <c r="AI85" s="61">
        <v>0</v>
      </c>
      <c r="AJ85" s="133">
        <v>20</v>
      </c>
      <c r="AK85" s="10">
        <v>0</v>
      </c>
      <c r="AL85" s="103">
        <v>5</v>
      </c>
      <c r="AM85" s="106">
        <f t="shared" si="43"/>
        <v>25</v>
      </c>
      <c r="AN85" s="109">
        <f t="shared" si="44"/>
        <v>0</v>
      </c>
      <c r="AO85" s="112">
        <f t="shared" si="45"/>
        <v>0</v>
      </c>
      <c r="AP85" s="191"/>
      <c r="AQ85" s="122">
        <f>((K85*3)+(L85*5)+(M85*7)+(N85*10)+(O85*12)+(P85*14)+(Q85*17)+(R85*19)+(S85*21)+(T85*24)+(U85*26)+(V85*28)+(W85*84)+(X85*87)+(Y85*89)+(Z85*91)+(AA85*94)+(AB85*96)+(AC85*98)+(AD85*101)+(AE85*103)+(AF85*105)+(AG85*108)+(AH85*110)+(AI85*112))</f>
        <v>0</v>
      </c>
      <c r="AR85" s="202"/>
    </row>
    <row r="86" spans="1:44">
      <c r="A86" s="1" t="s">
        <v>38</v>
      </c>
      <c r="B86" s="1" t="s">
        <v>39</v>
      </c>
      <c r="C86" s="12" t="s">
        <v>26</v>
      </c>
      <c r="D86" s="13" t="s">
        <v>31</v>
      </c>
      <c r="E86" s="12">
        <v>4</v>
      </c>
      <c r="F86" s="2" t="s">
        <v>25</v>
      </c>
      <c r="G86" s="4">
        <v>41327</v>
      </c>
      <c r="H86" s="14">
        <f t="shared" si="48"/>
        <v>41355</v>
      </c>
      <c r="I86" s="14">
        <f t="shared" si="49"/>
        <v>41411</v>
      </c>
      <c r="J86" s="154">
        <f t="shared" si="50"/>
        <v>41439</v>
      </c>
      <c r="K86" s="28">
        <v>0</v>
      </c>
      <c r="L86" s="6">
        <v>0</v>
      </c>
      <c r="M86" s="26">
        <v>0</v>
      </c>
      <c r="N86" s="5">
        <v>0</v>
      </c>
      <c r="O86" s="28">
        <v>0</v>
      </c>
      <c r="P86" s="26">
        <v>0</v>
      </c>
      <c r="Q86" s="5">
        <v>0</v>
      </c>
      <c r="R86" s="6">
        <v>0</v>
      </c>
      <c r="S86" s="30">
        <v>0</v>
      </c>
      <c r="T86" s="5">
        <v>0</v>
      </c>
      <c r="U86" s="6">
        <v>0</v>
      </c>
      <c r="V86" s="143">
        <v>0</v>
      </c>
      <c r="W86" s="140">
        <v>1</v>
      </c>
      <c r="X86" s="60">
        <v>0</v>
      </c>
      <c r="Y86" s="8">
        <v>0</v>
      </c>
      <c r="Z86" s="61">
        <v>0</v>
      </c>
      <c r="AA86" s="60">
        <v>0</v>
      </c>
      <c r="AB86" s="8">
        <v>0</v>
      </c>
      <c r="AC86" s="61">
        <v>0</v>
      </c>
      <c r="AD86" s="60">
        <v>0</v>
      </c>
      <c r="AE86" s="8">
        <v>0</v>
      </c>
      <c r="AF86" s="9">
        <v>0</v>
      </c>
      <c r="AG86" s="42">
        <v>0</v>
      </c>
      <c r="AH86" s="8">
        <v>0</v>
      </c>
      <c r="AI86" s="61">
        <v>0</v>
      </c>
      <c r="AJ86" s="133">
        <v>21</v>
      </c>
      <c r="AK86" s="10">
        <v>0</v>
      </c>
      <c r="AL86" s="103">
        <v>3</v>
      </c>
      <c r="AM86" s="106">
        <f t="shared" si="43"/>
        <v>25</v>
      </c>
      <c r="AN86" s="109">
        <f t="shared" si="44"/>
        <v>1</v>
      </c>
      <c r="AO86" s="112">
        <f t="shared" si="45"/>
        <v>4.5454545454545456E-2</v>
      </c>
      <c r="AP86" s="191"/>
      <c r="AQ86" s="122">
        <f t="shared" si="53"/>
        <v>84</v>
      </c>
      <c r="AR86" s="202"/>
    </row>
    <row r="87" spans="1:44">
      <c r="A87" s="22" t="s">
        <v>38</v>
      </c>
      <c r="B87" s="22" t="s">
        <v>39</v>
      </c>
      <c r="C87" s="23" t="s">
        <v>24</v>
      </c>
      <c r="D87" s="24" t="s">
        <v>27</v>
      </c>
      <c r="E87" s="23">
        <v>1</v>
      </c>
      <c r="F87" s="23" t="s">
        <v>25</v>
      </c>
      <c r="G87" s="25">
        <v>41327</v>
      </c>
      <c r="H87" s="11" t="s">
        <v>29</v>
      </c>
      <c r="I87" s="11">
        <f t="shared" si="49"/>
        <v>41411</v>
      </c>
      <c r="J87" s="146">
        <f t="shared" si="50"/>
        <v>41439</v>
      </c>
      <c r="K87" s="28" t="s">
        <v>29</v>
      </c>
      <c r="L87" s="6" t="s">
        <v>29</v>
      </c>
      <c r="M87" s="26" t="s">
        <v>29</v>
      </c>
      <c r="N87" s="5" t="s">
        <v>29</v>
      </c>
      <c r="O87" s="28" t="s">
        <v>29</v>
      </c>
      <c r="P87" s="26" t="s">
        <v>29</v>
      </c>
      <c r="Q87" s="5" t="s">
        <v>29</v>
      </c>
      <c r="R87" s="6" t="s">
        <v>29</v>
      </c>
      <c r="S87" s="30" t="s">
        <v>29</v>
      </c>
      <c r="T87" s="5" t="s">
        <v>29</v>
      </c>
      <c r="U87" s="6" t="s">
        <v>29</v>
      </c>
      <c r="V87" s="143" t="s">
        <v>29</v>
      </c>
      <c r="W87" s="140">
        <v>0</v>
      </c>
      <c r="X87" s="60">
        <v>2</v>
      </c>
      <c r="Y87" s="8">
        <v>0</v>
      </c>
      <c r="Z87" s="40">
        <v>1</v>
      </c>
      <c r="AA87" s="42">
        <v>1</v>
      </c>
      <c r="AB87" s="8">
        <v>0</v>
      </c>
      <c r="AC87" s="9">
        <v>0</v>
      </c>
      <c r="AD87" s="42">
        <v>0</v>
      </c>
      <c r="AE87" s="8">
        <v>0</v>
      </c>
      <c r="AF87" s="9">
        <v>0</v>
      </c>
      <c r="AG87" s="42">
        <v>0</v>
      </c>
      <c r="AH87" s="8">
        <v>0</v>
      </c>
      <c r="AI87" s="61">
        <v>0</v>
      </c>
      <c r="AJ87" s="133">
        <v>14</v>
      </c>
      <c r="AK87" s="10">
        <v>0</v>
      </c>
      <c r="AL87" s="103">
        <v>7</v>
      </c>
      <c r="AM87" s="107">
        <f t="shared" si="43"/>
        <v>25</v>
      </c>
      <c r="AN87" s="110">
        <f t="shared" si="44"/>
        <v>4</v>
      </c>
      <c r="AO87" s="113">
        <f t="shared" si="45"/>
        <v>0.22222222222222221</v>
      </c>
      <c r="AP87" s="188">
        <f t="shared" ref="AP87" si="55">AVERAGE(AO87:AO90)</f>
        <v>0.2383324706694272</v>
      </c>
      <c r="AQ87" s="155">
        <f>((W87*84)+(X87*87)+(Y87*89)+(Z87*91)+(AA87*94)+(AB87*96)+(AC87*98)+(AD87*101)+(AE87*103)+(AF87*105)+(AG87*108)+(AH87*110)+(AI87*112))/AN87</f>
        <v>89.75</v>
      </c>
      <c r="AR87" s="203">
        <f t="shared" ref="AR87" si="56">AVERAGE(AQ87:AQ90)</f>
        <v>92.756944444444443</v>
      </c>
    </row>
    <row r="88" spans="1:44">
      <c r="A88" s="22" t="s">
        <v>38</v>
      </c>
      <c r="B88" s="22" t="s">
        <v>39</v>
      </c>
      <c r="C88" s="23" t="s">
        <v>24</v>
      </c>
      <c r="D88" s="24" t="s">
        <v>27</v>
      </c>
      <c r="E88" s="23">
        <v>2</v>
      </c>
      <c r="F88" s="23" t="s">
        <v>25</v>
      </c>
      <c r="G88" s="25">
        <v>41327</v>
      </c>
      <c r="H88" s="11" t="s">
        <v>29</v>
      </c>
      <c r="I88" s="11">
        <f t="shared" si="49"/>
        <v>41411</v>
      </c>
      <c r="J88" s="146">
        <f t="shared" si="50"/>
        <v>41439</v>
      </c>
      <c r="K88" s="28" t="s">
        <v>29</v>
      </c>
      <c r="L88" s="6" t="s">
        <v>29</v>
      </c>
      <c r="M88" s="26" t="s">
        <v>29</v>
      </c>
      <c r="N88" s="5" t="s">
        <v>29</v>
      </c>
      <c r="O88" s="28" t="s">
        <v>29</v>
      </c>
      <c r="P88" s="26" t="s">
        <v>29</v>
      </c>
      <c r="Q88" s="5" t="s">
        <v>29</v>
      </c>
      <c r="R88" s="6" t="s">
        <v>29</v>
      </c>
      <c r="S88" s="30" t="s">
        <v>29</v>
      </c>
      <c r="T88" s="5" t="s">
        <v>29</v>
      </c>
      <c r="U88" s="6" t="s">
        <v>29</v>
      </c>
      <c r="V88" s="143" t="s">
        <v>29</v>
      </c>
      <c r="W88" s="140">
        <v>0</v>
      </c>
      <c r="X88" s="60">
        <v>0</v>
      </c>
      <c r="Y88" s="8">
        <v>0</v>
      </c>
      <c r="Z88" s="40">
        <v>0</v>
      </c>
      <c r="AA88" s="42">
        <v>1</v>
      </c>
      <c r="AB88" s="8">
        <v>0</v>
      </c>
      <c r="AC88" s="9">
        <v>0</v>
      </c>
      <c r="AD88" s="42">
        <v>0</v>
      </c>
      <c r="AE88" s="8">
        <v>1</v>
      </c>
      <c r="AF88" s="9">
        <v>0</v>
      </c>
      <c r="AG88" s="42">
        <v>0</v>
      </c>
      <c r="AH88" s="8">
        <v>0</v>
      </c>
      <c r="AI88" s="61">
        <v>0</v>
      </c>
      <c r="AJ88" s="133">
        <v>19</v>
      </c>
      <c r="AK88" s="10">
        <v>0</v>
      </c>
      <c r="AL88" s="103">
        <v>4</v>
      </c>
      <c r="AM88" s="107">
        <f t="shared" si="43"/>
        <v>25</v>
      </c>
      <c r="AN88" s="110">
        <f t="shared" si="44"/>
        <v>2</v>
      </c>
      <c r="AO88" s="113">
        <f t="shared" si="45"/>
        <v>9.5238095238095233E-2</v>
      </c>
      <c r="AP88" s="189"/>
      <c r="AQ88" s="155">
        <f t="shared" ref="AQ88:AQ98" si="57">((W88*84)+(X88*87)+(Y88*89)+(Z88*91)+(AA88*94)+(AB88*96)+(AC88*98)+(AD88*101)+(AE88*103)+(AF88*105)+(AG88*108)+(AH88*110)+(AI88*112))/AN88</f>
        <v>98.5</v>
      </c>
      <c r="AR88" s="204"/>
    </row>
    <row r="89" spans="1:44">
      <c r="A89" s="22" t="s">
        <v>38</v>
      </c>
      <c r="B89" s="22" t="s">
        <v>39</v>
      </c>
      <c r="C89" s="23" t="s">
        <v>24</v>
      </c>
      <c r="D89" s="24" t="s">
        <v>27</v>
      </c>
      <c r="E89" s="23">
        <v>3</v>
      </c>
      <c r="F89" s="23" t="s">
        <v>25</v>
      </c>
      <c r="G89" s="25">
        <v>41327</v>
      </c>
      <c r="H89" s="11" t="s">
        <v>29</v>
      </c>
      <c r="I89" s="11">
        <f t="shared" si="49"/>
        <v>41411</v>
      </c>
      <c r="J89" s="146">
        <f t="shared" si="50"/>
        <v>41439</v>
      </c>
      <c r="K89" s="28" t="s">
        <v>29</v>
      </c>
      <c r="L89" s="6" t="s">
        <v>29</v>
      </c>
      <c r="M89" s="26" t="s">
        <v>29</v>
      </c>
      <c r="N89" s="5" t="s">
        <v>29</v>
      </c>
      <c r="O89" s="28" t="s">
        <v>29</v>
      </c>
      <c r="P89" s="26" t="s">
        <v>29</v>
      </c>
      <c r="Q89" s="5" t="s">
        <v>29</v>
      </c>
      <c r="R89" s="6" t="s">
        <v>29</v>
      </c>
      <c r="S89" s="30" t="s">
        <v>29</v>
      </c>
      <c r="T89" s="5" t="s">
        <v>29</v>
      </c>
      <c r="U89" s="6" t="s">
        <v>29</v>
      </c>
      <c r="V89" s="143" t="s">
        <v>29</v>
      </c>
      <c r="W89" s="140">
        <v>0</v>
      </c>
      <c r="X89" s="60">
        <v>4</v>
      </c>
      <c r="Y89" s="8">
        <v>2</v>
      </c>
      <c r="Z89" s="40">
        <v>2</v>
      </c>
      <c r="AA89" s="42">
        <v>0</v>
      </c>
      <c r="AB89" s="8">
        <v>0</v>
      </c>
      <c r="AC89" s="9">
        <v>0</v>
      </c>
      <c r="AD89" s="42">
        <v>0</v>
      </c>
      <c r="AE89" s="8">
        <v>1</v>
      </c>
      <c r="AF89" s="9">
        <v>0</v>
      </c>
      <c r="AG89" s="42">
        <v>0</v>
      </c>
      <c r="AH89" s="8">
        <v>0</v>
      </c>
      <c r="AI89" s="61">
        <v>0</v>
      </c>
      <c r="AJ89" s="133">
        <v>15</v>
      </c>
      <c r="AK89" s="10">
        <v>0</v>
      </c>
      <c r="AL89" s="103">
        <v>1</v>
      </c>
      <c r="AM89" s="107">
        <f t="shared" si="43"/>
        <v>25</v>
      </c>
      <c r="AN89" s="110">
        <f t="shared" si="44"/>
        <v>9</v>
      </c>
      <c r="AO89" s="113">
        <f t="shared" si="45"/>
        <v>0.375</v>
      </c>
      <c r="AP89" s="189"/>
      <c r="AQ89" s="155">
        <f t="shared" si="57"/>
        <v>90.111111111111114</v>
      </c>
      <c r="AR89" s="204"/>
    </row>
    <row r="90" spans="1:44">
      <c r="A90" s="22" t="s">
        <v>38</v>
      </c>
      <c r="B90" s="22" t="s">
        <v>39</v>
      </c>
      <c r="C90" s="23" t="s">
        <v>24</v>
      </c>
      <c r="D90" s="24" t="s">
        <v>27</v>
      </c>
      <c r="E90" s="23">
        <v>4</v>
      </c>
      <c r="F90" s="23" t="s">
        <v>25</v>
      </c>
      <c r="G90" s="25">
        <v>41327</v>
      </c>
      <c r="H90" s="11" t="s">
        <v>29</v>
      </c>
      <c r="I90" s="11">
        <f t="shared" si="49"/>
        <v>41411</v>
      </c>
      <c r="J90" s="146">
        <f t="shared" si="50"/>
        <v>41439</v>
      </c>
      <c r="K90" s="28" t="s">
        <v>29</v>
      </c>
      <c r="L90" s="6" t="s">
        <v>29</v>
      </c>
      <c r="M90" s="26" t="s">
        <v>29</v>
      </c>
      <c r="N90" s="5" t="s">
        <v>29</v>
      </c>
      <c r="O90" s="28" t="s">
        <v>29</v>
      </c>
      <c r="P90" s="26" t="s">
        <v>29</v>
      </c>
      <c r="Q90" s="5" t="s">
        <v>29</v>
      </c>
      <c r="R90" s="6" t="s">
        <v>29</v>
      </c>
      <c r="S90" s="30" t="s">
        <v>29</v>
      </c>
      <c r="T90" s="5" t="s">
        <v>29</v>
      </c>
      <c r="U90" s="6" t="s">
        <v>29</v>
      </c>
      <c r="V90" s="143" t="s">
        <v>29</v>
      </c>
      <c r="W90" s="140">
        <v>0</v>
      </c>
      <c r="X90" s="60">
        <v>3</v>
      </c>
      <c r="Y90" s="8">
        <v>0</v>
      </c>
      <c r="Z90" s="40">
        <v>0</v>
      </c>
      <c r="AA90" s="42">
        <v>1</v>
      </c>
      <c r="AB90" s="8">
        <v>0</v>
      </c>
      <c r="AC90" s="9">
        <v>1</v>
      </c>
      <c r="AD90" s="42">
        <v>0</v>
      </c>
      <c r="AE90" s="8">
        <v>1</v>
      </c>
      <c r="AF90" s="9">
        <v>0</v>
      </c>
      <c r="AG90" s="42">
        <v>0</v>
      </c>
      <c r="AH90" s="8">
        <v>0</v>
      </c>
      <c r="AI90" s="61">
        <v>0</v>
      </c>
      <c r="AJ90" s="133">
        <v>17</v>
      </c>
      <c r="AK90" s="10">
        <v>0</v>
      </c>
      <c r="AL90" s="103">
        <v>2</v>
      </c>
      <c r="AM90" s="107">
        <f t="shared" si="43"/>
        <v>25</v>
      </c>
      <c r="AN90" s="110">
        <f t="shared" si="44"/>
        <v>6</v>
      </c>
      <c r="AO90" s="113">
        <f t="shared" si="45"/>
        <v>0.2608695652173913</v>
      </c>
      <c r="AP90" s="189"/>
      <c r="AQ90" s="155">
        <f t="shared" si="57"/>
        <v>92.666666666666671</v>
      </c>
      <c r="AR90" s="204"/>
    </row>
    <row r="91" spans="1:44">
      <c r="A91" s="1" t="s">
        <v>38</v>
      </c>
      <c r="B91" s="1" t="s">
        <v>39</v>
      </c>
      <c r="C91" s="12" t="s">
        <v>24</v>
      </c>
      <c r="D91" s="13" t="s">
        <v>30</v>
      </c>
      <c r="E91" s="12">
        <v>1</v>
      </c>
      <c r="F91" s="2" t="s">
        <v>25</v>
      </c>
      <c r="G91" s="4">
        <v>41327</v>
      </c>
      <c r="H91" s="15" t="s">
        <v>29</v>
      </c>
      <c r="I91" s="14">
        <f t="shared" si="49"/>
        <v>41411</v>
      </c>
      <c r="J91" s="154">
        <f t="shared" si="50"/>
        <v>41439</v>
      </c>
      <c r="K91" s="28" t="s">
        <v>29</v>
      </c>
      <c r="L91" s="6" t="s">
        <v>29</v>
      </c>
      <c r="M91" s="26" t="s">
        <v>29</v>
      </c>
      <c r="N91" s="5" t="s">
        <v>29</v>
      </c>
      <c r="O91" s="28" t="s">
        <v>29</v>
      </c>
      <c r="P91" s="26" t="s">
        <v>29</v>
      </c>
      <c r="Q91" s="5" t="s">
        <v>29</v>
      </c>
      <c r="R91" s="6" t="s">
        <v>29</v>
      </c>
      <c r="S91" s="30" t="s">
        <v>29</v>
      </c>
      <c r="T91" s="5" t="s">
        <v>29</v>
      </c>
      <c r="U91" s="6" t="s">
        <v>29</v>
      </c>
      <c r="V91" s="143" t="s">
        <v>29</v>
      </c>
      <c r="W91" s="140">
        <v>0</v>
      </c>
      <c r="X91" s="60">
        <v>0</v>
      </c>
      <c r="Y91" s="8">
        <v>0</v>
      </c>
      <c r="Z91" s="40">
        <v>1</v>
      </c>
      <c r="AA91" s="42">
        <v>0</v>
      </c>
      <c r="AB91" s="8">
        <v>0</v>
      </c>
      <c r="AC91" s="9">
        <v>0</v>
      </c>
      <c r="AD91" s="42">
        <v>0</v>
      </c>
      <c r="AE91" s="8">
        <v>0</v>
      </c>
      <c r="AF91" s="9">
        <v>0</v>
      </c>
      <c r="AG91" s="42">
        <v>0</v>
      </c>
      <c r="AH91" s="8">
        <v>0</v>
      </c>
      <c r="AI91" s="61">
        <v>1</v>
      </c>
      <c r="AJ91" s="133">
        <v>21</v>
      </c>
      <c r="AK91" s="10">
        <v>0</v>
      </c>
      <c r="AL91" s="103">
        <v>2</v>
      </c>
      <c r="AM91" s="106">
        <f t="shared" si="43"/>
        <v>25</v>
      </c>
      <c r="AN91" s="109">
        <f t="shared" si="44"/>
        <v>2</v>
      </c>
      <c r="AO91" s="112">
        <f t="shared" si="45"/>
        <v>8.6956521739130432E-2</v>
      </c>
      <c r="AP91" s="190">
        <f t="shared" ref="AP91" si="58">AVERAGE(AO91:AO94)</f>
        <v>0.19787549407114624</v>
      </c>
      <c r="AQ91" s="122">
        <f t="shared" si="57"/>
        <v>101.5</v>
      </c>
      <c r="AR91" s="201">
        <f t="shared" ref="AR91:AR95" si="59">AVERAGE(AQ91:AQ94)</f>
        <v>96.796428571428578</v>
      </c>
    </row>
    <row r="92" spans="1:44">
      <c r="A92" s="1" t="s">
        <v>38</v>
      </c>
      <c r="B92" s="1" t="s">
        <v>39</v>
      </c>
      <c r="C92" s="12" t="s">
        <v>24</v>
      </c>
      <c r="D92" s="13" t="s">
        <v>30</v>
      </c>
      <c r="E92" s="12">
        <v>2</v>
      </c>
      <c r="F92" s="2" t="s">
        <v>25</v>
      </c>
      <c r="G92" s="4">
        <v>41327</v>
      </c>
      <c r="H92" s="15" t="s">
        <v>29</v>
      </c>
      <c r="I92" s="14">
        <f t="shared" si="49"/>
        <v>41411</v>
      </c>
      <c r="J92" s="154">
        <f t="shared" si="50"/>
        <v>41439</v>
      </c>
      <c r="K92" s="28" t="s">
        <v>29</v>
      </c>
      <c r="L92" s="6" t="s">
        <v>29</v>
      </c>
      <c r="M92" s="26" t="s">
        <v>29</v>
      </c>
      <c r="N92" s="5" t="s">
        <v>29</v>
      </c>
      <c r="O92" s="28" t="s">
        <v>29</v>
      </c>
      <c r="P92" s="26" t="s">
        <v>29</v>
      </c>
      <c r="Q92" s="5" t="s">
        <v>29</v>
      </c>
      <c r="R92" s="6" t="s">
        <v>29</v>
      </c>
      <c r="S92" s="30" t="s">
        <v>29</v>
      </c>
      <c r="T92" s="5" t="s">
        <v>29</v>
      </c>
      <c r="U92" s="6" t="s">
        <v>29</v>
      </c>
      <c r="V92" s="143" t="s">
        <v>29</v>
      </c>
      <c r="W92" s="140">
        <v>0</v>
      </c>
      <c r="X92" s="60">
        <v>0</v>
      </c>
      <c r="Y92" s="8">
        <v>1</v>
      </c>
      <c r="Z92" s="40">
        <v>2</v>
      </c>
      <c r="AA92" s="42">
        <v>1</v>
      </c>
      <c r="AB92" s="8">
        <v>0</v>
      </c>
      <c r="AC92" s="9">
        <v>1</v>
      </c>
      <c r="AD92" s="42">
        <v>1</v>
      </c>
      <c r="AE92" s="8">
        <v>1</v>
      </c>
      <c r="AF92" s="9">
        <v>0</v>
      </c>
      <c r="AG92" s="42">
        <v>0</v>
      </c>
      <c r="AH92" s="8">
        <v>0</v>
      </c>
      <c r="AI92" s="61">
        <v>0</v>
      </c>
      <c r="AJ92" s="133">
        <v>15</v>
      </c>
      <c r="AK92" s="10">
        <v>0</v>
      </c>
      <c r="AL92" s="103">
        <v>3</v>
      </c>
      <c r="AM92" s="106">
        <f t="shared" si="43"/>
        <v>25</v>
      </c>
      <c r="AN92" s="109">
        <f t="shared" si="44"/>
        <v>7</v>
      </c>
      <c r="AO92" s="112">
        <f t="shared" si="45"/>
        <v>0.31818181818181818</v>
      </c>
      <c r="AP92" s="191"/>
      <c r="AQ92" s="122">
        <f t="shared" si="57"/>
        <v>95.285714285714292</v>
      </c>
      <c r="AR92" s="202"/>
    </row>
    <row r="93" spans="1:44">
      <c r="A93" s="1" t="s">
        <v>38</v>
      </c>
      <c r="B93" s="1" t="s">
        <v>39</v>
      </c>
      <c r="C93" s="12" t="s">
        <v>24</v>
      </c>
      <c r="D93" s="13" t="s">
        <v>30</v>
      </c>
      <c r="E93" s="12">
        <v>3</v>
      </c>
      <c r="F93" s="2" t="s">
        <v>25</v>
      </c>
      <c r="G93" s="4">
        <v>41327</v>
      </c>
      <c r="H93" s="15" t="s">
        <v>29</v>
      </c>
      <c r="I93" s="14">
        <f t="shared" si="49"/>
        <v>41411</v>
      </c>
      <c r="J93" s="154">
        <f t="shared" si="50"/>
        <v>41439</v>
      </c>
      <c r="K93" s="28" t="s">
        <v>29</v>
      </c>
      <c r="L93" s="6" t="s">
        <v>29</v>
      </c>
      <c r="M93" s="26" t="s">
        <v>29</v>
      </c>
      <c r="N93" s="5" t="s">
        <v>29</v>
      </c>
      <c r="O93" s="28" t="s">
        <v>29</v>
      </c>
      <c r="P93" s="26" t="s">
        <v>29</v>
      </c>
      <c r="Q93" s="5" t="s">
        <v>29</v>
      </c>
      <c r="R93" s="6" t="s">
        <v>29</v>
      </c>
      <c r="S93" s="30" t="s">
        <v>29</v>
      </c>
      <c r="T93" s="5" t="s">
        <v>29</v>
      </c>
      <c r="U93" s="6" t="s">
        <v>29</v>
      </c>
      <c r="V93" s="143" t="s">
        <v>29</v>
      </c>
      <c r="W93" s="140">
        <v>0</v>
      </c>
      <c r="X93" s="60">
        <v>0</v>
      </c>
      <c r="Y93" s="8">
        <v>3</v>
      </c>
      <c r="Z93" s="40">
        <v>0</v>
      </c>
      <c r="AA93" s="42">
        <v>0</v>
      </c>
      <c r="AB93" s="8">
        <v>0</v>
      </c>
      <c r="AC93" s="9">
        <v>0</v>
      </c>
      <c r="AD93" s="42">
        <v>0</v>
      </c>
      <c r="AE93" s="8">
        <v>0</v>
      </c>
      <c r="AF93" s="9">
        <v>0</v>
      </c>
      <c r="AG93" s="42">
        <v>0</v>
      </c>
      <c r="AH93" s="8">
        <v>0</v>
      </c>
      <c r="AI93" s="61">
        <v>0</v>
      </c>
      <c r="AJ93" s="133">
        <v>19</v>
      </c>
      <c r="AK93" s="10">
        <v>0</v>
      </c>
      <c r="AL93" s="103">
        <v>3</v>
      </c>
      <c r="AM93" s="106">
        <f t="shared" si="43"/>
        <v>25</v>
      </c>
      <c r="AN93" s="109">
        <f t="shared" si="44"/>
        <v>3</v>
      </c>
      <c r="AO93" s="112">
        <f t="shared" si="45"/>
        <v>0.13636363636363635</v>
      </c>
      <c r="AP93" s="191"/>
      <c r="AQ93" s="122">
        <f t="shared" si="57"/>
        <v>89</v>
      </c>
      <c r="AR93" s="202"/>
    </row>
    <row r="94" spans="1:44">
      <c r="A94" s="1" t="s">
        <v>38</v>
      </c>
      <c r="B94" s="1" t="s">
        <v>39</v>
      </c>
      <c r="C94" s="12" t="s">
        <v>24</v>
      </c>
      <c r="D94" s="13" t="s">
        <v>30</v>
      </c>
      <c r="E94" s="12">
        <v>4</v>
      </c>
      <c r="F94" s="2" t="s">
        <v>25</v>
      </c>
      <c r="G94" s="4">
        <v>41327</v>
      </c>
      <c r="H94" s="15" t="s">
        <v>29</v>
      </c>
      <c r="I94" s="14">
        <f t="shared" si="49"/>
        <v>41411</v>
      </c>
      <c r="J94" s="154">
        <f t="shared" si="50"/>
        <v>41439</v>
      </c>
      <c r="K94" s="28" t="s">
        <v>29</v>
      </c>
      <c r="L94" s="6" t="s">
        <v>29</v>
      </c>
      <c r="M94" s="26" t="s">
        <v>29</v>
      </c>
      <c r="N94" s="5" t="s">
        <v>29</v>
      </c>
      <c r="O94" s="28" t="s">
        <v>29</v>
      </c>
      <c r="P94" s="26" t="s">
        <v>29</v>
      </c>
      <c r="Q94" s="5" t="s">
        <v>29</v>
      </c>
      <c r="R94" s="6" t="s">
        <v>29</v>
      </c>
      <c r="S94" s="30" t="s">
        <v>29</v>
      </c>
      <c r="T94" s="5" t="s">
        <v>29</v>
      </c>
      <c r="U94" s="6" t="s">
        <v>29</v>
      </c>
      <c r="V94" s="143" t="s">
        <v>29</v>
      </c>
      <c r="W94" s="140">
        <v>0</v>
      </c>
      <c r="X94" s="60">
        <v>0</v>
      </c>
      <c r="Y94" s="8">
        <v>1</v>
      </c>
      <c r="Z94" s="40">
        <v>0</v>
      </c>
      <c r="AA94" s="42">
        <v>0</v>
      </c>
      <c r="AB94" s="8">
        <v>0</v>
      </c>
      <c r="AC94" s="9">
        <v>1</v>
      </c>
      <c r="AD94" s="42">
        <v>0</v>
      </c>
      <c r="AE94" s="8">
        <v>1</v>
      </c>
      <c r="AF94" s="9">
        <v>1</v>
      </c>
      <c r="AG94" s="42">
        <v>0</v>
      </c>
      <c r="AH94" s="8">
        <v>0</v>
      </c>
      <c r="AI94" s="61">
        <v>1</v>
      </c>
      <c r="AJ94" s="133">
        <v>15</v>
      </c>
      <c r="AK94" s="10">
        <v>0</v>
      </c>
      <c r="AL94" s="103">
        <v>5</v>
      </c>
      <c r="AM94" s="106">
        <f t="shared" si="43"/>
        <v>25</v>
      </c>
      <c r="AN94" s="109">
        <f t="shared" si="44"/>
        <v>5</v>
      </c>
      <c r="AO94" s="112">
        <f t="shared" si="45"/>
        <v>0.25</v>
      </c>
      <c r="AP94" s="191"/>
      <c r="AQ94" s="122">
        <f t="shared" si="57"/>
        <v>101.4</v>
      </c>
      <c r="AR94" s="202"/>
    </row>
    <row r="95" spans="1:44">
      <c r="A95" s="22" t="s">
        <v>38</v>
      </c>
      <c r="B95" s="22" t="s">
        <v>39</v>
      </c>
      <c r="C95" s="23" t="s">
        <v>24</v>
      </c>
      <c r="D95" s="24" t="s">
        <v>31</v>
      </c>
      <c r="E95" s="23">
        <v>1</v>
      </c>
      <c r="F95" s="23" t="s">
        <v>25</v>
      </c>
      <c r="G95" s="25">
        <v>41327</v>
      </c>
      <c r="H95" s="11" t="s">
        <v>29</v>
      </c>
      <c r="I95" s="11">
        <f t="shared" si="49"/>
        <v>41411</v>
      </c>
      <c r="J95" s="146">
        <f t="shared" si="50"/>
        <v>41439</v>
      </c>
      <c r="K95" s="28" t="s">
        <v>29</v>
      </c>
      <c r="L95" s="6" t="s">
        <v>29</v>
      </c>
      <c r="M95" s="26" t="s">
        <v>29</v>
      </c>
      <c r="N95" s="5" t="s">
        <v>29</v>
      </c>
      <c r="O95" s="28" t="s">
        <v>29</v>
      </c>
      <c r="P95" s="26" t="s">
        <v>29</v>
      </c>
      <c r="Q95" s="5" t="s">
        <v>29</v>
      </c>
      <c r="R95" s="6" t="s">
        <v>29</v>
      </c>
      <c r="S95" s="30" t="s">
        <v>29</v>
      </c>
      <c r="T95" s="5" t="s">
        <v>29</v>
      </c>
      <c r="U95" s="6" t="s">
        <v>29</v>
      </c>
      <c r="V95" s="143" t="s">
        <v>29</v>
      </c>
      <c r="W95" s="140">
        <v>0</v>
      </c>
      <c r="X95" s="60">
        <v>0</v>
      </c>
      <c r="Y95" s="8">
        <v>0</v>
      </c>
      <c r="Z95" s="40">
        <v>0</v>
      </c>
      <c r="AA95" s="42">
        <v>0</v>
      </c>
      <c r="AB95" s="8">
        <v>1</v>
      </c>
      <c r="AC95" s="9">
        <v>1</v>
      </c>
      <c r="AD95" s="42">
        <v>0</v>
      </c>
      <c r="AE95" s="8">
        <v>0</v>
      </c>
      <c r="AF95" s="9">
        <v>0</v>
      </c>
      <c r="AG95" s="42">
        <v>0</v>
      </c>
      <c r="AH95" s="8">
        <v>0</v>
      </c>
      <c r="AI95" s="61">
        <v>0</v>
      </c>
      <c r="AJ95" s="133">
        <v>22</v>
      </c>
      <c r="AK95" s="10">
        <v>0</v>
      </c>
      <c r="AL95" s="103">
        <v>1</v>
      </c>
      <c r="AM95" s="107">
        <f t="shared" si="43"/>
        <v>25</v>
      </c>
      <c r="AN95" s="110">
        <f t="shared" si="44"/>
        <v>2</v>
      </c>
      <c r="AO95" s="113">
        <f t="shared" si="45"/>
        <v>8.3333333333333329E-2</v>
      </c>
      <c r="AP95" s="188">
        <f>AVERAGE(AO95:AO98)</f>
        <v>0.16779163818637502</v>
      </c>
      <c r="AQ95" s="155">
        <f t="shared" si="57"/>
        <v>97</v>
      </c>
      <c r="AR95" s="200">
        <f t="shared" si="59"/>
        <v>92.887500000000003</v>
      </c>
    </row>
    <row r="96" spans="1:44">
      <c r="A96" s="22" t="s">
        <v>38</v>
      </c>
      <c r="B96" s="22" t="s">
        <v>39</v>
      </c>
      <c r="C96" s="23" t="s">
        <v>24</v>
      </c>
      <c r="D96" s="24" t="s">
        <v>31</v>
      </c>
      <c r="E96" s="23">
        <v>2</v>
      </c>
      <c r="F96" s="23" t="s">
        <v>25</v>
      </c>
      <c r="G96" s="25">
        <v>41327</v>
      </c>
      <c r="H96" s="11" t="s">
        <v>29</v>
      </c>
      <c r="I96" s="11">
        <f t="shared" si="49"/>
        <v>41411</v>
      </c>
      <c r="J96" s="146">
        <f t="shared" si="50"/>
        <v>41439</v>
      </c>
      <c r="K96" s="28" t="s">
        <v>29</v>
      </c>
      <c r="L96" s="6" t="s">
        <v>29</v>
      </c>
      <c r="M96" s="26" t="s">
        <v>29</v>
      </c>
      <c r="N96" s="5" t="s">
        <v>29</v>
      </c>
      <c r="O96" s="28" t="s">
        <v>29</v>
      </c>
      <c r="P96" s="26" t="s">
        <v>29</v>
      </c>
      <c r="Q96" s="5" t="s">
        <v>29</v>
      </c>
      <c r="R96" s="6" t="s">
        <v>29</v>
      </c>
      <c r="S96" s="30" t="s">
        <v>29</v>
      </c>
      <c r="T96" s="5" t="s">
        <v>29</v>
      </c>
      <c r="U96" s="6" t="s">
        <v>29</v>
      </c>
      <c r="V96" s="143" t="s">
        <v>29</v>
      </c>
      <c r="W96" s="140">
        <v>0</v>
      </c>
      <c r="X96" s="60">
        <v>0</v>
      </c>
      <c r="Y96" s="8">
        <v>1</v>
      </c>
      <c r="Z96" s="40">
        <v>1</v>
      </c>
      <c r="AA96" s="42">
        <v>2</v>
      </c>
      <c r="AB96" s="8">
        <v>1</v>
      </c>
      <c r="AC96" s="9">
        <v>0</v>
      </c>
      <c r="AD96" s="42">
        <v>0</v>
      </c>
      <c r="AE96" s="8">
        <v>0</v>
      </c>
      <c r="AF96" s="9">
        <v>0</v>
      </c>
      <c r="AG96" s="42">
        <v>0</v>
      </c>
      <c r="AH96" s="8">
        <v>0</v>
      </c>
      <c r="AI96" s="61">
        <v>0</v>
      </c>
      <c r="AJ96" s="133">
        <v>14</v>
      </c>
      <c r="AK96" s="10">
        <v>0</v>
      </c>
      <c r="AL96" s="103">
        <v>6</v>
      </c>
      <c r="AM96" s="107">
        <f t="shared" si="43"/>
        <v>25</v>
      </c>
      <c r="AN96" s="110">
        <f t="shared" si="44"/>
        <v>5</v>
      </c>
      <c r="AO96" s="113">
        <f t="shared" si="45"/>
        <v>0.26315789473684209</v>
      </c>
      <c r="AP96" s="189"/>
      <c r="AQ96" s="155">
        <f t="shared" si="57"/>
        <v>92.8</v>
      </c>
      <c r="AR96" s="189"/>
    </row>
    <row r="97" spans="1:44">
      <c r="A97" s="22" t="s">
        <v>38</v>
      </c>
      <c r="B97" s="22" t="s">
        <v>39</v>
      </c>
      <c r="C97" s="23" t="s">
        <v>24</v>
      </c>
      <c r="D97" s="24" t="s">
        <v>31</v>
      </c>
      <c r="E97" s="23">
        <v>3</v>
      </c>
      <c r="F97" s="23" t="s">
        <v>25</v>
      </c>
      <c r="G97" s="25">
        <v>41327</v>
      </c>
      <c r="H97" s="11" t="s">
        <v>29</v>
      </c>
      <c r="I97" s="11">
        <f t="shared" si="49"/>
        <v>41411</v>
      </c>
      <c r="J97" s="146">
        <f t="shared" si="50"/>
        <v>41439</v>
      </c>
      <c r="K97" s="28" t="s">
        <v>29</v>
      </c>
      <c r="L97" s="6" t="s">
        <v>29</v>
      </c>
      <c r="M97" s="26" t="s">
        <v>29</v>
      </c>
      <c r="N97" s="5" t="s">
        <v>29</v>
      </c>
      <c r="O97" s="28" t="s">
        <v>29</v>
      </c>
      <c r="P97" s="26" t="s">
        <v>29</v>
      </c>
      <c r="Q97" s="5" t="s">
        <v>29</v>
      </c>
      <c r="R97" s="6" t="s">
        <v>29</v>
      </c>
      <c r="S97" s="30" t="s">
        <v>29</v>
      </c>
      <c r="T97" s="5" t="s">
        <v>29</v>
      </c>
      <c r="U97" s="6" t="s">
        <v>29</v>
      </c>
      <c r="V97" s="143" t="s">
        <v>29</v>
      </c>
      <c r="W97" s="140">
        <v>0</v>
      </c>
      <c r="X97" s="60">
        <v>0</v>
      </c>
      <c r="Y97" s="8">
        <v>0</v>
      </c>
      <c r="Z97" s="40">
        <v>3</v>
      </c>
      <c r="AA97" s="42">
        <v>0</v>
      </c>
      <c r="AB97" s="8">
        <v>0</v>
      </c>
      <c r="AC97" s="9">
        <v>0</v>
      </c>
      <c r="AD97" s="42">
        <v>0</v>
      </c>
      <c r="AE97" s="8">
        <v>0</v>
      </c>
      <c r="AF97" s="9">
        <v>0</v>
      </c>
      <c r="AG97" s="42">
        <v>0</v>
      </c>
      <c r="AH97" s="8">
        <v>0</v>
      </c>
      <c r="AI97" s="61">
        <v>0</v>
      </c>
      <c r="AJ97" s="133">
        <v>18</v>
      </c>
      <c r="AK97" s="10">
        <v>0</v>
      </c>
      <c r="AL97" s="103">
        <v>4</v>
      </c>
      <c r="AM97" s="107">
        <f t="shared" si="43"/>
        <v>25</v>
      </c>
      <c r="AN97" s="110">
        <f t="shared" si="44"/>
        <v>3</v>
      </c>
      <c r="AO97" s="113">
        <f t="shared" si="45"/>
        <v>0.14285714285714285</v>
      </c>
      <c r="AP97" s="189"/>
      <c r="AQ97" s="155">
        <f t="shared" si="57"/>
        <v>91</v>
      </c>
      <c r="AR97" s="189"/>
    </row>
    <row r="98" spans="1:44" ht="15.75" thickBot="1">
      <c r="A98" s="32" t="s">
        <v>38</v>
      </c>
      <c r="B98" s="32" t="s">
        <v>39</v>
      </c>
      <c r="C98" s="33" t="s">
        <v>24</v>
      </c>
      <c r="D98" s="34" t="s">
        <v>31</v>
      </c>
      <c r="E98" s="33">
        <v>4</v>
      </c>
      <c r="F98" s="33" t="s">
        <v>25</v>
      </c>
      <c r="G98" s="35">
        <v>41327</v>
      </c>
      <c r="H98" s="16" t="s">
        <v>29</v>
      </c>
      <c r="I98" s="16">
        <f t="shared" si="49"/>
        <v>41411</v>
      </c>
      <c r="J98" s="147">
        <f t="shared" si="50"/>
        <v>41439</v>
      </c>
      <c r="K98" s="29" t="s">
        <v>29</v>
      </c>
      <c r="L98" s="18" t="s">
        <v>29</v>
      </c>
      <c r="M98" s="27" t="s">
        <v>29</v>
      </c>
      <c r="N98" s="17" t="s">
        <v>29</v>
      </c>
      <c r="O98" s="29" t="s">
        <v>29</v>
      </c>
      <c r="P98" s="27" t="s">
        <v>29</v>
      </c>
      <c r="Q98" s="17" t="s">
        <v>29</v>
      </c>
      <c r="R98" s="18" t="s">
        <v>29</v>
      </c>
      <c r="S98" s="31" t="s">
        <v>29</v>
      </c>
      <c r="T98" s="17" t="s">
        <v>29</v>
      </c>
      <c r="U98" s="18" t="s">
        <v>29</v>
      </c>
      <c r="V98" s="145" t="s">
        <v>29</v>
      </c>
      <c r="W98" s="144">
        <v>0</v>
      </c>
      <c r="X98" s="62">
        <v>0</v>
      </c>
      <c r="Y98" s="19">
        <v>2</v>
      </c>
      <c r="Z98" s="41">
        <v>1</v>
      </c>
      <c r="AA98" s="43">
        <v>1</v>
      </c>
      <c r="AB98" s="19">
        <v>0</v>
      </c>
      <c r="AC98" s="20">
        <v>0</v>
      </c>
      <c r="AD98" s="43">
        <v>0</v>
      </c>
      <c r="AE98" s="19">
        <v>0</v>
      </c>
      <c r="AF98" s="20">
        <v>0</v>
      </c>
      <c r="AG98" s="43">
        <v>0</v>
      </c>
      <c r="AH98" s="19">
        <v>0</v>
      </c>
      <c r="AI98" s="56">
        <v>0</v>
      </c>
      <c r="AJ98" s="134">
        <v>18</v>
      </c>
      <c r="AK98" s="21">
        <v>0</v>
      </c>
      <c r="AL98" s="104">
        <v>3</v>
      </c>
      <c r="AM98" s="108">
        <f t="shared" si="43"/>
        <v>25</v>
      </c>
      <c r="AN98" s="111">
        <f t="shared" si="44"/>
        <v>4</v>
      </c>
      <c r="AO98" s="114">
        <f t="shared" si="45"/>
        <v>0.18181818181818182</v>
      </c>
      <c r="AP98" s="199"/>
      <c r="AQ98" s="117">
        <f t="shared" si="57"/>
        <v>90.75</v>
      </c>
      <c r="AR98" s="199"/>
    </row>
    <row r="99" spans="1:44" ht="15.75" thickTop="1">
      <c r="A99" s="1" t="s">
        <v>40</v>
      </c>
      <c r="B99" s="1" t="s">
        <v>41</v>
      </c>
      <c r="C99" s="2" t="s">
        <v>26</v>
      </c>
      <c r="D99" s="3" t="s">
        <v>27</v>
      </c>
      <c r="E99" s="2">
        <v>1</v>
      </c>
      <c r="F99" s="2" t="s">
        <v>25</v>
      </c>
      <c r="G99" s="4">
        <v>41327</v>
      </c>
      <c r="H99" s="4">
        <f t="shared" ref="H99:H110" si="60">G99+7*4</f>
        <v>41355</v>
      </c>
      <c r="I99" s="4">
        <f t="shared" ref="I99:I122" si="61">G99+7*12</f>
        <v>41411</v>
      </c>
      <c r="J99" s="153">
        <f t="shared" ref="J99:J122" si="62">G99+7*16</f>
        <v>41439</v>
      </c>
      <c r="K99" s="28">
        <v>0</v>
      </c>
      <c r="L99" s="6">
        <v>0</v>
      </c>
      <c r="M99" s="26">
        <v>0</v>
      </c>
      <c r="N99" s="5">
        <v>0</v>
      </c>
      <c r="O99" s="28">
        <v>0</v>
      </c>
      <c r="P99" s="26">
        <v>0</v>
      </c>
      <c r="Q99" s="5">
        <v>0</v>
      </c>
      <c r="R99" s="6">
        <v>0</v>
      </c>
      <c r="S99" s="30">
        <v>0</v>
      </c>
      <c r="T99" s="5">
        <v>1</v>
      </c>
      <c r="U99" s="6">
        <v>0</v>
      </c>
      <c r="V99" s="143">
        <v>0</v>
      </c>
      <c r="W99" s="140">
        <v>0</v>
      </c>
      <c r="X99" s="60">
        <v>0</v>
      </c>
      <c r="Y99" s="8">
        <v>0</v>
      </c>
      <c r="Z99" s="40">
        <v>0</v>
      </c>
      <c r="AA99" s="42">
        <v>2</v>
      </c>
      <c r="AB99" s="8">
        <v>0</v>
      </c>
      <c r="AC99" s="9">
        <v>0</v>
      </c>
      <c r="AD99" s="42">
        <v>0</v>
      </c>
      <c r="AE99" s="8">
        <v>0</v>
      </c>
      <c r="AF99" s="9">
        <v>0</v>
      </c>
      <c r="AG99" s="42">
        <v>0</v>
      </c>
      <c r="AH99" s="8">
        <v>1</v>
      </c>
      <c r="AI99" s="61">
        <v>0</v>
      </c>
      <c r="AJ99" s="133">
        <v>19</v>
      </c>
      <c r="AK99" s="10">
        <v>0</v>
      </c>
      <c r="AL99" s="103">
        <v>2</v>
      </c>
      <c r="AM99" s="120">
        <f t="shared" si="43"/>
        <v>25</v>
      </c>
      <c r="AN99" s="121">
        <f t="shared" si="44"/>
        <v>4</v>
      </c>
      <c r="AO99" s="118">
        <f t="shared" si="45"/>
        <v>0.17391304347826086</v>
      </c>
      <c r="AP99" s="192">
        <f t="shared" ref="AP99" si="63">AVERAGE(AO99:AO102)</f>
        <v>0.31280193236714976</v>
      </c>
      <c r="AQ99" s="122">
        <f>((K99*3)+(L99*5)+(M99*7)+(N99*10)+(O99*12)+(P99*14)+(Q99*17)+(R99*19)+(S99*21)+(T99*24)+(U99*26)+(V99*28)+(W99*84)+(X99*87)+(Y99*89)+(Z99*91)+(AA99*94)+(AB99*96)+(AC99*98)+(AD99*101)+(AE99*103)+(AF99*105)+(AG99*108)+(AH99*110)+(AI99*112))/AN99</f>
        <v>80.5</v>
      </c>
      <c r="AR99" s="205">
        <f t="shared" ref="AR99" si="64">AVERAGE(AQ99:AQ102)</f>
        <v>80.830357142857139</v>
      </c>
    </row>
    <row r="100" spans="1:44">
      <c r="A100" s="1" t="s">
        <v>40</v>
      </c>
      <c r="B100" s="1" t="s">
        <v>41</v>
      </c>
      <c r="C100" s="2" t="s">
        <v>26</v>
      </c>
      <c r="D100" s="3" t="s">
        <v>27</v>
      </c>
      <c r="E100" s="2">
        <v>2</v>
      </c>
      <c r="F100" s="2" t="s">
        <v>25</v>
      </c>
      <c r="G100" s="4">
        <v>41327</v>
      </c>
      <c r="H100" s="4">
        <f t="shared" si="60"/>
        <v>41355</v>
      </c>
      <c r="I100" s="4">
        <f t="shared" si="61"/>
        <v>41411</v>
      </c>
      <c r="J100" s="153">
        <f t="shared" si="62"/>
        <v>41439</v>
      </c>
      <c r="K100" s="28">
        <v>0</v>
      </c>
      <c r="L100" s="6">
        <v>0</v>
      </c>
      <c r="M100" s="26">
        <v>0</v>
      </c>
      <c r="N100" s="5">
        <v>0</v>
      </c>
      <c r="O100" s="28">
        <v>0</v>
      </c>
      <c r="P100" s="26">
        <v>0</v>
      </c>
      <c r="Q100" s="5">
        <v>0</v>
      </c>
      <c r="R100" s="6">
        <v>0</v>
      </c>
      <c r="S100" s="30">
        <v>0</v>
      </c>
      <c r="T100" s="5">
        <v>0</v>
      </c>
      <c r="U100" s="6">
        <v>1</v>
      </c>
      <c r="V100" s="143">
        <v>0</v>
      </c>
      <c r="W100" s="140">
        <v>5</v>
      </c>
      <c r="X100" s="60">
        <v>0</v>
      </c>
      <c r="Y100" s="8">
        <v>0</v>
      </c>
      <c r="Z100" s="40">
        <v>0</v>
      </c>
      <c r="AA100" s="42">
        <v>3</v>
      </c>
      <c r="AB100" s="8">
        <v>0</v>
      </c>
      <c r="AC100" s="9">
        <v>1</v>
      </c>
      <c r="AD100" s="42">
        <v>0</v>
      </c>
      <c r="AE100" s="8">
        <v>0</v>
      </c>
      <c r="AF100" s="9">
        <v>1</v>
      </c>
      <c r="AG100" s="42">
        <v>0</v>
      </c>
      <c r="AH100" s="8">
        <v>1</v>
      </c>
      <c r="AI100" s="61">
        <v>0</v>
      </c>
      <c r="AJ100" s="133">
        <v>11</v>
      </c>
      <c r="AK100" s="10">
        <v>0</v>
      </c>
      <c r="AL100" s="103">
        <v>2</v>
      </c>
      <c r="AM100" s="106">
        <f t="shared" si="43"/>
        <v>25</v>
      </c>
      <c r="AN100" s="109">
        <f t="shared" si="44"/>
        <v>12</v>
      </c>
      <c r="AO100" s="112">
        <f t="shared" si="45"/>
        <v>0.52173913043478259</v>
      </c>
      <c r="AP100" s="191"/>
      <c r="AQ100" s="122">
        <f t="shared" ref="AQ100:AQ110" si="65">((K100*3)+(L100*5)+(M100*7)+(N100*10)+(O100*12)+(P100*14)+(Q100*17)+(R100*19)+(S100*21)+(T100*24)+(U100*26)+(V100*28)+(W100*84)+(X100*87)+(Y100*89)+(Z100*91)+(AA100*94)+(AB100*96)+(AC100*98)+(AD100*101)+(AE100*103)+(AF100*105)+(AG100*108)+(AH100*110)+(AI100*112))/AN100</f>
        <v>86.75</v>
      </c>
      <c r="AR100" s="202"/>
    </row>
    <row r="101" spans="1:44">
      <c r="A101" s="1" t="s">
        <v>40</v>
      </c>
      <c r="B101" s="1" t="s">
        <v>41</v>
      </c>
      <c r="C101" s="2" t="s">
        <v>26</v>
      </c>
      <c r="D101" s="3" t="s">
        <v>27</v>
      </c>
      <c r="E101" s="2">
        <v>3</v>
      </c>
      <c r="F101" s="2" t="s">
        <v>25</v>
      </c>
      <c r="G101" s="4">
        <v>41327</v>
      </c>
      <c r="H101" s="4">
        <f t="shared" si="60"/>
        <v>41355</v>
      </c>
      <c r="I101" s="4">
        <f t="shared" si="61"/>
        <v>41411</v>
      </c>
      <c r="J101" s="153">
        <f t="shared" si="62"/>
        <v>41439</v>
      </c>
      <c r="K101" s="28">
        <v>0</v>
      </c>
      <c r="L101" s="6">
        <v>0</v>
      </c>
      <c r="M101" s="26">
        <v>0</v>
      </c>
      <c r="N101" s="5">
        <v>0</v>
      </c>
      <c r="O101" s="28">
        <v>0</v>
      </c>
      <c r="P101" s="26">
        <v>0</v>
      </c>
      <c r="Q101" s="5">
        <v>0</v>
      </c>
      <c r="R101" s="6">
        <v>0</v>
      </c>
      <c r="S101" s="30">
        <v>0</v>
      </c>
      <c r="T101" s="5">
        <v>1</v>
      </c>
      <c r="U101" s="6">
        <v>0</v>
      </c>
      <c r="V101" s="143">
        <v>0</v>
      </c>
      <c r="W101" s="140">
        <v>0</v>
      </c>
      <c r="X101" s="60">
        <v>0</v>
      </c>
      <c r="Y101" s="8">
        <v>0</v>
      </c>
      <c r="Z101" s="40">
        <v>0</v>
      </c>
      <c r="AA101" s="42">
        <v>1</v>
      </c>
      <c r="AB101" s="8">
        <v>0</v>
      </c>
      <c r="AC101" s="9">
        <v>0</v>
      </c>
      <c r="AD101" s="42">
        <v>0</v>
      </c>
      <c r="AE101" s="8">
        <v>1</v>
      </c>
      <c r="AF101" s="9">
        <v>1</v>
      </c>
      <c r="AG101" s="42">
        <v>0</v>
      </c>
      <c r="AH101" s="8">
        <v>0</v>
      </c>
      <c r="AI101" s="61">
        <v>0</v>
      </c>
      <c r="AJ101" s="133">
        <v>14</v>
      </c>
      <c r="AK101" s="10">
        <v>0</v>
      </c>
      <c r="AL101" s="103">
        <v>7</v>
      </c>
      <c r="AM101" s="106">
        <f t="shared" si="43"/>
        <v>25</v>
      </c>
      <c r="AN101" s="109">
        <f t="shared" si="44"/>
        <v>4</v>
      </c>
      <c r="AO101" s="112">
        <f t="shared" si="45"/>
        <v>0.22222222222222221</v>
      </c>
      <c r="AP101" s="191"/>
      <c r="AQ101" s="122">
        <f t="shared" si="65"/>
        <v>81.5</v>
      </c>
      <c r="AR101" s="202"/>
    </row>
    <row r="102" spans="1:44">
      <c r="A102" s="1" t="s">
        <v>40</v>
      </c>
      <c r="B102" s="1" t="s">
        <v>41</v>
      </c>
      <c r="C102" s="2" t="s">
        <v>26</v>
      </c>
      <c r="D102" s="3" t="s">
        <v>27</v>
      </c>
      <c r="E102" s="2">
        <v>4</v>
      </c>
      <c r="F102" s="2" t="s">
        <v>25</v>
      </c>
      <c r="G102" s="4">
        <v>41327</v>
      </c>
      <c r="H102" s="4">
        <f t="shared" si="60"/>
        <v>41355</v>
      </c>
      <c r="I102" s="4">
        <f t="shared" si="61"/>
        <v>41411</v>
      </c>
      <c r="J102" s="153">
        <f t="shared" si="62"/>
        <v>41439</v>
      </c>
      <c r="K102" s="28">
        <v>0</v>
      </c>
      <c r="L102" s="6">
        <v>0</v>
      </c>
      <c r="M102" s="26">
        <v>0</v>
      </c>
      <c r="N102" s="5">
        <v>0</v>
      </c>
      <c r="O102" s="28">
        <v>0</v>
      </c>
      <c r="P102" s="26">
        <v>0</v>
      </c>
      <c r="Q102" s="5">
        <v>1</v>
      </c>
      <c r="R102" s="6">
        <v>0</v>
      </c>
      <c r="S102" s="30">
        <v>0</v>
      </c>
      <c r="T102" s="5">
        <v>0</v>
      </c>
      <c r="U102" s="6">
        <v>0</v>
      </c>
      <c r="V102" s="143">
        <v>1</v>
      </c>
      <c r="W102" s="140">
        <v>2</v>
      </c>
      <c r="X102" s="60">
        <v>0</v>
      </c>
      <c r="Y102" s="8">
        <v>0</v>
      </c>
      <c r="Z102" s="40">
        <v>0</v>
      </c>
      <c r="AA102" s="42">
        <v>1</v>
      </c>
      <c r="AB102" s="8">
        <v>0</v>
      </c>
      <c r="AC102" s="9">
        <v>0</v>
      </c>
      <c r="AD102" s="42">
        <v>0</v>
      </c>
      <c r="AE102" s="8">
        <v>1</v>
      </c>
      <c r="AF102" s="9">
        <v>0</v>
      </c>
      <c r="AG102" s="42">
        <v>0</v>
      </c>
      <c r="AH102" s="8">
        <v>0</v>
      </c>
      <c r="AI102" s="61">
        <v>1</v>
      </c>
      <c r="AJ102" s="133">
        <v>13</v>
      </c>
      <c r="AK102" s="10">
        <v>1</v>
      </c>
      <c r="AL102" s="103">
        <v>4</v>
      </c>
      <c r="AM102" s="106">
        <f t="shared" si="43"/>
        <v>25</v>
      </c>
      <c r="AN102" s="109">
        <f t="shared" si="44"/>
        <v>7</v>
      </c>
      <c r="AO102" s="112">
        <f t="shared" si="45"/>
        <v>0.33333333333333331</v>
      </c>
      <c r="AP102" s="191"/>
      <c r="AQ102" s="122">
        <f t="shared" si="65"/>
        <v>74.571428571428569</v>
      </c>
      <c r="AR102" s="202"/>
    </row>
    <row r="103" spans="1:44">
      <c r="A103" s="22" t="s">
        <v>40</v>
      </c>
      <c r="B103" s="22" t="s">
        <v>41</v>
      </c>
      <c r="C103" s="23" t="s">
        <v>26</v>
      </c>
      <c r="D103" s="24" t="s">
        <v>30</v>
      </c>
      <c r="E103" s="23">
        <v>1</v>
      </c>
      <c r="F103" s="23" t="s">
        <v>25</v>
      </c>
      <c r="G103" s="25">
        <v>41327</v>
      </c>
      <c r="H103" s="11">
        <f t="shared" si="60"/>
        <v>41355</v>
      </c>
      <c r="I103" s="11">
        <f t="shared" si="61"/>
        <v>41411</v>
      </c>
      <c r="J103" s="146">
        <f t="shared" si="62"/>
        <v>41439</v>
      </c>
      <c r="K103" s="28">
        <v>0</v>
      </c>
      <c r="L103" s="6">
        <v>0</v>
      </c>
      <c r="M103" s="26">
        <v>0</v>
      </c>
      <c r="N103" s="5">
        <v>0</v>
      </c>
      <c r="O103" s="28">
        <v>0</v>
      </c>
      <c r="P103" s="26">
        <v>0</v>
      </c>
      <c r="Q103" s="5">
        <v>0</v>
      </c>
      <c r="R103" s="6">
        <v>0</v>
      </c>
      <c r="S103" s="30">
        <v>0</v>
      </c>
      <c r="T103" s="5">
        <v>0</v>
      </c>
      <c r="U103" s="6">
        <v>0</v>
      </c>
      <c r="V103" s="143">
        <v>0</v>
      </c>
      <c r="W103" s="140">
        <v>5</v>
      </c>
      <c r="X103" s="60">
        <v>0</v>
      </c>
      <c r="Y103" s="8">
        <v>0</v>
      </c>
      <c r="Z103" s="40">
        <v>0</v>
      </c>
      <c r="AA103" s="42">
        <v>0</v>
      </c>
      <c r="AB103" s="8">
        <v>0</v>
      </c>
      <c r="AC103" s="9">
        <v>0</v>
      </c>
      <c r="AD103" s="42">
        <v>0</v>
      </c>
      <c r="AE103" s="8">
        <v>0</v>
      </c>
      <c r="AF103" s="9">
        <v>0</v>
      </c>
      <c r="AG103" s="42">
        <v>0</v>
      </c>
      <c r="AH103" s="8">
        <v>0</v>
      </c>
      <c r="AI103" s="61">
        <v>1</v>
      </c>
      <c r="AJ103" s="133">
        <v>15</v>
      </c>
      <c r="AK103" s="10">
        <v>0</v>
      </c>
      <c r="AL103" s="103">
        <v>4</v>
      </c>
      <c r="AM103" s="107">
        <f t="shared" si="43"/>
        <v>25</v>
      </c>
      <c r="AN103" s="110">
        <f t="shared" si="44"/>
        <v>6</v>
      </c>
      <c r="AO103" s="113">
        <f t="shared" si="45"/>
        <v>0.2857142857142857</v>
      </c>
      <c r="AP103" s="188">
        <f>AVERAGE(AO103:AO106)</f>
        <v>0.24914596273291928</v>
      </c>
      <c r="AQ103" s="155">
        <f t="shared" si="65"/>
        <v>88.666666666666671</v>
      </c>
      <c r="AR103" s="203">
        <f t="shared" ref="AR103:AR111" si="66">AVERAGE(AQ103:AQ106)</f>
        <v>87.250000000000014</v>
      </c>
    </row>
    <row r="104" spans="1:44">
      <c r="A104" s="22" t="s">
        <v>40</v>
      </c>
      <c r="B104" s="22" t="s">
        <v>41</v>
      </c>
      <c r="C104" s="23" t="s">
        <v>26</v>
      </c>
      <c r="D104" s="24" t="s">
        <v>30</v>
      </c>
      <c r="E104" s="23">
        <v>2</v>
      </c>
      <c r="F104" s="23" t="s">
        <v>25</v>
      </c>
      <c r="G104" s="25">
        <v>41327</v>
      </c>
      <c r="H104" s="11">
        <f t="shared" si="60"/>
        <v>41355</v>
      </c>
      <c r="I104" s="11">
        <f t="shared" si="61"/>
        <v>41411</v>
      </c>
      <c r="J104" s="146">
        <f t="shared" si="62"/>
        <v>41439</v>
      </c>
      <c r="K104" s="28">
        <v>0</v>
      </c>
      <c r="L104" s="6">
        <v>0</v>
      </c>
      <c r="M104" s="26">
        <v>0</v>
      </c>
      <c r="N104" s="5">
        <v>0</v>
      </c>
      <c r="O104" s="28">
        <v>0</v>
      </c>
      <c r="P104" s="26">
        <v>0</v>
      </c>
      <c r="Q104" s="5">
        <v>0</v>
      </c>
      <c r="R104" s="6">
        <v>0</v>
      </c>
      <c r="S104" s="30">
        <v>0</v>
      </c>
      <c r="T104" s="5">
        <v>1</v>
      </c>
      <c r="U104" s="6">
        <v>0</v>
      </c>
      <c r="V104" s="143">
        <v>0</v>
      </c>
      <c r="W104" s="140">
        <v>1</v>
      </c>
      <c r="X104" s="60">
        <v>0</v>
      </c>
      <c r="Y104" s="8">
        <v>0</v>
      </c>
      <c r="Z104" s="40">
        <v>0</v>
      </c>
      <c r="AA104" s="42">
        <v>1</v>
      </c>
      <c r="AB104" s="8">
        <v>1</v>
      </c>
      <c r="AC104" s="9">
        <v>0</v>
      </c>
      <c r="AD104" s="42">
        <v>1</v>
      </c>
      <c r="AE104" s="8">
        <v>0</v>
      </c>
      <c r="AF104" s="9">
        <v>0</v>
      </c>
      <c r="AG104" s="42">
        <v>0</v>
      </c>
      <c r="AH104" s="8">
        <v>0</v>
      </c>
      <c r="AI104" s="61">
        <v>1</v>
      </c>
      <c r="AJ104" s="133">
        <v>18</v>
      </c>
      <c r="AK104" s="10">
        <v>0</v>
      </c>
      <c r="AL104" s="103">
        <v>1</v>
      </c>
      <c r="AM104" s="107">
        <f t="shared" si="43"/>
        <v>25</v>
      </c>
      <c r="AN104" s="110">
        <f t="shared" si="44"/>
        <v>6</v>
      </c>
      <c r="AO104" s="113">
        <f t="shared" si="45"/>
        <v>0.25</v>
      </c>
      <c r="AP104" s="189"/>
      <c r="AQ104" s="155">
        <f t="shared" si="65"/>
        <v>85.166666666666671</v>
      </c>
      <c r="AR104" s="204"/>
    </row>
    <row r="105" spans="1:44">
      <c r="A105" s="22" t="s">
        <v>40</v>
      </c>
      <c r="B105" s="22" t="s">
        <v>41</v>
      </c>
      <c r="C105" s="23" t="s">
        <v>26</v>
      </c>
      <c r="D105" s="24" t="s">
        <v>30</v>
      </c>
      <c r="E105" s="23">
        <v>3</v>
      </c>
      <c r="F105" s="23" t="s">
        <v>25</v>
      </c>
      <c r="G105" s="25">
        <v>41327</v>
      </c>
      <c r="H105" s="11">
        <f t="shared" si="60"/>
        <v>41355</v>
      </c>
      <c r="I105" s="11">
        <f t="shared" si="61"/>
        <v>41411</v>
      </c>
      <c r="J105" s="146">
        <f t="shared" si="62"/>
        <v>41439</v>
      </c>
      <c r="K105" s="28">
        <v>0</v>
      </c>
      <c r="L105" s="6">
        <v>0</v>
      </c>
      <c r="M105" s="26">
        <v>0</v>
      </c>
      <c r="N105" s="5">
        <v>0</v>
      </c>
      <c r="O105" s="28">
        <v>0</v>
      </c>
      <c r="P105" s="26">
        <v>0</v>
      </c>
      <c r="Q105" s="5">
        <v>0</v>
      </c>
      <c r="R105" s="6">
        <v>0</v>
      </c>
      <c r="S105" s="30">
        <v>0</v>
      </c>
      <c r="T105" s="5">
        <v>0</v>
      </c>
      <c r="U105" s="6">
        <v>0</v>
      </c>
      <c r="V105" s="143">
        <v>0</v>
      </c>
      <c r="W105" s="140">
        <v>5</v>
      </c>
      <c r="X105" s="60">
        <v>0</v>
      </c>
      <c r="Y105" s="8">
        <v>0</v>
      </c>
      <c r="Z105" s="40">
        <v>0</v>
      </c>
      <c r="AA105" s="42">
        <v>0</v>
      </c>
      <c r="AB105" s="8">
        <v>0</v>
      </c>
      <c r="AC105" s="9">
        <v>0</v>
      </c>
      <c r="AD105" s="42">
        <v>0</v>
      </c>
      <c r="AE105" s="8">
        <v>0</v>
      </c>
      <c r="AF105" s="9">
        <v>0</v>
      </c>
      <c r="AG105" s="42">
        <v>0</v>
      </c>
      <c r="AH105" s="8">
        <v>0</v>
      </c>
      <c r="AI105" s="61">
        <v>0</v>
      </c>
      <c r="AJ105" s="133">
        <v>20</v>
      </c>
      <c r="AK105" s="10">
        <v>0</v>
      </c>
      <c r="AL105" s="103">
        <v>0</v>
      </c>
      <c r="AM105" s="107">
        <f t="shared" si="43"/>
        <v>25</v>
      </c>
      <c r="AN105" s="110">
        <f t="shared" si="44"/>
        <v>5</v>
      </c>
      <c r="AO105" s="113">
        <f t="shared" si="45"/>
        <v>0.2</v>
      </c>
      <c r="AP105" s="189"/>
      <c r="AQ105" s="155">
        <f t="shared" si="65"/>
        <v>84</v>
      </c>
      <c r="AR105" s="204"/>
    </row>
    <row r="106" spans="1:44">
      <c r="A106" s="22" t="s">
        <v>40</v>
      </c>
      <c r="B106" s="22" t="s">
        <v>41</v>
      </c>
      <c r="C106" s="23" t="s">
        <v>26</v>
      </c>
      <c r="D106" s="24" t="s">
        <v>30</v>
      </c>
      <c r="E106" s="23">
        <v>4</v>
      </c>
      <c r="F106" s="23" t="s">
        <v>25</v>
      </c>
      <c r="G106" s="25">
        <v>41327</v>
      </c>
      <c r="H106" s="11">
        <f t="shared" si="60"/>
        <v>41355</v>
      </c>
      <c r="I106" s="11">
        <f t="shared" si="61"/>
        <v>41411</v>
      </c>
      <c r="J106" s="146">
        <f t="shared" si="62"/>
        <v>41439</v>
      </c>
      <c r="K106" s="28">
        <v>0</v>
      </c>
      <c r="L106" s="6">
        <v>0</v>
      </c>
      <c r="M106" s="26">
        <v>0</v>
      </c>
      <c r="N106" s="5">
        <v>0</v>
      </c>
      <c r="O106" s="28">
        <v>0</v>
      </c>
      <c r="P106" s="26">
        <v>0</v>
      </c>
      <c r="Q106" s="5">
        <v>0</v>
      </c>
      <c r="R106" s="6">
        <v>0</v>
      </c>
      <c r="S106" s="30">
        <v>0</v>
      </c>
      <c r="T106" s="5">
        <v>0</v>
      </c>
      <c r="U106" s="6">
        <v>0</v>
      </c>
      <c r="V106" s="143">
        <v>0</v>
      </c>
      <c r="W106" s="140">
        <v>3</v>
      </c>
      <c r="X106" s="60">
        <v>0</v>
      </c>
      <c r="Y106" s="8">
        <v>1</v>
      </c>
      <c r="Z106" s="40">
        <v>0</v>
      </c>
      <c r="AA106" s="42">
        <v>0</v>
      </c>
      <c r="AB106" s="8">
        <v>1</v>
      </c>
      <c r="AC106" s="9">
        <v>0</v>
      </c>
      <c r="AD106" s="42">
        <v>0</v>
      </c>
      <c r="AE106" s="8">
        <v>0</v>
      </c>
      <c r="AF106" s="9">
        <v>0</v>
      </c>
      <c r="AG106" s="42">
        <v>0</v>
      </c>
      <c r="AH106" s="8">
        <v>1</v>
      </c>
      <c r="AI106" s="61">
        <v>0</v>
      </c>
      <c r="AJ106" s="133">
        <v>17</v>
      </c>
      <c r="AK106" s="10">
        <v>0</v>
      </c>
      <c r="AL106" s="103">
        <v>2</v>
      </c>
      <c r="AM106" s="107">
        <f t="shared" si="43"/>
        <v>25</v>
      </c>
      <c r="AN106" s="110">
        <f t="shared" si="44"/>
        <v>6</v>
      </c>
      <c r="AO106" s="113">
        <f t="shared" si="45"/>
        <v>0.2608695652173913</v>
      </c>
      <c r="AP106" s="189"/>
      <c r="AQ106" s="155">
        <f t="shared" si="65"/>
        <v>91.166666666666671</v>
      </c>
      <c r="AR106" s="204"/>
    </row>
    <row r="107" spans="1:44">
      <c r="A107" s="1" t="s">
        <v>40</v>
      </c>
      <c r="B107" s="1" t="s">
        <v>41</v>
      </c>
      <c r="C107" s="12" t="s">
        <v>26</v>
      </c>
      <c r="D107" s="13" t="s">
        <v>31</v>
      </c>
      <c r="E107" s="12">
        <v>1</v>
      </c>
      <c r="F107" s="2" t="s">
        <v>25</v>
      </c>
      <c r="G107" s="4">
        <v>41327</v>
      </c>
      <c r="H107" s="14">
        <f t="shared" si="60"/>
        <v>41355</v>
      </c>
      <c r="I107" s="14">
        <f t="shared" si="61"/>
        <v>41411</v>
      </c>
      <c r="J107" s="154">
        <f t="shared" si="62"/>
        <v>41439</v>
      </c>
      <c r="K107" s="28">
        <v>0</v>
      </c>
      <c r="L107" s="6">
        <v>0</v>
      </c>
      <c r="M107" s="26">
        <v>0</v>
      </c>
      <c r="N107" s="5">
        <v>0</v>
      </c>
      <c r="O107" s="28">
        <v>0</v>
      </c>
      <c r="P107" s="26">
        <v>0</v>
      </c>
      <c r="Q107" s="5">
        <v>0</v>
      </c>
      <c r="R107" s="6">
        <v>0</v>
      </c>
      <c r="S107" s="30">
        <v>0</v>
      </c>
      <c r="T107" s="5">
        <v>0</v>
      </c>
      <c r="U107" s="6">
        <v>0</v>
      </c>
      <c r="V107" s="143">
        <v>0</v>
      </c>
      <c r="W107" s="140">
        <v>10</v>
      </c>
      <c r="X107" s="60">
        <v>0</v>
      </c>
      <c r="Y107" s="8">
        <v>0</v>
      </c>
      <c r="Z107" s="40">
        <v>0</v>
      </c>
      <c r="AA107" s="42">
        <v>0</v>
      </c>
      <c r="AB107" s="8">
        <v>0</v>
      </c>
      <c r="AC107" s="9">
        <v>0</v>
      </c>
      <c r="AD107" s="42">
        <v>0</v>
      </c>
      <c r="AE107" s="8">
        <v>0</v>
      </c>
      <c r="AF107" s="9">
        <v>0</v>
      </c>
      <c r="AG107" s="42">
        <v>0</v>
      </c>
      <c r="AH107" s="8">
        <v>0</v>
      </c>
      <c r="AI107" s="61">
        <v>0</v>
      </c>
      <c r="AJ107" s="133">
        <v>13</v>
      </c>
      <c r="AK107" s="10">
        <v>0</v>
      </c>
      <c r="AL107" s="103">
        <v>2</v>
      </c>
      <c r="AM107" s="106">
        <f t="shared" si="43"/>
        <v>25</v>
      </c>
      <c r="AN107" s="109">
        <f t="shared" si="44"/>
        <v>10</v>
      </c>
      <c r="AO107" s="112">
        <f t="shared" si="45"/>
        <v>0.43478260869565216</v>
      </c>
      <c r="AP107" s="190">
        <f t="shared" ref="AP107" si="67">AVERAGE(AO107:AO110)</f>
        <v>0.5038923395445134</v>
      </c>
      <c r="AQ107" s="122">
        <f t="shared" si="65"/>
        <v>84</v>
      </c>
      <c r="AR107" s="201">
        <f t="shared" si="66"/>
        <v>85.190268065268071</v>
      </c>
    </row>
    <row r="108" spans="1:44">
      <c r="A108" s="1" t="s">
        <v>40</v>
      </c>
      <c r="B108" s="1" t="s">
        <v>41</v>
      </c>
      <c r="C108" s="12" t="s">
        <v>26</v>
      </c>
      <c r="D108" s="13" t="s">
        <v>31</v>
      </c>
      <c r="E108" s="12">
        <v>2</v>
      </c>
      <c r="F108" s="2" t="s">
        <v>25</v>
      </c>
      <c r="G108" s="4">
        <v>41327</v>
      </c>
      <c r="H108" s="14">
        <f t="shared" si="60"/>
        <v>41355</v>
      </c>
      <c r="I108" s="14">
        <f t="shared" si="61"/>
        <v>41411</v>
      </c>
      <c r="J108" s="154">
        <f t="shared" si="62"/>
        <v>41439</v>
      </c>
      <c r="K108" s="28">
        <v>0</v>
      </c>
      <c r="L108" s="6">
        <v>0</v>
      </c>
      <c r="M108" s="26">
        <v>0</v>
      </c>
      <c r="N108" s="5">
        <v>0</v>
      </c>
      <c r="O108" s="28">
        <v>0</v>
      </c>
      <c r="P108" s="26">
        <v>0</v>
      </c>
      <c r="Q108" s="5">
        <v>0</v>
      </c>
      <c r="R108" s="6">
        <v>0</v>
      </c>
      <c r="S108" s="30">
        <v>0</v>
      </c>
      <c r="T108" s="5">
        <v>0</v>
      </c>
      <c r="U108" s="6">
        <v>0</v>
      </c>
      <c r="V108" s="143">
        <v>0</v>
      </c>
      <c r="W108" s="140">
        <v>11</v>
      </c>
      <c r="X108" s="60">
        <v>0</v>
      </c>
      <c r="Y108" s="8">
        <v>0</v>
      </c>
      <c r="Z108" s="40">
        <v>0</v>
      </c>
      <c r="AA108" s="42">
        <v>0</v>
      </c>
      <c r="AB108" s="8">
        <v>0</v>
      </c>
      <c r="AC108" s="9">
        <v>0</v>
      </c>
      <c r="AD108" s="42">
        <v>0</v>
      </c>
      <c r="AE108" s="8">
        <v>0</v>
      </c>
      <c r="AF108" s="9">
        <v>0</v>
      </c>
      <c r="AG108" s="42">
        <v>0</v>
      </c>
      <c r="AH108" s="8">
        <v>1</v>
      </c>
      <c r="AI108" s="61">
        <v>0</v>
      </c>
      <c r="AJ108" s="133">
        <v>11</v>
      </c>
      <c r="AK108" s="10">
        <v>0</v>
      </c>
      <c r="AL108" s="103">
        <v>2</v>
      </c>
      <c r="AM108" s="106">
        <f t="shared" si="43"/>
        <v>25</v>
      </c>
      <c r="AN108" s="109">
        <f t="shared" si="44"/>
        <v>12</v>
      </c>
      <c r="AO108" s="112">
        <f t="shared" si="45"/>
        <v>0.52173913043478259</v>
      </c>
      <c r="AP108" s="191"/>
      <c r="AQ108" s="122">
        <f t="shared" si="65"/>
        <v>86.166666666666671</v>
      </c>
      <c r="AR108" s="202"/>
    </row>
    <row r="109" spans="1:44">
      <c r="A109" s="1" t="s">
        <v>40</v>
      </c>
      <c r="B109" s="1" t="s">
        <v>41</v>
      </c>
      <c r="C109" s="12" t="s">
        <v>26</v>
      </c>
      <c r="D109" s="13" t="s">
        <v>31</v>
      </c>
      <c r="E109" s="12">
        <v>3</v>
      </c>
      <c r="F109" s="2" t="s">
        <v>25</v>
      </c>
      <c r="G109" s="4">
        <v>41327</v>
      </c>
      <c r="H109" s="14">
        <f t="shared" si="60"/>
        <v>41355</v>
      </c>
      <c r="I109" s="14">
        <f t="shared" si="61"/>
        <v>41411</v>
      </c>
      <c r="J109" s="154">
        <f t="shared" si="62"/>
        <v>41439</v>
      </c>
      <c r="K109" s="28">
        <v>0</v>
      </c>
      <c r="L109" s="6">
        <v>0</v>
      </c>
      <c r="M109" s="26">
        <v>0</v>
      </c>
      <c r="N109" s="5">
        <v>0</v>
      </c>
      <c r="O109" s="28">
        <v>0</v>
      </c>
      <c r="P109" s="26">
        <v>0</v>
      </c>
      <c r="Q109" s="5">
        <v>0</v>
      </c>
      <c r="R109" s="6">
        <v>0</v>
      </c>
      <c r="S109" s="30">
        <v>0</v>
      </c>
      <c r="T109" s="5">
        <v>0</v>
      </c>
      <c r="U109" s="6">
        <v>0</v>
      </c>
      <c r="V109" s="143">
        <v>0</v>
      </c>
      <c r="W109" s="140">
        <v>10</v>
      </c>
      <c r="X109" s="60">
        <v>0</v>
      </c>
      <c r="Y109" s="8">
        <v>0</v>
      </c>
      <c r="Z109" s="40">
        <v>0</v>
      </c>
      <c r="AA109" s="42">
        <v>0</v>
      </c>
      <c r="AB109" s="8">
        <v>0</v>
      </c>
      <c r="AC109" s="9">
        <v>0</v>
      </c>
      <c r="AD109" s="42">
        <v>0</v>
      </c>
      <c r="AE109" s="8">
        <v>0</v>
      </c>
      <c r="AF109" s="9">
        <v>0</v>
      </c>
      <c r="AG109" s="42">
        <v>0</v>
      </c>
      <c r="AH109" s="8">
        <v>1</v>
      </c>
      <c r="AI109" s="61">
        <v>0</v>
      </c>
      <c r="AJ109" s="133">
        <v>14</v>
      </c>
      <c r="AK109" s="10">
        <v>0</v>
      </c>
      <c r="AL109" s="103">
        <v>0</v>
      </c>
      <c r="AM109" s="106">
        <f t="shared" si="43"/>
        <v>25</v>
      </c>
      <c r="AN109" s="109">
        <f t="shared" si="44"/>
        <v>11</v>
      </c>
      <c r="AO109" s="112">
        <f t="shared" si="45"/>
        <v>0.44</v>
      </c>
      <c r="AP109" s="191"/>
      <c r="AQ109" s="122">
        <f t="shared" si="65"/>
        <v>86.36363636363636</v>
      </c>
      <c r="AR109" s="202"/>
    </row>
    <row r="110" spans="1:44">
      <c r="A110" s="1" t="s">
        <v>40</v>
      </c>
      <c r="B110" s="1" t="s">
        <v>41</v>
      </c>
      <c r="C110" s="12" t="s">
        <v>26</v>
      </c>
      <c r="D110" s="13" t="s">
        <v>31</v>
      </c>
      <c r="E110" s="12">
        <v>4</v>
      </c>
      <c r="F110" s="2" t="s">
        <v>25</v>
      </c>
      <c r="G110" s="4">
        <v>41327</v>
      </c>
      <c r="H110" s="14">
        <f t="shared" si="60"/>
        <v>41355</v>
      </c>
      <c r="I110" s="14">
        <f t="shared" si="61"/>
        <v>41411</v>
      </c>
      <c r="J110" s="154">
        <f t="shared" si="62"/>
        <v>41439</v>
      </c>
      <c r="K110" s="28">
        <v>0</v>
      </c>
      <c r="L110" s="6">
        <v>0</v>
      </c>
      <c r="M110" s="26">
        <v>0</v>
      </c>
      <c r="N110" s="5">
        <v>0</v>
      </c>
      <c r="O110" s="28">
        <v>0</v>
      </c>
      <c r="P110" s="26">
        <v>0</v>
      </c>
      <c r="Q110" s="5">
        <v>0</v>
      </c>
      <c r="R110" s="6">
        <v>0</v>
      </c>
      <c r="S110" s="30">
        <v>0</v>
      </c>
      <c r="T110" s="5">
        <v>0</v>
      </c>
      <c r="U110" s="6">
        <v>0</v>
      </c>
      <c r="V110" s="143">
        <v>0</v>
      </c>
      <c r="W110" s="140">
        <v>12</v>
      </c>
      <c r="X110" s="60">
        <v>1</v>
      </c>
      <c r="Y110" s="8">
        <v>0</v>
      </c>
      <c r="Z110" s="40">
        <v>0</v>
      </c>
      <c r="AA110" s="42">
        <v>0</v>
      </c>
      <c r="AB110" s="8">
        <v>0</v>
      </c>
      <c r="AC110" s="9">
        <v>0</v>
      </c>
      <c r="AD110" s="42">
        <v>0</v>
      </c>
      <c r="AE110" s="8">
        <v>0</v>
      </c>
      <c r="AF110" s="9">
        <v>0</v>
      </c>
      <c r="AG110" s="42">
        <v>0</v>
      </c>
      <c r="AH110" s="8">
        <v>0</v>
      </c>
      <c r="AI110" s="61">
        <v>0</v>
      </c>
      <c r="AJ110" s="133">
        <v>7</v>
      </c>
      <c r="AK110" s="10">
        <v>1</v>
      </c>
      <c r="AL110" s="103">
        <v>4</v>
      </c>
      <c r="AM110" s="106">
        <f t="shared" si="43"/>
        <v>25</v>
      </c>
      <c r="AN110" s="109">
        <f t="shared" si="44"/>
        <v>13</v>
      </c>
      <c r="AO110" s="112">
        <f t="shared" si="45"/>
        <v>0.61904761904761907</v>
      </c>
      <c r="AP110" s="191"/>
      <c r="AQ110" s="122">
        <f t="shared" si="65"/>
        <v>84.230769230769226</v>
      </c>
      <c r="AR110" s="202"/>
    </row>
    <row r="111" spans="1:44">
      <c r="A111" s="22" t="s">
        <v>40</v>
      </c>
      <c r="B111" s="22" t="s">
        <v>41</v>
      </c>
      <c r="C111" s="23" t="s">
        <v>24</v>
      </c>
      <c r="D111" s="24" t="s">
        <v>27</v>
      </c>
      <c r="E111" s="23">
        <v>1</v>
      </c>
      <c r="F111" s="23" t="s">
        <v>25</v>
      </c>
      <c r="G111" s="25">
        <v>41327</v>
      </c>
      <c r="H111" s="11" t="s">
        <v>29</v>
      </c>
      <c r="I111" s="11">
        <f t="shared" si="61"/>
        <v>41411</v>
      </c>
      <c r="J111" s="146">
        <f t="shared" si="62"/>
        <v>41439</v>
      </c>
      <c r="K111" s="28" t="s">
        <v>29</v>
      </c>
      <c r="L111" s="6" t="s">
        <v>29</v>
      </c>
      <c r="M111" s="26" t="s">
        <v>29</v>
      </c>
      <c r="N111" s="5" t="s">
        <v>29</v>
      </c>
      <c r="O111" s="28" t="s">
        <v>29</v>
      </c>
      <c r="P111" s="26" t="s">
        <v>29</v>
      </c>
      <c r="Q111" s="5" t="s">
        <v>29</v>
      </c>
      <c r="R111" s="6" t="s">
        <v>29</v>
      </c>
      <c r="S111" s="30" t="s">
        <v>29</v>
      </c>
      <c r="T111" s="5" t="s">
        <v>29</v>
      </c>
      <c r="U111" s="6" t="s">
        <v>29</v>
      </c>
      <c r="V111" s="143" t="s">
        <v>29</v>
      </c>
      <c r="W111" s="140">
        <v>6</v>
      </c>
      <c r="X111" s="60">
        <v>1</v>
      </c>
      <c r="Y111" s="8">
        <v>0</v>
      </c>
      <c r="Z111" s="40">
        <v>0</v>
      </c>
      <c r="AA111" s="42">
        <v>1</v>
      </c>
      <c r="AB111" s="8">
        <v>2</v>
      </c>
      <c r="AC111" s="9">
        <v>0</v>
      </c>
      <c r="AD111" s="42">
        <v>2</v>
      </c>
      <c r="AE111" s="8">
        <v>0</v>
      </c>
      <c r="AF111" s="9">
        <v>1</v>
      </c>
      <c r="AG111" s="42">
        <v>1</v>
      </c>
      <c r="AH111" s="8">
        <v>0</v>
      </c>
      <c r="AI111" s="61">
        <v>0</v>
      </c>
      <c r="AJ111" s="133">
        <v>8</v>
      </c>
      <c r="AK111" s="10">
        <v>0</v>
      </c>
      <c r="AL111" s="103">
        <v>3</v>
      </c>
      <c r="AM111" s="107">
        <f t="shared" si="43"/>
        <v>25</v>
      </c>
      <c r="AN111" s="110">
        <f t="shared" si="44"/>
        <v>14</v>
      </c>
      <c r="AO111" s="113">
        <f t="shared" si="45"/>
        <v>0.63636363636363635</v>
      </c>
      <c r="AP111" s="188">
        <f t="shared" ref="AP111" si="68">AVERAGE(AO111:AO114)</f>
        <v>0.63636363636363635</v>
      </c>
      <c r="AQ111" s="155">
        <f>((W111*84)+(X111*87)+(Y111*89)+(Z111*91)+(AA111*94)+(AB111*96)+(AC111*98)+(AD111*101)+(AE111*103)+(AF111*105)+(AG111*108)+(AH111*110)+(AI111*112))/AN111</f>
        <v>92.285714285714292</v>
      </c>
      <c r="AR111" s="203">
        <f t="shared" si="66"/>
        <v>94.873511904761898</v>
      </c>
    </row>
    <row r="112" spans="1:44">
      <c r="A112" s="22" t="s">
        <v>40</v>
      </c>
      <c r="B112" s="22" t="s">
        <v>41</v>
      </c>
      <c r="C112" s="23" t="s">
        <v>24</v>
      </c>
      <c r="D112" s="24" t="s">
        <v>27</v>
      </c>
      <c r="E112" s="23">
        <v>2</v>
      </c>
      <c r="F112" s="23" t="s">
        <v>25</v>
      </c>
      <c r="G112" s="25">
        <v>41327</v>
      </c>
      <c r="H112" s="11" t="s">
        <v>29</v>
      </c>
      <c r="I112" s="11">
        <f t="shared" si="61"/>
        <v>41411</v>
      </c>
      <c r="J112" s="146">
        <f t="shared" si="62"/>
        <v>41439</v>
      </c>
      <c r="K112" s="28" t="s">
        <v>29</v>
      </c>
      <c r="L112" s="6" t="s">
        <v>29</v>
      </c>
      <c r="M112" s="26" t="s">
        <v>29</v>
      </c>
      <c r="N112" s="5" t="s">
        <v>29</v>
      </c>
      <c r="O112" s="28" t="s">
        <v>29</v>
      </c>
      <c r="P112" s="26" t="s">
        <v>29</v>
      </c>
      <c r="Q112" s="5" t="s">
        <v>29</v>
      </c>
      <c r="R112" s="6" t="s">
        <v>29</v>
      </c>
      <c r="S112" s="30" t="s">
        <v>29</v>
      </c>
      <c r="T112" s="5" t="s">
        <v>29</v>
      </c>
      <c r="U112" s="6" t="s">
        <v>29</v>
      </c>
      <c r="V112" s="143" t="s">
        <v>29</v>
      </c>
      <c r="W112" s="140">
        <v>2</v>
      </c>
      <c r="X112" s="60">
        <v>0</v>
      </c>
      <c r="Y112" s="8">
        <v>0</v>
      </c>
      <c r="Z112" s="40">
        <v>0</v>
      </c>
      <c r="AA112" s="42">
        <v>2</v>
      </c>
      <c r="AB112" s="8">
        <v>2</v>
      </c>
      <c r="AC112" s="9">
        <v>1</v>
      </c>
      <c r="AD112" s="42">
        <v>3</v>
      </c>
      <c r="AE112" s="8">
        <v>0</v>
      </c>
      <c r="AF112" s="9">
        <v>0</v>
      </c>
      <c r="AG112" s="42">
        <v>0</v>
      </c>
      <c r="AH112" s="8">
        <v>1</v>
      </c>
      <c r="AI112" s="61">
        <v>1</v>
      </c>
      <c r="AJ112" s="133">
        <v>10</v>
      </c>
      <c r="AK112" s="10">
        <v>0</v>
      </c>
      <c r="AL112" s="103">
        <v>3</v>
      </c>
      <c r="AM112" s="107">
        <f t="shared" si="43"/>
        <v>25</v>
      </c>
      <c r="AN112" s="110">
        <f t="shared" si="44"/>
        <v>12</v>
      </c>
      <c r="AO112" s="113">
        <f t="shared" si="45"/>
        <v>0.54545454545454541</v>
      </c>
      <c r="AP112" s="189"/>
      <c r="AQ112" s="155">
        <f t="shared" ref="AQ112:AQ122" si="69">((W112*84)+(X112*87)+(Y112*89)+(Z112*91)+(AA112*94)+(AB112*96)+(AC112*98)+(AD112*101)+(AE112*103)+(AF112*105)+(AG112*108)+(AH112*110)+(AI112*112))/AN112</f>
        <v>97.583333333333329</v>
      </c>
      <c r="AR112" s="204"/>
    </row>
    <row r="113" spans="1:44">
      <c r="A113" s="22" t="s">
        <v>40</v>
      </c>
      <c r="B113" s="22" t="s">
        <v>41</v>
      </c>
      <c r="C113" s="23" t="s">
        <v>24</v>
      </c>
      <c r="D113" s="24" t="s">
        <v>27</v>
      </c>
      <c r="E113" s="23">
        <v>3</v>
      </c>
      <c r="F113" s="23" t="s">
        <v>25</v>
      </c>
      <c r="G113" s="25">
        <v>41327</v>
      </c>
      <c r="H113" s="11" t="s">
        <v>29</v>
      </c>
      <c r="I113" s="11">
        <f t="shared" si="61"/>
        <v>41411</v>
      </c>
      <c r="J113" s="146">
        <f t="shared" si="62"/>
        <v>41439</v>
      </c>
      <c r="K113" s="28" t="s">
        <v>29</v>
      </c>
      <c r="L113" s="6" t="s">
        <v>29</v>
      </c>
      <c r="M113" s="26" t="s">
        <v>29</v>
      </c>
      <c r="N113" s="5" t="s">
        <v>29</v>
      </c>
      <c r="O113" s="28" t="s">
        <v>29</v>
      </c>
      <c r="P113" s="26" t="s">
        <v>29</v>
      </c>
      <c r="Q113" s="5" t="s">
        <v>29</v>
      </c>
      <c r="R113" s="6" t="s">
        <v>29</v>
      </c>
      <c r="S113" s="30" t="s">
        <v>29</v>
      </c>
      <c r="T113" s="5" t="s">
        <v>29</v>
      </c>
      <c r="U113" s="6" t="s">
        <v>29</v>
      </c>
      <c r="V113" s="143" t="s">
        <v>29</v>
      </c>
      <c r="W113" s="140">
        <v>4</v>
      </c>
      <c r="X113" s="60">
        <v>0</v>
      </c>
      <c r="Y113" s="8">
        <v>0</v>
      </c>
      <c r="Z113" s="40">
        <v>0</v>
      </c>
      <c r="AA113" s="42">
        <v>0</v>
      </c>
      <c r="AB113" s="8">
        <v>4</v>
      </c>
      <c r="AC113" s="9">
        <v>1</v>
      </c>
      <c r="AD113" s="42">
        <v>4</v>
      </c>
      <c r="AE113" s="8">
        <v>2</v>
      </c>
      <c r="AF113" s="9">
        <v>0</v>
      </c>
      <c r="AG113" s="42">
        <v>0</v>
      </c>
      <c r="AH113" s="8">
        <v>1</v>
      </c>
      <c r="AI113" s="61">
        <v>0</v>
      </c>
      <c r="AJ113" s="133">
        <v>5</v>
      </c>
      <c r="AK113" s="10">
        <v>1</v>
      </c>
      <c r="AL113" s="103">
        <v>3</v>
      </c>
      <c r="AM113" s="107">
        <f t="shared" si="43"/>
        <v>25</v>
      </c>
      <c r="AN113" s="110">
        <f t="shared" si="44"/>
        <v>16</v>
      </c>
      <c r="AO113" s="113">
        <f t="shared" si="45"/>
        <v>0.72727272727272729</v>
      </c>
      <c r="AP113" s="189"/>
      <c r="AQ113" s="155">
        <f t="shared" si="69"/>
        <v>96.125</v>
      </c>
      <c r="AR113" s="204"/>
    </row>
    <row r="114" spans="1:44">
      <c r="A114" s="22" t="s">
        <v>40</v>
      </c>
      <c r="B114" s="22" t="s">
        <v>41</v>
      </c>
      <c r="C114" s="23" t="s">
        <v>24</v>
      </c>
      <c r="D114" s="24" t="s">
        <v>27</v>
      </c>
      <c r="E114" s="23">
        <v>4</v>
      </c>
      <c r="F114" s="23" t="s">
        <v>25</v>
      </c>
      <c r="G114" s="25">
        <v>41327</v>
      </c>
      <c r="H114" s="11" t="s">
        <v>29</v>
      </c>
      <c r="I114" s="11">
        <f t="shared" si="61"/>
        <v>41411</v>
      </c>
      <c r="J114" s="146">
        <f t="shared" si="62"/>
        <v>41439</v>
      </c>
      <c r="K114" s="28" t="s">
        <v>29</v>
      </c>
      <c r="L114" s="6" t="s">
        <v>29</v>
      </c>
      <c r="M114" s="26" t="s">
        <v>29</v>
      </c>
      <c r="N114" s="5" t="s">
        <v>29</v>
      </c>
      <c r="O114" s="28" t="s">
        <v>29</v>
      </c>
      <c r="P114" s="26" t="s">
        <v>29</v>
      </c>
      <c r="Q114" s="5" t="s">
        <v>29</v>
      </c>
      <c r="R114" s="6" t="s">
        <v>29</v>
      </c>
      <c r="S114" s="30" t="s">
        <v>29</v>
      </c>
      <c r="T114" s="5" t="s">
        <v>29</v>
      </c>
      <c r="U114" s="6" t="s">
        <v>29</v>
      </c>
      <c r="V114" s="143" t="s">
        <v>29</v>
      </c>
      <c r="W114" s="140">
        <v>6</v>
      </c>
      <c r="X114" s="60">
        <v>0</v>
      </c>
      <c r="Y114" s="8">
        <v>0</v>
      </c>
      <c r="Z114" s="40">
        <v>1</v>
      </c>
      <c r="AA114" s="42">
        <v>0</v>
      </c>
      <c r="AB114" s="8">
        <v>1</v>
      </c>
      <c r="AC114" s="9">
        <v>2</v>
      </c>
      <c r="AD114" s="42">
        <v>2</v>
      </c>
      <c r="AE114" s="8">
        <v>0</v>
      </c>
      <c r="AF114" s="9">
        <v>0</v>
      </c>
      <c r="AG114" s="42">
        <v>0</v>
      </c>
      <c r="AH114" s="8">
        <v>2</v>
      </c>
      <c r="AI114" s="61">
        <v>0</v>
      </c>
      <c r="AJ114" s="133">
        <v>8</v>
      </c>
      <c r="AK114" s="10">
        <v>0</v>
      </c>
      <c r="AL114" s="103">
        <v>3</v>
      </c>
      <c r="AM114" s="107">
        <f t="shared" si="43"/>
        <v>25</v>
      </c>
      <c r="AN114" s="110">
        <f t="shared" si="44"/>
        <v>14</v>
      </c>
      <c r="AO114" s="113">
        <f t="shared" si="45"/>
        <v>0.63636363636363635</v>
      </c>
      <c r="AP114" s="189"/>
      <c r="AQ114" s="155">
        <f t="shared" si="69"/>
        <v>93.5</v>
      </c>
      <c r="AR114" s="204"/>
    </row>
    <row r="115" spans="1:44">
      <c r="A115" s="1" t="s">
        <v>40</v>
      </c>
      <c r="B115" s="1" t="s">
        <v>41</v>
      </c>
      <c r="C115" s="12" t="s">
        <v>24</v>
      </c>
      <c r="D115" s="13" t="s">
        <v>30</v>
      </c>
      <c r="E115" s="12">
        <v>1</v>
      </c>
      <c r="F115" s="2" t="s">
        <v>25</v>
      </c>
      <c r="G115" s="4">
        <v>41327</v>
      </c>
      <c r="H115" s="15" t="s">
        <v>29</v>
      </c>
      <c r="I115" s="14">
        <f t="shared" si="61"/>
        <v>41411</v>
      </c>
      <c r="J115" s="154">
        <f t="shared" si="62"/>
        <v>41439</v>
      </c>
      <c r="K115" s="28" t="s">
        <v>29</v>
      </c>
      <c r="L115" s="6" t="s">
        <v>29</v>
      </c>
      <c r="M115" s="26" t="s">
        <v>29</v>
      </c>
      <c r="N115" s="5" t="s">
        <v>29</v>
      </c>
      <c r="O115" s="28" t="s">
        <v>29</v>
      </c>
      <c r="P115" s="26" t="s">
        <v>29</v>
      </c>
      <c r="Q115" s="5" t="s">
        <v>29</v>
      </c>
      <c r="R115" s="6" t="s">
        <v>29</v>
      </c>
      <c r="S115" s="30" t="s">
        <v>29</v>
      </c>
      <c r="T115" s="5" t="s">
        <v>29</v>
      </c>
      <c r="U115" s="6" t="s">
        <v>29</v>
      </c>
      <c r="V115" s="143" t="s">
        <v>29</v>
      </c>
      <c r="W115" s="140">
        <v>3</v>
      </c>
      <c r="X115" s="60">
        <v>1</v>
      </c>
      <c r="Y115" s="8">
        <v>0</v>
      </c>
      <c r="Z115" s="40">
        <v>2</v>
      </c>
      <c r="AA115" s="42">
        <v>2</v>
      </c>
      <c r="AB115" s="8">
        <v>1</v>
      </c>
      <c r="AC115" s="9">
        <v>2</v>
      </c>
      <c r="AD115" s="42">
        <v>1</v>
      </c>
      <c r="AE115" s="8">
        <v>0</v>
      </c>
      <c r="AF115" s="9">
        <v>0</v>
      </c>
      <c r="AG115" s="42">
        <v>0</v>
      </c>
      <c r="AH115" s="8">
        <v>0</v>
      </c>
      <c r="AI115" s="61">
        <v>0</v>
      </c>
      <c r="AJ115" s="133">
        <v>12</v>
      </c>
      <c r="AK115" s="10">
        <v>0</v>
      </c>
      <c r="AL115" s="103">
        <v>1</v>
      </c>
      <c r="AM115" s="106">
        <f t="shared" si="43"/>
        <v>25</v>
      </c>
      <c r="AN115" s="109">
        <f t="shared" si="44"/>
        <v>12</v>
      </c>
      <c r="AO115" s="112">
        <f t="shared" si="45"/>
        <v>0.5</v>
      </c>
      <c r="AP115" s="190">
        <f t="shared" ref="AP115" si="70">AVERAGE(AO115:AO118)</f>
        <v>0.57130434782608697</v>
      </c>
      <c r="AQ115" s="122">
        <f t="shared" si="69"/>
        <v>91.833333333333329</v>
      </c>
      <c r="AR115" s="201">
        <f t="shared" ref="AR115" si="71">AVERAGE(AQ115:AQ118)</f>
        <v>94.776175213675216</v>
      </c>
    </row>
    <row r="116" spans="1:44">
      <c r="A116" s="1" t="s">
        <v>40</v>
      </c>
      <c r="B116" s="1" t="s">
        <v>41</v>
      </c>
      <c r="C116" s="12" t="s">
        <v>24</v>
      </c>
      <c r="D116" s="13" t="s">
        <v>30</v>
      </c>
      <c r="E116" s="12">
        <v>2</v>
      </c>
      <c r="F116" s="2" t="s">
        <v>25</v>
      </c>
      <c r="G116" s="4">
        <v>41327</v>
      </c>
      <c r="H116" s="15" t="s">
        <v>29</v>
      </c>
      <c r="I116" s="14">
        <f t="shared" si="61"/>
        <v>41411</v>
      </c>
      <c r="J116" s="154">
        <f t="shared" si="62"/>
        <v>41439</v>
      </c>
      <c r="K116" s="28" t="s">
        <v>29</v>
      </c>
      <c r="L116" s="6" t="s">
        <v>29</v>
      </c>
      <c r="M116" s="26" t="s">
        <v>29</v>
      </c>
      <c r="N116" s="5" t="s">
        <v>29</v>
      </c>
      <c r="O116" s="28" t="s">
        <v>29</v>
      </c>
      <c r="P116" s="26" t="s">
        <v>29</v>
      </c>
      <c r="Q116" s="5" t="s">
        <v>29</v>
      </c>
      <c r="R116" s="6" t="s">
        <v>29</v>
      </c>
      <c r="S116" s="30" t="s">
        <v>29</v>
      </c>
      <c r="T116" s="5" t="s">
        <v>29</v>
      </c>
      <c r="U116" s="6" t="s">
        <v>29</v>
      </c>
      <c r="V116" s="143" t="s">
        <v>29</v>
      </c>
      <c r="W116" s="140">
        <v>6</v>
      </c>
      <c r="X116" s="60">
        <v>1</v>
      </c>
      <c r="Y116" s="8">
        <v>0</v>
      </c>
      <c r="Z116" s="40">
        <v>0</v>
      </c>
      <c r="AA116" s="42">
        <v>2</v>
      </c>
      <c r="AB116" s="8">
        <v>3</v>
      </c>
      <c r="AC116" s="9">
        <v>1</v>
      </c>
      <c r="AD116" s="42">
        <v>5</v>
      </c>
      <c r="AE116" s="8">
        <v>0</v>
      </c>
      <c r="AF116" s="9">
        <v>0</v>
      </c>
      <c r="AG116" s="42">
        <v>0</v>
      </c>
      <c r="AH116" s="8">
        <v>0</v>
      </c>
      <c r="AI116" s="61">
        <v>0</v>
      </c>
      <c r="AJ116" s="133">
        <v>7</v>
      </c>
      <c r="AK116" s="10">
        <v>0</v>
      </c>
      <c r="AL116" s="103">
        <v>0</v>
      </c>
      <c r="AM116" s="106">
        <f t="shared" si="43"/>
        <v>25</v>
      </c>
      <c r="AN116" s="109">
        <f t="shared" si="44"/>
        <v>18</v>
      </c>
      <c r="AO116" s="112">
        <f t="shared" si="45"/>
        <v>0.72</v>
      </c>
      <c r="AP116" s="191"/>
      <c r="AQ116" s="122">
        <f t="shared" si="69"/>
        <v>92.777777777777771</v>
      </c>
      <c r="AR116" s="202"/>
    </row>
    <row r="117" spans="1:44">
      <c r="A117" s="1" t="s">
        <v>40</v>
      </c>
      <c r="B117" s="1" t="s">
        <v>41</v>
      </c>
      <c r="C117" s="12" t="s">
        <v>24</v>
      </c>
      <c r="D117" s="13" t="s">
        <v>30</v>
      </c>
      <c r="E117" s="12">
        <v>3</v>
      </c>
      <c r="F117" s="2" t="s">
        <v>25</v>
      </c>
      <c r="G117" s="4">
        <v>41327</v>
      </c>
      <c r="H117" s="15" t="s">
        <v>29</v>
      </c>
      <c r="I117" s="14">
        <f t="shared" si="61"/>
        <v>41411</v>
      </c>
      <c r="J117" s="154">
        <f t="shared" si="62"/>
        <v>41439</v>
      </c>
      <c r="K117" s="28" t="s">
        <v>29</v>
      </c>
      <c r="L117" s="6" t="s">
        <v>29</v>
      </c>
      <c r="M117" s="26" t="s">
        <v>29</v>
      </c>
      <c r="N117" s="5" t="s">
        <v>29</v>
      </c>
      <c r="O117" s="28" t="s">
        <v>29</v>
      </c>
      <c r="P117" s="26" t="s">
        <v>29</v>
      </c>
      <c r="Q117" s="5" t="s">
        <v>29</v>
      </c>
      <c r="R117" s="6" t="s">
        <v>29</v>
      </c>
      <c r="S117" s="30" t="s">
        <v>29</v>
      </c>
      <c r="T117" s="5" t="s">
        <v>29</v>
      </c>
      <c r="U117" s="6" t="s">
        <v>29</v>
      </c>
      <c r="V117" s="143" t="s">
        <v>29</v>
      </c>
      <c r="W117" s="140">
        <v>3</v>
      </c>
      <c r="X117" s="60">
        <v>0</v>
      </c>
      <c r="Y117" s="8">
        <v>0</v>
      </c>
      <c r="Z117" s="40">
        <v>0</v>
      </c>
      <c r="AA117" s="42">
        <v>1</v>
      </c>
      <c r="AB117" s="8">
        <v>2</v>
      </c>
      <c r="AC117" s="9">
        <v>0</v>
      </c>
      <c r="AD117" s="42">
        <v>4</v>
      </c>
      <c r="AE117" s="8">
        <v>0</v>
      </c>
      <c r="AF117" s="9">
        <v>1</v>
      </c>
      <c r="AG117" s="42">
        <v>0</v>
      </c>
      <c r="AH117" s="8">
        <v>1</v>
      </c>
      <c r="AI117" s="61">
        <v>0</v>
      </c>
      <c r="AJ117" s="133">
        <v>12</v>
      </c>
      <c r="AK117" s="10">
        <v>0</v>
      </c>
      <c r="AL117" s="103">
        <v>1</v>
      </c>
      <c r="AM117" s="106">
        <f t="shared" si="43"/>
        <v>25</v>
      </c>
      <c r="AN117" s="109">
        <f t="shared" si="44"/>
        <v>12</v>
      </c>
      <c r="AO117" s="112">
        <f t="shared" si="45"/>
        <v>0.5</v>
      </c>
      <c r="AP117" s="191"/>
      <c r="AQ117" s="122">
        <f t="shared" si="69"/>
        <v>96.416666666666671</v>
      </c>
      <c r="AR117" s="202"/>
    </row>
    <row r="118" spans="1:44">
      <c r="A118" s="1" t="s">
        <v>40</v>
      </c>
      <c r="B118" s="1" t="s">
        <v>41</v>
      </c>
      <c r="C118" s="12" t="s">
        <v>24</v>
      </c>
      <c r="D118" s="13" t="s">
        <v>30</v>
      </c>
      <c r="E118" s="12">
        <v>4</v>
      </c>
      <c r="F118" s="2" t="s">
        <v>25</v>
      </c>
      <c r="G118" s="4">
        <v>41327</v>
      </c>
      <c r="H118" s="15" t="s">
        <v>29</v>
      </c>
      <c r="I118" s="14">
        <f t="shared" si="61"/>
        <v>41411</v>
      </c>
      <c r="J118" s="154">
        <f t="shared" si="62"/>
        <v>41439</v>
      </c>
      <c r="K118" s="28" t="s">
        <v>29</v>
      </c>
      <c r="L118" s="6" t="s">
        <v>29</v>
      </c>
      <c r="M118" s="26" t="s">
        <v>29</v>
      </c>
      <c r="N118" s="5" t="s">
        <v>29</v>
      </c>
      <c r="O118" s="28" t="s">
        <v>29</v>
      </c>
      <c r="P118" s="26" t="s">
        <v>29</v>
      </c>
      <c r="Q118" s="5" t="s">
        <v>29</v>
      </c>
      <c r="R118" s="6" t="s">
        <v>29</v>
      </c>
      <c r="S118" s="30" t="s">
        <v>29</v>
      </c>
      <c r="T118" s="5" t="s">
        <v>29</v>
      </c>
      <c r="U118" s="6" t="s">
        <v>29</v>
      </c>
      <c r="V118" s="143" t="s">
        <v>29</v>
      </c>
      <c r="W118" s="140">
        <v>2</v>
      </c>
      <c r="X118" s="60">
        <v>0</v>
      </c>
      <c r="Y118" s="8">
        <v>0</v>
      </c>
      <c r="Z118" s="40">
        <v>0</v>
      </c>
      <c r="AA118" s="42">
        <v>0</v>
      </c>
      <c r="AB118" s="8">
        <v>1</v>
      </c>
      <c r="AC118" s="9">
        <v>5</v>
      </c>
      <c r="AD118" s="42">
        <v>3</v>
      </c>
      <c r="AE118" s="8">
        <v>0</v>
      </c>
      <c r="AF118" s="9">
        <v>0</v>
      </c>
      <c r="AG118" s="42">
        <v>1</v>
      </c>
      <c r="AH118" s="8">
        <v>1</v>
      </c>
      <c r="AI118" s="61">
        <v>0</v>
      </c>
      <c r="AJ118" s="133">
        <v>10</v>
      </c>
      <c r="AK118" s="10">
        <v>0</v>
      </c>
      <c r="AL118" s="103">
        <v>2</v>
      </c>
      <c r="AM118" s="106">
        <f t="shared" si="43"/>
        <v>25</v>
      </c>
      <c r="AN118" s="109">
        <f t="shared" si="44"/>
        <v>13</v>
      </c>
      <c r="AO118" s="112">
        <f t="shared" si="45"/>
        <v>0.56521739130434778</v>
      </c>
      <c r="AP118" s="191"/>
      <c r="AQ118" s="122">
        <f t="shared" si="69"/>
        <v>98.07692307692308</v>
      </c>
      <c r="AR118" s="202"/>
    </row>
    <row r="119" spans="1:44">
      <c r="A119" s="22" t="s">
        <v>40</v>
      </c>
      <c r="B119" s="22" t="s">
        <v>41</v>
      </c>
      <c r="C119" s="23" t="s">
        <v>24</v>
      </c>
      <c r="D119" s="24" t="s">
        <v>31</v>
      </c>
      <c r="E119" s="23">
        <v>1</v>
      </c>
      <c r="F119" s="23" t="s">
        <v>25</v>
      </c>
      <c r="G119" s="25">
        <v>41327</v>
      </c>
      <c r="H119" s="11" t="s">
        <v>29</v>
      </c>
      <c r="I119" s="11">
        <f t="shared" si="61"/>
        <v>41411</v>
      </c>
      <c r="J119" s="146">
        <f t="shared" si="62"/>
        <v>41439</v>
      </c>
      <c r="K119" s="28" t="s">
        <v>29</v>
      </c>
      <c r="L119" s="6" t="s">
        <v>29</v>
      </c>
      <c r="M119" s="26" t="s">
        <v>29</v>
      </c>
      <c r="N119" s="5" t="s">
        <v>29</v>
      </c>
      <c r="O119" s="28" t="s">
        <v>29</v>
      </c>
      <c r="P119" s="26" t="s">
        <v>29</v>
      </c>
      <c r="Q119" s="5" t="s">
        <v>29</v>
      </c>
      <c r="R119" s="6" t="s">
        <v>29</v>
      </c>
      <c r="S119" s="30" t="s">
        <v>29</v>
      </c>
      <c r="T119" s="5" t="s">
        <v>29</v>
      </c>
      <c r="U119" s="6" t="s">
        <v>29</v>
      </c>
      <c r="V119" s="143" t="s">
        <v>29</v>
      </c>
      <c r="W119" s="140">
        <v>4</v>
      </c>
      <c r="X119" s="60">
        <v>0</v>
      </c>
      <c r="Y119" s="8">
        <v>0</v>
      </c>
      <c r="Z119" s="40">
        <v>0</v>
      </c>
      <c r="AA119" s="42">
        <v>0</v>
      </c>
      <c r="AB119" s="8">
        <v>0</v>
      </c>
      <c r="AC119" s="9">
        <v>0</v>
      </c>
      <c r="AD119" s="42">
        <v>1</v>
      </c>
      <c r="AE119" s="8">
        <v>2</v>
      </c>
      <c r="AF119" s="9">
        <v>0</v>
      </c>
      <c r="AG119" s="42">
        <v>1</v>
      </c>
      <c r="AH119" s="8">
        <v>2</v>
      </c>
      <c r="AI119" s="61">
        <v>0</v>
      </c>
      <c r="AJ119" s="133">
        <v>15</v>
      </c>
      <c r="AK119" s="10">
        <v>0</v>
      </c>
      <c r="AL119" s="103">
        <v>0</v>
      </c>
      <c r="AM119" s="107">
        <f t="shared" si="43"/>
        <v>25</v>
      </c>
      <c r="AN119" s="110">
        <f t="shared" si="44"/>
        <v>10</v>
      </c>
      <c r="AO119" s="113">
        <f t="shared" si="45"/>
        <v>0.4</v>
      </c>
      <c r="AP119" s="188">
        <f t="shared" ref="AP119" si="72">AVERAGE(AO119:AO122)</f>
        <v>0.27411890645586295</v>
      </c>
      <c r="AQ119" s="155">
        <f t="shared" si="69"/>
        <v>97.1</v>
      </c>
      <c r="AR119" s="200">
        <f t="shared" ref="AR119" si="73">AVERAGE(AQ119:AQ122)</f>
        <v>90.383333333333326</v>
      </c>
    </row>
    <row r="120" spans="1:44">
      <c r="A120" s="22" t="s">
        <v>40</v>
      </c>
      <c r="B120" s="22" t="s">
        <v>41</v>
      </c>
      <c r="C120" s="23" t="s">
        <v>24</v>
      </c>
      <c r="D120" s="24" t="s">
        <v>31</v>
      </c>
      <c r="E120" s="23">
        <v>2</v>
      </c>
      <c r="F120" s="23" t="s">
        <v>25</v>
      </c>
      <c r="G120" s="25">
        <v>41327</v>
      </c>
      <c r="H120" s="11" t="s">
        <v>29</v>
      </c>
      <c r="I120" s="11">
        <f t="shared" si="61"/>
        <v>41411</v>
      </c>
      <c r="J120" s="146">
        <f t="shared" si="62"/>
        <v>41439</v>
      </c>
      <c r="K120" s="28" t="s">
        <v>29</v>
      </c>
      <c r="L120" s="6" t="s">
        <v>29</v>
      </c>
      <c r="M120" s="26" t="s">
        <v>29</v>
      </c>
      <c r="N120" s="5" t="s">
        <v>29</v>
      </c>
      <c r="O120" s="28" t="s">
        <v>29</v>
      </c>
      <c r="P120" s="26" t="s">
        <v>29</v>
      </c>
      <c r="Q120" s="5" t="s">
        <v>29</v>
      </c>
      <c r="R120" s="6" t="s">
        <v>29</v>
      </c>
      <c r="S120" s="30" t="s">
        <v>29</v>
      </c>
      <c r="T120" s="5" t="s">
        <v>29</v>
      </c>
      <c r="U120" s="6" t="s">
        <v>29</v>
      </c>
      <c r="V120" s="143" t="s">
        <v>29</v>
      </c>
      <c r="W120" s="140">
        <v>5</v>
      </c>
      <c r="X120" s="60">
        <v>0</v>
      </c>
      <c r="Y120" s="8">
        <v>0</v>
      </c>
      <c r="Z120" s="40">
        <v>0</v>
      </c>
      <c r="AA120" s="42">
        <v>0</v>
      </c>
      <c r="AB120" s="8">
        <v>0</v>
      </c>
      <c r="AC120" s="9">
        <v>0</v>
      </c>
      <c r="AD120" s="42">
        <v>0</v>
      </c>
      <c r="AE120" s="8">
        <v>0</v>
      </c>
      <c r="AF120" s="9">
        <v>0</v>
      </c>
      <c r="AG120" s="42">
        <v>0</v>
      </c>
      <c r="AH120" s="8">
        <v>0</v>
      </c>
      <c r="AI120" s="61">
        <v>0</v>
      </c>
      <c r="AJ120" s="133">
        <v>17</v>
      </c>
      <c r="AK120" s="10">
        <v>0</v>
      </c>
      <c r="AL120" s="103">
        <v>3</v>
      </c>
      <c r="AM120" s="107">
        <f t="shared" si="43"/>
        <v>25</v>
      </c>
      <c r="AN120" s="110">
        <f t="shared" si="44"/>
        <v>5</v>
      </c>
      <c r="AO120" s="113">
        <f t="shared" si="45"/>
        <v>0.22727272727272727</v>
      </c>
      <c r="AP120" s="189"/>
      <c r="AQ120" s="155">
        <f t="shared" si="69"/>
        <v>84</v>
      </c>
      <c r="AR120" s="189"/>
    </row>
    <row r="121" spans="1:44">
      <c r="A121" s="22" t="s">
        <v>40</v>
      </c>
      <c r="B121" s="22" t="s">
        <v>41</v>
      </c>
      <c r="C121" s="23" t="s">
        <v>24</v>
      </c>
      <c r="D121" s="24" t="s">
        <v>31</v>
      </c>
      <c r="E121" s="23">
        <v>3</v>
      </c>
      <c r="F121" s="23" t="s">
        <v>25</v>
      </c>
      <c r="G121" s="25">
        <v>41327</v>
      </c>
      <c r="H121" s="11" t="s">
        <v>29</v>
      </c>
      <c r="I121" s="11">
        <f t="shared" si="61"/>
        <v>41411</v>
      </c>
      <c r="J121" s="146">
        <f t="shared" si="62"/>
        <v>41439</v>
      </c>
      <c r="K121" s="28" t="s">
        <v>29</v>
      </c>
      <c r="L121" s="6" t="s">
        <v>29</v>
      </c>
      <c r="M121" s="26" t="s">
        <v>29</v>
      </c>
      <c r="N121" s="5" t="s">
        <v>29</v>
      </c>
      <c r="O121" s="28" t="s">
        <v>29</v>
      </c>
      <c r="P121" s="26" t="s">
        <v>29</v>
      </c>
      <c r="Q121" s="5" t="s">
        <v>29</v>
      </c>
      <c r="R121" s="6" t="s">
        <v>29</v>
      </c>
      <c r="S121" s="30" t="s">
        <v>29</v>
      </c>
      <c r="T121" s="5" t="s">
        <v>29</v>
      </c>
      <c r="U121" s="6" t="s">
        <v>29</v>
      </c>
      <c r="V121" s="143" t="s">
        <v>29</v>
      </c>
      <c r="W121" s="140">
        <v>3</v>
      </c>
      <c r="X121" s="60">
        <v>1</v>
      </c>
      <c r="Y121" s="8">
        <v>0</v>
      </c>
      <c r="Z121" s="40">
        <v>0</v>
      </c>
      <c r="AA121" s="42">
        <v>1</v>
      </c>
      <c r="AB121" s="8">
        <v>0</v>
      </c>
      <c r="AC121" s="9">
        <v>0</v>
      </c>
      <c r="AD121" s="42">
        <v>0</v>
      </c>
      <c r="AE121" s="8">
        <v>0</v>
      </c>
      <c r="AF121" s="9">
        <v>0</v>
      </c>
      <c r="AG121" s="42">
        <v>0</v>
      </c>
      <c r="AH121" s="8">
        <v>0</v>
      </c>
      <c r="AI121" s="61">
        <v>1</v>
      </c>
      <c r="AJ121" s="133">
        <v>17</v>
      </c>
      <c r="AK121" s="10">
        <v>0</v>
      </c>
      <c r="AL121" s="103">
        <v>2</v>
      </c>
      <c r="AM121" s="107">
        <f t="shared" si="43"/>
        <v>25</v>
      </c>
      <c r="AN121" s="110">
        <f t="shared" si="44"/>
        <v>6</v>
      </c>
      <c r="AO121" s="113">
        <f t="shared" si="45"/>
        <v>0.2608695652173913</v>
      </c>
      <c r="AP121" s="189"/>
      <c r="AQ121" s="155">
        <f t="shared" si="69"/>
        <v>90.833333333333329</v>
      </c>
      <c r="AR121" s="189"/>
    </row>
    <row r="122" spans="1:44" ht="15.75" thickBot="1">
      <c r="A122" s="32" t="s">
        <v>40</v>
      </c>
      <c r="B122" s="32" t="s">
        <v>41</v>
      </c>
      <c r="C122" s="33" t="s">
        <v>24</v>
      </c>
      <c r="D122" s="34" t="s">
        <v>31</v>
      </c>
      <c r="E122" s="33">
        <v>4</v>
      </c>
      <c r="F122" s="33" t="s">
        <v>25</v>
      </c>
      <c r="G122" s="35">
        <v>41327</v>
      </c>
      <c r="H122" s="16" t="s">
        <v>29</v>
      </c>
      <c r="I122" s="16">
        <f t="shared" si="61"/>
        <v>41411</v>
      </c>
      <c r="J122" s="147">
        <f t="shared" si="62"/>
        <v>41439</v>
      </c>
      <c r="K122" s="29" t="s">
        <v>29</v>
      </c>
      <c r="L122" s="18" t="s">
        <v>29</v>
      </c>
      <c r="M122" s="27" t="s">
        <v>29</v>
      </c>
      <c r="N122" s="17" t="s">
        <v>29</v>
      </c>
      <c r="O122" s="29" t="s">
        <v>29</v>
      </c>
      <c r="P122" s="27" t="s">
        <v>29</v>
      </c>
      <c r="Q122" s="17" t="s">
        <v>29</v>
      </c>
      <c r="R122" s="18" t="s">
        <v>29</v>
      </c>
      <c r="S122" s="31" t="s">
        <v>29</v>
      </c>
      <c r="T122" s="17" t="s">
        <v>29</v>
      </c>
      <c r="U122" s="18" t="s">
        <v>29</v>
      </c>
      <c r="V122" s="145" t="s">
        <v>29</v>
      </c>
      <c r="W122" s="144">
        <v>4</v>
      </c>
      <c r="X122" s="62">
        <v>0</v>
      </c>
      <c r="Y122" s="19">
        <v>0</v>
      </c>
      <c r="Z122" s="41">
        <v>0</v>
      </c>
      <c r="AA122" s="43">
        <v>0</v>
      </c>
      <c r="AB122" s="19">
        <v>0</v>
      </c>
      <c r="AC122" s="20">
        <v>0</v>
      </c>
      <c r="AD122" s="43">
        <v>0</v>
      </c>
      <c r="AE122" s="19">
        <v>0</v>
      </c>
      <c r="AF122" s="20">
        <v>0</v>
      </c>
      <c r="AG122" s="43">
        <v>0</v>
      </c>
      <c r="AH122" s="19">
        <v>0</v>
      </c>
      <c r="AI122" s="56">
        <v>1</v>
      </c>
      <c r="AJ122" s="134">
        <v>19</v>
      </c>
      <c r="AK122" s="21">
        <v>0</v>
      </c>
      <c r="AL122" s="104">
        <v>1</v>
      </c>
      <c r="AM122" s="108">
        <f t="shared" si="43"/>
        <v>25</v>
      </c>
      <c r="AN122" s="111">
        <f t="shared" si="44"/>
        <v>5</v>
      </c>
      <c r="AO122" s="114">
        <f t="shared" si="45"/>
        <v>0.20833333333333334</v>
      </c>
      <c r="AP122" s="199"/>
      <c r="AQ122" s="117">
        <f t="shared" si="69"/>
        <v>89.6</v>
      </c>
      <c r="AR122" s="199"/>
    </row>
    <row r="123" spans="1:44" ht="15.75" thickTop="1">
      <c r="A123" s="1" t="s">
        <v>42</v>
      </c>
      <c r="B123" s="1" t="s">
        <v>43</v>
      </c>
      <c r="C123" s="2" t="s">
        <v>26</v>
      </c>
      <c r="D123" s="3" t="s">
        <v>27</v>
      </c>
      <c r="E123" s="2">
        <v>1</v>
      </c>
      <c r="F123" s="2" t="s">
        <v>44</v>
      </c>
      <c r="G123" s="4">
        <v>41332</v>
      </c>
      <c r="H123" s="4">
        <f t="shared" ref="H123:H134" si="74">G123+7*4</f>
        <v>41360</v>
      </c>
      <c r="I123" s="4">
        <f t="shared" ref="I123:I146" si="75">G123+7*12</f>
        <v>41416</v>
      </c>
      <c r="J123" s="153">
        <f t="shared" ref="J123:J146" si="76">G123+7*16</f>
        <v>41444</v>
      </c>
      <c r="K123" s="28">
        <v>0</v>
      </c>
      <c r="L123" s="6">
        <v>0</v>
      </c>
      <c r="M123" s="26">
        <v>0</v>
      </c>
      <c r="N123" s="5">
        <v>0</v>
      </c>
      <c r="O123" s="28">
        <v>1</v>
      </c>
      <c r="P123" s="26">
        <v>2</v>
      </c>
      <c r="Q123" s="5">
        <v>2</v>
      </c>
      <c r="R123" s="6">
        <v>8</v>
      </c>
      <c r="S123" s="30">
        <v>0</v>
      </c>
      <c r="T123" s="5">
        <v>0</v>
      </c>
      <c r="U123" s="6">
        <v>1</v>
      </c>
      <c r="V123" s="143">
        <v>0</v>
      </c>
      <c r="W123" s="140">
        <v>0</v>
      </c>
      <c r="X123" s="60">
        <v>0</v>
      </c>
      <c r="Y123" s="8">
        <v>0</v>
      </c>
      <c r="Z123" s="40">
        <v>0</v>
      </c>
      <c r="AA123" s="42">
        <v>0</v>
      </c>
      <c r="AB123" s="8">
        <v>0</v>
      </c>
      <c r="AC123" s="9">
        <v>0</v>
      </c>
      <c r="AD123" s="42">
        <v>0</v>
      </c>
      <c r="AE123" s="8">
        <v>0</v>
      </c>
      <c r="AF123" s="9">
        <v>0</v>
      </c>
      <c r="AG123" s="42">
        <v>0</v>
      </c>
      <c r="AH123" s="8">
        <v>0</v>
      </c>
      <c r="AI123" s="61">
        <v>0</v>
      </c>
      <c r="AJ123" s="133">
        <v>0</v>
      </c>
      <c r="AK123" s="10">
        <v>2</v>
      </c>
      <c r="AL123" s="103">
        <v>9</v>
      </c>
      <c r="AM123" s="120">
        <f t="shared" si="43"/>
        <v>25</v>
      </c>
      <c r="AN123" s="121">
        <f t="shared" si="44"/>
        <v>14</v>
      </c>
      <c r="AO123" s="118">
        <f t="shared" si="45"/>
        <v>0.875</v>
      </c>
      <c r="AP123" s="192">
        <f t="shared" ref="AP123" si="77">AVERAGE(AO123:AO126)</f>
        <v>0.90763533674339303</v>
      </c>
      <c r="AQ123" s="122">
        <f>((K123*2)+(L123*5)+(M123*7)+(N123*9)+(O123*12)+(P123*14)+(Q123*16)+(R123*19)+(S123*21)+(T123*23)+(U123*26)+(V123*28)+(W123*84)+(X123*86)+(Y123*89)+(Z123*91)+(AA123*93)+(AB123*96)+(AC123*98)+(AD123*100)+(AE123*103)+(AF123*105)+(AG123*107)+(AH123*110)+(AI123*112))/AN123</f>
        <v>17.857142857142858</v>
      </c>
      <c r="AR123" s="205">
        <f t="shared" ref="AR123:AR135" si="78">AVERAGE(AQ123:AQ126)</f>
        <v>18.315043290043288</v>
      </c>
    </row>
    <row r="124" spans="1:44">
      <c r="A124" s="1" t="s">
        <v>42</v>
      </c>
      <c r="B124" s="1" t="s">
        <v>43</v>
      </c>
      <c r="C124" s="2" t="s">
        <v>26</v>
      </c>
      <c r="D124" s="3" t="s">
        <v>27</v>
      </c>
      <c r="E124" s="2">
        <v>2</v>
      </c>
      <c r="F124" s="2" t="s">
        <v>44</v>
      </c>
      <c r="G124" s="4">
        <v>41332</v>
      </c>
      <c r="H124" s="4">
        <f t="shared" si="74"/>
        <v>41360</v>
      </c>
      <c r="I124" s="4">
        <f t="shared" si="75"/>
        <v>41416</v>
      </c>
      <c r="J124" s="153">
        <f t="shared" si="76"/>
        <v>41444</v>
      </c>
      <c r="K124" s="28">
        <v>0</v>
      </c>
      <c r="L124" s="6">
        <v>0</v>
      </c>
      <c r="M124" s="26">
        <v>0</v>
      </c>
      <c r="N124" s="5">
        <v>0</v>
      </c>
      <c r="O124" s="28">
        <v>9</v>
      </c>
      <c r="P124" s="26">
        <v>1</v>
      </c>
      <c r="Q124" s="5">
        <v>5</v>
      </c>
      <c r="R124" s="6">
        <v>5</v>
      </c>
      <c r="S124" s="30">
        <v>0</v>
      </c>
      <c r="T124" s="5">
        <v>1</v>
      </c>
      <c r="U124" s="6">
        <v>1</v>
      </c>
      <c r="V124" s="143">
        <v>0</v>
      </c>
      <c r="W124" s="140">
        <v>0</v>
      </c>
      <c r="X124" s="60">
        <v>0</v>
      </c>
      <c r="Y124" s="8">
        <v>0</v>
      </c>
      <c r="Z124" s="40">
        <v>0</v>
      </c>
      <c r="AA124" s="42">
        <v>0</v>
      </c>
      <c r="AB124" s="8">
        <v>0</v>
      </c>
      <c r="AC124" s="9">
        <v>0</v>
      </c>
      <c r="AD124" s="42">
        <v>0</v>
      </c>
      <c r="AE124" s="8">
        <v>0</v>
      </c>
      <c r="AF124" s="9">
        <v>0</v>
      </c>
      <c r="AG124" s="42">
        <v>0</v>
      </c>
      <c r="AH124" s="8">
        <v>0</v>
      </c>
      <c r="AI124" s="61">
        <v>0</v>
      </c>
      <c r="AJ124" s="133">
        <v>0</v>
      </c>
      <c r="AK124" s="10">
        <v>1</v>
      </c>
      <c r="AL124" s="103">
        <v>2</v>
      </c>
      <c r="AM124" s="106">
        <f t="shared" si="43"/>
        <v>25</v>
      </c>
      <c r="AN124" s="109">
        <f t="shared" si="44"/>
        <v>22</v>
      </c>
      <c r="AO124" s="112">
        <f t="shared" si="45"/>
        <v>0.95652173913043481</v>
      </c>
      <c r="AP124" s="191"/>
      <c r="AQ124" s="122">
        <f t="shared" ref="AQ124:AQ134" si="79">((K124*2)+(L124*5)+(M124*7)+(N124*9)+(O124*12)+(P124*14)+(Q124*16)+(R124*19)+(S124*21)+(T124*23)+(U124*26)+(V124*28)+(W124*84)+(X124*86)+(Y124*89)+(Z124*91)+(AA124*93)+(AB124*96)+(AC124*98)+(AD124*100)+(AE124*103)+(AF124*105)+(AG124*107)+(AH124*110)+(AI124*112))/AN124</f>
        <v>15.727272727272727</v>
      </c>
      <c r="AR124" s="202"/>
    </row>
    <row r="125" spans="1:44">
      <c r="A125" s="1" t="s">
        <v>42</v>
      </c>
      <c r="B125" s="1" t="s">
        <v>43</v>
      </c>
      <c r="C125" s="2" t="s">
        <v>26</v>
      </c>
      <c r="D125" s="3" t="s">
        <v>27</v>
      </c>
      <c r="E125" s="2">
        <v>3</v>
      </c>
      <c r="F125" s="2" t="s">
        <v>44</v>
      </c>
      <c r="G125" s="4">
        <v>41332</v>
      </c>
      <c r="H125" s="4">
        <f t="shared" si="74"/>
        <v>41360</v>
      </c>
      <c r="I125" s="4">
        <f t="shared" si="75"/>
        <v>41416</v>
      </c>
      <c r="J125" s="153">
        <f t="shared" si="76"/>
        <v>41444</v>
      </c>
      <c r="K125" s="28">
        <v>0</v>
      </c>
      <c r="L125" s="6">
        <v>0</v>
      </c>
      <c r="M125" s="26">
        <v>1</v>
      </c>
      <c r="N125" s="5">
        <v>2</v>
      </c>
      <c r="O125" s="28">
        <v>4</v>
      </c>
      <c r="P125" s="26">
        <v>5</v>
      </c>
      <c r="Q125" s="5">
        <v>1</v>
      </c>
      <c r="R125" s="6">
        <v>6</v>
      </c>
      <c r="S125" s="30">
        <v>0</v>
      </c>
      <c r="T125" s="5">
        <v>0</v>
      </c>
      <c r="U125" s="6">
        <v>1</v>
      </c>
      <c r="V125" s="143">
        <v>0</v>
      </c>
      <c r="W125" s="140">
        <v>1</v>
      </c>
      <c r="X125" s="60">
        <v>0</v>
      </c>
      <c r="Y125" s="8">
        <v>0</v>
      </c>
      <c r="Z125" s="40">
        <v>0</v>
      </c>
      <c r="AA125" s="42">
        <v>0</v>
      </c>
      <c r="AB125" s="8">
        <v>0</v>
      </c>
      <c r="AC125" s="9">
        <v>0</v>
      </c>
      <c r="AD125" s="42">
        <v>0</v>
      </c>
      <c r="AE125" s="8">
        <v>0</v>
      </c>
      <c r="AF125" s="9">
        <v>0</v>
      </c>
      <c r="AG125" s="42">
        <v>0</v>
      </c>
      <c r="AH125" s="8">
        <v>1</v>
      </c>
      <c r="AI125" s="61">
        <v>0</v>
      </c>
      <c r="AJ125" s="133">
        <v>0</v>
      </c>
      <c r="AK125" s="10">
        <v>2</v>
      </c>
      <c r="AL125" s="103">
        <v>1</v>
      </c>
      <c r="AM125" s="106">
        <f t="shared" si="43"/>
        <v>25</v>
      </c>
      <c r="AN125" s="109">
        <f t="shared" si="44"/>
        <v>22</v>
      </c>
      <c r="AO125" s="112">
        <f t="shared" si="45"/>
        <v>0.91666666666666663</v>
      </c>
      <c r="AP125" s="191"/>
      <c r="AQ125" s="122">
        <f t="shared" si="79"/>
        <v>22.40909090909091</v>
      </c>
      <c r="AR125" s="202"/>
    </row>
    <row r="126" spans="1:44">
      <c r="A126" s="1" t="s">
        <v>42</v>
      </c>
      <c r="B126" s="1" t="s">
        <v>43</v>
      </c>
      <c r="C126" s="2" t="s">
        <v>26</v>
      </c>
      <c r="D126" s="3" t="s">
        <v>27</v>
      </c>
      <c r="E126" s="2">
        <v>4</v>
      </c>
      <c r="F126" s="2" t="s">
        <v>44</v>
      </c>
      <c r="G126" s="4">
        <v>41332</v>
      </c>
      <c r="H126" s="4">
        <f t="shared" si="74"/>
        <v>41360</v>
      </c>
      <c r="I126" s="4">
        <f t="shared" si="75"/>
        <v>41416</v>
      </c>
      <c r="J126" s="153">
        <f t="shared" si="76"/>
        <v>41444</v>
      </c>
      <c r="K126" s="28">
        <v>0</v>
      </c>
      <c r="L126" s="6">
        <v>0</v>
      </c>
      <c r="M126" s="26">
        <v>0</v>
      </c>
      <c r="N126" s="5">
        <v>0</v>
      </c>
      <c r="O126" s="28">
        <v>1</v>
      </c>
      <c r="P126" s="26">
        <v>4</v>
      </c>
      <c r="Q126" s="5">
        <v>2</v>
      </c>
      <c r="R126" s="6">
        <v>7</v>
      </c>
      <c r="S126" s="30">
        <v>0</v>
      </c>
      <c r="T126" s="5">
        <v>0</v>
      </c>
      <c r="U126" s="6">
        <v>1</v>
      </c>
      <c r="V126" s="143">
        <v>0</v>
      </c>
      <c r="W126" s="140">
        <v>0</v>
      </c>
      <c r="X126" s="60">
        <v>0</v>
      </c>
      <c r="Y126" s="8">
        <v>0</v>
      </c>
      <c r="Z126" s="40">
        <v>0</v>
      </c>
      <c r="AA126" s="42">
        <v>0</v>
      </c>
      <c r="AB126" s="8">
        <v>0</v>
      </c>
      <c r="AC126" s="9">
        <v>0</v>
      </c>
      <c r="AD126" s="42">
        <v>0</v>
      </c>
      <c r="AE126" s="8">
        <v>0</v>
      </c>
      <c r="AF126" s="9">
        <v>0</v>
      </c>
      <c r="AG126" s="42">
        <v>0</v>
      </c>
      <c r="AH126" s="8">
        <v>0</v>
      </c>
      <c r="AI126" s="61">
        <v>0</v>
      </c>
      <c r="AJ126" s="133">
        <v>1</v>
      </c>
      <c r="AK126" s="10">
        <v>1</v>
      </c>
      <c r="AL126" s="103">
        <v>8</v>
      </c>
      <c r="AM126" s="106">
        <f t="shared" si="43"/>
        <v>25</v>
      </c>
      <c r="AN126" s="109">
        <f t="shared" si="44"/>
        <v>15</v>
      </c>
      <c r="AO126" s="112">
        <f t="shared" si="45"/>
        <v>0.88235294117647056</v>
      </c>
      <c r="AP126" s="191"/>
      <c r="AQ126" s="122">
        <f t="shared" si="79"/>
        <v>17.266666666666666</v>
      </c>
      <c r="AR126" s="202"/>
    </row>
    <row r="127" spans="1:44">
      <c r="A127" s="22" t="s">
        <v>42</v>
      </c>
      <c r="B127" s="22" t="s">
        <v>43</v>
      </c>
      <c r="C127" s="23" t="s">
        <v>26</v>
      </c>
      <c r="D127" s="24" t="s">
        <v>30</v>
      </c>
      <c r="E127" s="23">
        <v>1</v>
      </c>
      <c r="F127" s="23" t="s">
        <v>44</v>
      </c>
      <c r="G127" s="25">
        <v>41332</v>
      </c>
      <c r="H127" s="11">
        <f t="shared" si="74"/>
        <v>41360</v>
      </c>
      <c r="I127" s="11">
        <f t="shared" si="75"/>
        <v>41416</v>
      </c>
      <c r="J127" s="146">
        <f t="shared" si="76"/>
        <v>41444</v>
      </c>
      <c r="K127" s="28">
        <v>0</v>
      </c>
      <c r="L127" s="6">
        <v>0</v>
      </c>
      <c r="M127" s="26">
        <v>0</v>
      </c>
      <c r="N127" s="5">
        <v>0</v>
      </c>
      <c r="O127" s="28">
        <v>4</v>
      </c>
      <c r="P127" s="26">
        <v>1</v>
      </c>
      <c r="Q127" s="5">
        <v>2</v>
      </c>
      <c r="R127" s="6">
        <v>2</v>
      </c>
      <c r="S127" s="30">
        <v>0</v>
      </c>
      <c r="T127" s="5">
        <v>3</v>
      </c>
      <c r="U127" s="6">
        <v>1</v>
      </c>
      <c r="V127" s="143">
        <v>0</v>
      </c>
      <c r="W127" s="140">
        <v>2</v>
      </c>
      <c r="X127" s="60">
        <v>0</v>
      </c>
      <c r="Y127" s="8">
        <v>0</v>
      </c>
      <c r="Z127" s="40">
        <v>0</v>
      </c>
      <c r="AA127" s="42">
        <v>0</v>
      </c>
      <c r="AB127" s="8">
        <v>0</v>
      </c>
      <c r="AC127" s="9">
        <v>0</v>
      </c>
      <c r="AD127" s="42">
        <v>0</v>
      </c>
      <c r="AE127" s="8">
        <v>0</v>
      </c>
      <c r="AF127" s="9">
        <v>0</v>
      </c>
      <c r="AG127" s="42">
        <v>0</v>
      </c>
      <c r="AH127" s="8">
        <v>1</v>
      </c>
      <c r="AI127" s="61">
        <v>0</v>
      </c>
      <c r="AJ127" s="133">
        <v>2</v>
      </c>
      <c r="AK127" s="10">
        <v>2</v>
      </c>
      <c r="AL127" s="103">
        <v>5</v>
      </c>
      <c r="AM127" s="107">
        <f t="shared" si="43"/>
        <v>25</v>
      </c>
      <c r="AN127" s="110">
        <f t="shared" si="44"/>
        <v>16</v>
      </c>
      <c r="AO127" s="113">
        <f t="shared" si="45"/>
        <v>0.8</v>
      </c>
      <c r="AP127" s="188">
        <f>AVERAGE(AO127:AO130)</f>
        <v>0.8778209109730849</v>
      </c>
      <c r="AQ127" s="155">
        <f t="shared" si="79"/>
        <v>31.5625</v>
      </c>
      <c r="AR127" s="203">
        <f t="shared" si="78"/>
        <v>23.059320468618068</v>
      </c>
    </row>
    <row r="128" spans="1:44">
      <c r="A128" s="22" t="s">
        <v>42</v>
      </c>
      <c r="B128" s="22" t="s">
        <v>43</v>
      </c>
      <c r="C128" s="23" t="s">
        <v>26</v>
      </c>
      <c r="D128" s="24" t="s">
        <v>30</v>
      </c>
      <c r="E128" s="23">
        <v>2</v>
      </c>
      <c r="F128" s="23" t="s">
        <v>44</v>
      </c>
      <c r="G128" s="25">
        <v>41332</v>
      </c>
      <c r="H128" s="11">
        <f t="shared" si="74"/>
        <v>41360</v>
      </c>
      <c r="I128" s="11">
        <f t="shared" si="75"/>
        <v>41416</v>
      </c>
      <c r="J128" s="146">
        <f t="shared" si="76"/>
        <v>41444</v>
      </c>
      <c r="K128" s="28">
        <v>0</v>
      </c>
      <c r="L128" s="6">
        <v>0</v>
      </c>
      <c r="M128" s="26">
        <v>0</v>
      </c>
      <c r="N128" s="5">
        <v>0</v>
      </c>
      <c r="O128" s="28">
        <v>1</v>
      </c>
      <c r="P128" s="26">
        <v>1</v>
      </c>
      <c r="Q128" s="5">
        <v>7</v>
      </c>
      <c r="R128" s="6">
        <v>6</v>
      </c>
      <c r="S128" s="30">
        <v>3</v>
      </c>
      <c r="T128" s="5">
        <v>2</v>
      </c>
      <c r="U128" s="6">
        <v>1</v>
      </c>
      <c r="V128" s="143">
        <v>1</v>
      </c>
      <c r="W128" s="140">
        <v>0</v>
      </c>
      <c r="X128" s="60">
        <v>0</v>
      </c>
      <c r="Y128" s="8">
        <v>0</v>
      </c>
      <c r="Z128" s="40">
        <v>0</v>
      </c>
      <c r="AA128" s="42">
        <v>0</v>
      </c>
      <c r="AB128" s="8">
        <v>0</v>
      </c>
      <c r="AC128" s="9">
        <v>0</v>
      </c>
      <c r="AD128" s="42">
        <v>0</v>
      </c>
      <c r="AE128" s="8">
        <v>0</v>
      </c>
      <c r="AF128" s="9">
        <v>0</v>
      </c>
      <c r="AG128" s="42">
        <v>0</v>
      </c>
      <c r="AH128" s="8">
        <v>0</v>
      </c>
      <c r="AI128" s="61">
        <v>0</v>
      </c>
      <c r="AJ128" s="133">
        <v>1</v>
      </c>
      <c r="AK128" s="10">
        <v>0</v>
      </c>
      <c r="AL128" s="103">
        <v>2</v>
      </c>
      <c r="AM128" s="107">
        <f t="shared" si="43"/>
        <v>25</v>
      </c>
      <c r="AN128" s="110">
        <f t="shared" si="44"/>
        <v>22</v>
      </c>
      <c r="AO128" s="113">
        <f t="shared" si="45"/>
        <v>0.95652173913043481</v>
      </c>
      <c r="AP128" s="189"/>
      <c r="AQ128" s="155">
        <f t="shared" si="79"/>
        <v>18.863636363636363</v>
      </c>
      <c r="AR128" s="204"/>
    </row>
    <row r="129" spans="1:44">
      <c r="A129" s="22" t="s">
        <v>42</v>
      </c>
      <c r="B129" s="22" t="s">
        <v>43</v>
      </c>
      <c r="C129" s="23" t="s">
        <v>26</v>
      </c>
      <c r="D129" s="24" t="s">
        <v>30</v>
      </c>
      <c r="E129" s="23">
        <v>3</v>
      </c>
      <c r="F129" s="23" t="s">
        <v>44</v>
      </c>
      <c r="G129" s="25">
        <v>41332</v>
      </c>
      <c r="H129" s="11">
        <f t="shared" si="74"/>
        <v>41360</v>
      </c>
      <c r="I129" s="11">
        <f t="shared" si="75"/>
        <v>41416</v>
      </c>
      <c r="J129" s="146">
        <f t="shared" si="76"/>
        <v>41444</v>
      </c>
      <c r="K129" s="28">
        <v>0</v>
      </c>
      <c r="L129" s="6">
        <v>0</v>
      </c>
      <c r="M129" s="26">
        <v>0</v>
      </c>
      <c r="N129" s="5">
        <v>0</v>
      </c>
      <c r="O129" s="28">
        <v>1</v>
      </c>
      <c r="P129" s="26">
        <v>4</v>
      </c>
      <c r="Q129" s="5">
        <v>2</v>
      </c>
      <c r="R129" s="6">
        <v>6</v>
      </c>
      <c r="S129" s="30">
        <v>0</v>
      </c>
      <c r="T129" s="5">
        <v>1</v>
      </c>
      <c r="U129" s="6">
        <v>1</v>
      </c>
      <c r="V129" s="143">
        <v>1</v>
      </c>
      <c r="W129" s="140">
        <v>0</v>
      </c>
      <c r="X129" s="60">
        <v>0</v>
      </c>
      <c r="Y129" s="8">
        <v>0</v>
      </c>
      <c r="Z129" s="40">
        <v>0</v>
      </c>
      <c r="AA129" s="42">
        <v>0</v>
      </c>
      <c r="AB129" s="8">
        <v>0</v>
      </c>
      <c r="AC129" s="9">
        <v>0</v>
      </c>
      <c r="AD129" s="42">
        <v>0</v>
      </c>
      <c r="AE129" s="8">
        <v>0</v>
      </c>
      <c r="AF129" s="9">
        <v>0</v>
      </c>
      <c r="AG129" s="42">
        <v>0</v>
      </c>
      <c r="AH129" s="8">
        <v>0</v>
      </c>
      <c r="AI129" s="61">
        <v>1</v>
      </c>
      <c r="AJ129" s="133">
        <v>3</v>
      </c>
      <c r="AK129" s="10">
        <v>0</v>
      </c>
      <c r="AL129" s="103">
        <v>5</v>
      </c>
      <c r="AM129" s="107">
        <f t="shared" si="43"/>
        <v>25</v>
      </c>
      <c r="AN129" s="110">
        <f t="shared" si="44"/>
        <v>17</v>
      </c>
      <c r="AO129" s="113">
        <f t="shared" si="45"/>
        <v>0.85</v>
      </c>
      <c r="AP129" s="189"/>
      <c r="AQ129" s="155">
        <f t="shared" si="79"/>
        <v>23.705882352941178</v>
      </c>
      <c r="AR129" s="204"/>
    </row>
    <row r="130" spans="1:44">
      <c r="A130" s="22" t="s">
        <v>42</v>
      </c>
      <c r="B130" s="22" t="s">
        <v>43</v>
      </c>
      <c r="C130" s="23" t="s">
        <v>26</v>
      </c>
      <c r="D130" s="24" t="s">
        <v>30</v>
      </c>
      <c r="E130" s="23">
        <v>4</v>
      </c>
      <c r="F130" s="23" t="s">
        <v>44</v>
      </c>
      <c r="G130" s="25">
        <v>41332</v>
      </c>
      <c r="H130" s="11">
        <f t="shared" si="74"/>
        <v>41360</v>
      </c>
      <c r="I130" s="11">
        <f t="shared" si="75"/>
        <v>41416</v>
      </c>
      <c r="J130" s="146">
        <f t="shared" si="76"/>
        <v>41444</v>
      </c>
      <c r="K130" s="28">
        <v>0</v>
      </c>
      <c r="L130" s="6">
        <v>0</v>
      </c>
      <c r="M130" s="26">
        <v>0</v>
      </c>
      <c r="N130" s="5">
        <v>0</v>
      </c>
      <c r="O130" s="28">
        <v>3</v>
      </c>
      <c r="P130" s="26">
        <v>3</v>
      </c>
      <c r="Q130" s="5">
        <v>5</v>
      </c>
      <c r="R130" s="6">
        <v>3</v>
      </c>
      <c r="S130" s="30">
        <v>1</v>
      </c>
      <c r="T130" s="5">
        <v>0</v>
      </c>
      <c r="U130" s="6">
        <v>2</v>
      </c>
      <c r="V130" s="143">
        <v>2</v>
      </c>
      <c r="W130" s="140">
        <v>0</v>
      </c>
      <c r="X130" s="60">
        <v>0</v>
      </c>
      <c r="Y130" s="8">
        <v>0</v>
      </c>
      <c r="Z130" s="40">
        <v>0</v>
      </c>
      <c r="AA130" s="42">
        <v>0</v>
      </c>
      <c r="AB130" s="8">
        <v>0</v>
      </c>
      <c r="AC130" s="9">
        <v>0</v>
      </c>
      <c r="AD130" s="42">
        <v>0</v>
      </c>
      <c r="AE130" s="8">
        <v>0</v>
      </c>
      <c r="AF130" s="9">
        <v>0</v>
      </c>
      <c r="AG130" s="42">
        <v>0</v>
      </c>
      <c r="AH130" s="8">
        <v>0</v>
      </c>
      <c r="AI130" s="61">
        <v>0</v>
      </c>
      <c r="AJ130" s="133">
        <v>2</v>
      </c>
      <c r="AK130" s="10">
        <v>0</v>
      </c>
      <c r="AL130" s="103">
        <v>4</v>
      </c>
      <c r="AM130" s="107">
        <f t="shared" si="43"/>
        <v>25</v>
      </c>
      <c r="AN130" s="110">
        <f t="shared" si="44"/>
        <v>19</v>
      </c>
      <c r="AO130" s="113">
        <f t="shared" si="45"/>
        <v>0.90476190476190477</v>
      </c>
      <c r="AP130" s="189"/>
      <c r="AQ130" s="155">
        <f t="shared" si="79"/>
        <v>18.105263157894736</v>
      </c>
      <c r="AR130" s="204"/>
    </row>
    <row r="131" spans="1:44">
      <c r="A131" s="1" t="s">
        <v>42</v>
      </c>
      <c r="B131" s="1" t="s">
        <v>43</v>
      </c>
      <c r="C131" s="12" t="s">
        <v>26</v>
      </c>
      <c r="D131" s="13" t="s">
        <v>31</v>
      </c>
      <c r="E131" s="12">
        <v>1</v>
      </c>
      <c r="F131" s="2" t="s">
        <v>44</v>
      </c>
      <c r="G131" s="4">
        <v>41332</v>
      </c>
      <c r="H131" s="14">
        <f t="shared" si="74"/>
        <v>41360</v>
      </c>
      <c r="I131" s="14">
        <f t="shared" si="75"/>
        <v>41416</v>
      </c>
      <c r="J131" s="154">
        <f t="shared" si="76"/>
        <v>41444</v>
      </c>
      <c r="K131" s="28">
        <v>0</v>
      </c>
      <c r="L131" s="6">
        <v>0</v>
      </c>
      <c r="M131" s="26">
        <v>0</v>
      </c>
      <c r="N131" s="5">
        <v>0</v>
      </c>
      <c r="O131" s="28">
        <v>0</v>
      </c>
      <c r="P131" s="26">
        <v>0</v>
      </c>
      <c r="Q131" s="5">
        <v>0</v>
      </c>
      <c r="R131" s="6">
        <v>0</v>
      </c>
      <c r="S131" s="30">
        <v>0</v>
      </c>
      <c r="T131" s="5">
        <v>0</v>
      </c>
      <c r="U131" s="6">
        <v>0</v>
      </c>
      <c r="V131" s="143">
        <v>0</v>
      </c>
      <c r="W131" s="140">
        <v>5</v>
      </c>
      <c r="X131" s="60">
        <v>0</v>
      </c>
      <c r="Y131" s="8">
        <v>1</v>
      </c>
      <c r="Z131" s="40">
        <v>0</v>
      </c>
      <c r="AA131" s="42">
        <v>1</v>
      </c>
      <c r="AB131" s="8">
        <v>0</v>
      </c>
      <c r="AC131" s="9">
        <v>0</v>
      </c>
      <c r="AD131" s="42">
        <v>0</v>
      </c>
      <c r="AE131" s="8">
        <v>0</v>
      </c>
      <c r="AF131" s="9">
        <v>0</v>
      </c>
      <c r="AG131" s="42">
        <v>0</v>
      </c>
      <c r="AH131" s="8">
        <v>0</v>
      </c>
      <c r="AI131" s="61">
        <v>3</v>
      </c>
      <c r="AJ131" s="133">
        <v>14</v>
      </c>
      <c r="AK131" s="10">
        <v>0</v>
      </c>
      <c r="AL131" s="103">
        <v>1</v>
      </c>
      <c r="AM131" s="106">
        <f t="shared" si="43"/>
        <v>25</v>
      </c>
      <c r="AN131" s="109">
        <f t="shared" si="44"/>
        <v>10</v>
      </c>
      <c r="AO131" s="112">
        <f t="shared" si="45"/>
        <v>0.41666666666666669</v>
      </c>
      <c r="AP131" s="190">
        <f t="shared" ref="AP131" si="80">AVERAGE(AO131:AO134)</f>
        <v>0.40638888888888891</v>
      </c>
      <c r="AQ131" s="122">
        <f t="shared" si="79"/>
        <v>93.8</v>
      </c>
      <c r="AR131" s="201">
        <f t="shared" si="78"/>
        <v>89.660227272727269</v>
      </c>
    </row>
    <row r="132" spans="1:44">
      <c r="A132" s="1" t="s">
        <v>42</v>
      </c>
      <c r="B132" s="1" t="s">
        <v>43</v>
      </c>
      <c r="C132" s="12" t="s">
        <v>26</v>
      </c>
      <c r="D132" s="13" t="s">
        <v>31</v>
      </c>
      <c r="E132" s="12">
        <v>2</v>
      </c>
      <c r="F132" s="2" t="s">
        <v>44</v>
      </c>
      <c r="G132" s="4">
        <v>41332</v>
      </c>
      <c r="H132" s="14">
        <f t="shared" si="74"/>
        <v>41360</v>
      </c>
      <c r="I132" s="14">
        <f t="shared" si="75"/>
        <v>41416</v>
      </c>
      <c r="J132" s="154">
        <f t="shared" si="76"/>
        <v>41444</v>
      </c>
      <c r="K132" s="28">
        <v>0</v>
      </c>
      <c r="L132" s="6">
        <v>0</v>
      </c>
      <c r="M132" s="26">
        <v>0</v>
      </c>
      <c r="N132" s="5">
        <v>0</v>
      </c>
      <c r="O132" s="28">
        <v>0</v>
      </c>
      <c r="P132" s="26">
        <v>0</v>
      </c>
      <c r="Q132" s="5">
        <v>0</v>
      </c>
      <c r="R132" s="6">
        <v>0</v>
      </c>
      <c r="S132" s="30">
        <v>0</v>
      </c>
      <c r="T132" s="5">
        <v>0</v>
      </c>
      <c r="U132" s="6">
        <v>0</v>
      </c>
      <c r="V132" s="143">
        <v>0</v>
      </c>
      <c r="W132" s="140">
        <v>9</v>
      </c>
      <c r="X132" s="60">
        <v>0</v>
      </c>
      <c r="Y132" s="8">
        <v>0</v>
      </c>
      <c r="Z132" s="40">
        <v>0</v>
      </c>
      <c r="AA132" s="42">
        <v>0</v>
      </c>
      <c r="AB132" s="8">
        <v>0</v>
      </c>
      <c r="AC132" s="9">
        <v>0</v>
      </c>
      <c r="AD132" s="42">
        <v>0</v>
      </c>
      <c r="AE132" s="8">
        <v>0</v>
      </c>
      <c r="AF132" s="9">
        <v>0</v>
      </c>
      <c r="AG132" s="42">
        <v>0</v>
      </c>
      <c r="AH132" s="8">
        <v>0</v>
      </c>
      <c r="AI132" s="61">
        <v>2</v>
      </c>
      <c r="AJ132" s="133">
        <v>11</v>
      </c>
      <c r="AK132" s="10">
        <v>0</v>
      </c>
      <c r="AL132" s="103">
        <v>3</v>
      </c>
      <c r="AM132" s="106">
        <f t="shared" ref="AM132:AM195" si="81">SUM(K132:AL132)</f>
        <v>25</v>
      </c>
      <c r="AN132" s="109">
        <f t="shared" ref="AN132:AN195" si="82">SUM(K132:AI132)</f>
        <v>11</v>
      </c>
      <c r="AO132" s="112">
        <f t="shared" ref="AO132:AO195" si="83">AN132/(AM132-AL132)</f>
        <v>0.5</v>
      </c>
      <c r="AP132" s="191"/>
      <c r="AQ132" s="122">
        <f t="shared" si="79"/>
        <v>89.090909090909093</v>
      </c>
      <c r="AR132" s="202"/>
    </row>
    <row r="133" spans="1:44">
      <c r="A133" s="1" t="s">
        <v>42</v>
      </c>
      <c r="B133" s="1" t="s">
        <v>43</v>
      </c>
      <c r="C133" s="12" t="s">
        <v>26</v>
      </c>
      <c r="D133" s="13" t="s">
        <v>31</v>
      </c>
      <c r="E133" s="12">
        <v>3</v>
      </c>
      <c r="F133" s="2" t="s">
        <v>44</v>
      </c>
      <c r="G133" s="4">
        <v>41332</v>
      </c>
      <c r="H133" s="14">
        <f t="shared" si="74"/>
        <v>41360</v>
      </c>
      <c r="I133" s="14">
        <f t="shared" si="75"/>
        <v>41416</v>
      </c>
      <c r="J133" s="154">
        <f t="shared" si="76"/>
        <v>41444</v>
      </c>
      <c r="K133" s="28">
        <v>0</v>
      </c>
      <c r="L133" s="6">
        <v>0</v>
      </c>
      <c r="M133" s="26">
        <v>0</v>
      </c>
      <c r="N133" s="5">
        <v>0</v>
      </c>
      <c r="O133" s="28">
        <v>0</v>
      </c>
      <c r="P133" s="26">
        <v>0</v>
      </c>
      <c r="Q133" s="5">
        <v>0</v>
      </c>
      <c r="R133" s="6">
        <v>0</v>
      </c>
      <c r="S133" s="30">
        <v>0</v>
      </c>
      <c r="T133" s="5">
        <v>0</v>
      </c>
      <c r="U133" s="6">
        <v>0</v>
      </c>
      <c r="V133" s="143">
        <v>0</v>
      </c>
      <c r="W133" s="140">
        <v>6</v>
      </c>
      <c r="X133" s="60">
        <v>1</v>
      </c>
      <c r="Y133" s="8">
        <v>0</v>
      </c>
      <c r="Z133" s="40">
        <v>0</v>
      </c>
      <c r="AA133" s="42">
        <v>0</v>
      </c>
      <c r="AB133" s="8">
        <v>0</v>
      </c>
      <c r="AC133" s="9">
        <v>0</v>
      </c>
      <c r="AD133" s="42">
        <v>0</v>
      </c>
      <c r="AE133" s="8">
        <v>0</v>
      </c>
      <c r="AF133" s="9">
        <v>0</v>
      </c>
      <c r="AG133" s="42">
        <v>0</v>
      </c>
      <c r="AH133" s="8">
        <v>0</v>
      </c>
      <c r="AI133" s="61">
        <v>1</v>
      </c>
      <c r="AJ133" s="133">
        <v>17</v>
      </c>
      <c r="AK133" s="10">
        <v>0</v>
      </c>
      <c r="AL133" s="103">
        <v>0</v>
      </c>
      <c r="AM133" s="106">
        <f t="shared" si="81"/>
        <v>25</v>
      </c>
      <c r="AN133" s="109">
        <f t="shared" si="82"/>
        <v>8</v>
      </c>
      <c r="AO133" s="112">
        <f t="shared" si="83"/>
        <v>0.32</v>
      </c>
      <c r="AP133" s="191"/>
      <c r="AQ133" s="122">
        <f t="shared" si="79"/>
        <v>87.75</v>
      </c>
      <c r="AR133" s="202"/>
    </row>
    <row r="134" spans="1:44">
      <c r="A134" s="1" t="s">
        <v>42</v>
      </c>
      <c r="B134" s="1" t="s">
        <v>43</v>
      </c>
      <c r="C134" s="12" t="s">
        <v>26</v>
      </c>
      <c r="D134" s="13" t="s">
        <v>31</v>
      </c>
      <c r="E134" s="12">
        <v>4</v>
      </c>
      <c r="F134" s="2" t="s">
        <v>44</v>
      </c>
      <c r="G134" s="4">
        <v>41332</v>
      </c>
      <c r="H134" s="14">
        <f t="shared" si="74"/>
        <v>41360</v>
      </c>
      <c r="I134" s="14">
        <f t="shared" si="75"/>
        <v>41416</v>
      </c>
      <c r="J134" s="154">
        <f t="shared" si="76"/>
        <v>41444</v>
      </c>
      <c r="K134" s="28">
        <v>0</v>
      </c>
      <c r="L134" s="6">
        <v>0</v>
      </c>
      <c r="M134" s="26">
        <v>0</v>
      </c>
      <c r="N134" s="5">
        <v>0</v>
      </c>
      <c r="O134" s="28">
        <v>0</v>
      </c>
      <c r="P134" s="26">
        <v>0</v>
      </c>
      <c r="Q134" s="5">
        <v>0</v>
      </c>
      <c r="R134" s="6">
        <v>0</v>
      </c>
      <c r="S134" s="30">
        <v>0</v>
      </c>
      <c r="T134" s="5">
        <v>0</v>
      </c>
      <c r="U134" s="6">
        <v>0</v>
      </c>
      <c r="V134" s="143">
        <v>0</v>
      </c>
      <c r="W134" s="140">
        <v>6</v>
      </c>
      <c r="X134" s="60">
        <v>0</v>
      </c>
      <c r="Y134" s="8">
        <v>0</v>
      </c>
      <c r="Z134" s="40">
        <v>0</v>
      </c>
      <c r="AA134" s="42">
        <v>0</v>
      </c>
      <c r="AB134" s="8">
        <v>0</v>
      </c>
      <c r="AC134" s="9">
        <v>0</v>
      </c>
      <c r="AD134" s="42">
        <v>0</v>
      </c>
      <c r="AE134" s="8">
        <v>0</v>
      </c>
      <c r="AF134" s="9">
        <v>0</v>
      </c>
      <c r="AG134" s="42">
        <v>0</v>
      </c>
      <c r="AH134" s="8">
        <v>0</v>
      </c>
      <c r="AI134" s="61">
        <v>1</v>
      </c>
      <c r="AJ134" s="133">
        <v>10</v>
      </c>
      <c r="AK134" s="10">
        <v>1</v>
      </c>
      <c r="AL134" s="103">
        <v>7</v>
      </c>
      <c r="AM134" s="106">
        <f t="shared" si="81"/>
        <v>25</v>
      </c>
      <c r="AN134" s="109">
        <f t="shared" si="82"/>
        <v>7</v>
      </c>
      <c r="AO134" s="112">
        <f t="shared" si="83"/>
        <v>0.3888888888888889</v>
      </c>
      <c r="AP134" s="191"/>
      <c r="AQ134" s="122">
        <f t="shared" si="79"/>
        <v>88</v>
      </c>
      <c r="AR134" s="202"/>
    </row>
    <row r="135" spans="1:44">
      <c r="A135" s="22" t="s">
        <v>42</v>
      </c>
      <c r="B135" s="22" t="s">
        <v>43</v>
      </c>
      <c r="C135" s="23" t="s">
        <v>24</v>
      </c>
      <c r="D135" s="24" t="s">
        <v>27</v>
      </c>
      <c r="E135" s="23">
        <v>1</v>
      </c>
      <c r="F135" s="23" t="s">
        <v>44</v>
      </c>
      <c r="G135" s="25">
        <v>41332</v>
      </c>
      <c r="H135" s="11" t="s">
        <v>29</v>
      </c>
      <c r="I135" s="11">
        <f t="shared" si="75"/>
        <v>41416</v>
      </c>
      <c r="J135" s="146">
        <f t="shared" si="76"/>
        <v>41444</v>
      </c>
      <c r="K135" s="28" t="s">
        <v>29</v>
      </c>
      <c r="L135" s="6" t="s">
        <v>29</v>
      </c>
      <c r="M135" s="26" t="s">
        <v>29</v>
      </c>
      <c r="N135" s="5" t="s">
        <v>29</v>
      </c>
      <c r="O135" s="28" t="s">
        <v>29</v>
      </c>
      <c r="P135" s="26" t="s">
        <v>29</v>
      </c>
      <c r="Q135" s="5" t="s">
        <v>29</v>
      </c>
      <c r="R135" s="6" t="s">
        <v>29</v>
      </c>
      <c r="S135" s="30" t="s">
        <v>29</v>
      </c>
      <c r="T135" s="5" t="s">
        <v>29</v>
      </c>
      <c r="U135" s="6" t="s">
        <v>29</v>
      </c>
      <c r="V135" s="143" t="s">
        <v>29</v>
      </c>
      <c r="W135" s="140">
        <v>0</v>
      </c>
      <c r="X135" s="60">
        <v>0</v>
      </c>
      <c r="Y135" s="8">
        <v>0</v>
      </c>
      <c r="Z135" s="40">
        <v>0</v>
      </c>
      <c r="AA135" s="42">
        <v>2</v>
      </c>
      <c r="AB135" s="8">
        <v>9</v>
      </c>
      <c r="AC135" s="9">
        <v>4</v>
      </c>
      <c r="AD135" s="42">
        <v>2</v>
      </c>
      <c r="AE135" s="8">
        <v>0</v>
      </c>
      <c r="AF135" s="9">
        <v>0</v>
      </c>
      <c r="AG135" s="42">
        <v>0</v>
      </c>
      <c r="AH135" s="8">
        <v>1</v>
      </c>
      <c r="AI135" s="61">
        <v>0</v>
      </c>
      <c r="AJ135" s="133">
        <v>3</v>
      </c>
      <c r="AK135" s="10">
        <v>0</v>
      </c>
      <c r="AL135" s="103">
        <v>4</v>
      </c>
      <c r="AM135" s="107">
        <f t="shared" si="81"/>
        <v>25</v>
      </c>
      <c r="AN135" s="110">
        <f t="shared" si="82"/>
        <v>18</v>
      </c>
      <c r="AO135" s="113">
        <f t="shared" si="83"/>
        <v>0.8571428571428571</v>
      </c>
      <c r="AP135" s="188">
        <f t="shared" ref="AP135" si="84">AVERAGE(AO135:AO138)</f>
        <v>0.92386904761904765</v>
      </c>
      <c r="AQ135" s="115">
        <f>((W135*84)+(X135*86)+(Y135*89)+(Z135*91)+(AA135*93)+(AB135*96)+(AC135*98)+(AD135*100)+(AE135*103)+(AF135*105)+(AG135*107)+(AH135*110)+(AI135*112))/AN135</f>
        <v>97.333333333333329</v>
      </c>
      <c r="AR135" s="203">
        <f t="shared" si="78"/>
        <v>96.641757246376812</v>
      </c>
    </row>
    <row r="136" spans="1:44">
      <c r="A136" s="22" t="s">
        <v>42</v>
      </c>
      <c r="B136" s="22" t="s">
        <v>43</v>
      </c>
      <c r="C136" s="23" t="s">
        <v>24</v>
      </c>
      <c r="D136" s="24" t="s">
        <v>27</v>
      </c>
      <c r="E136" s="23">
        <v>2</v>
      </c>
      <c r="F136" s="23" t="s">
        <v>44</v>
      </c>
      <c r="G136" s="25">
        <v>41332</v>
      </c>
      <c r="H136" s="11" t="s">
        <v>29</v>
      </c>
      <c r="I136" s="11">
        <f t="shared" si="75"/>
        <v>41416</v>
      </c>
      <c r="J136" s="146">
        <f t="shared" si="76"/>
        <v>41444</v>
      </c>
      <c r="K136" s="28" t="s">
        <v>29</v>
      </c>
      <c r="L136" s="6" t="s">
        <v>29</v>
      </c>
      <c r="M136" s="26" t="s">
        <v>29</v>
      </c>
      <c r="N136" s="5" t="s">
        <v>29</v>
      </c>
      <c r="O136" s="28" t="s">
        <v>29</v>
      </c>
      <c r="P136" s="26" t="s">
        <v>29</v>
      </c>
      <c r="Q136" s="5" t="s">
        <v>29</v>
      </c>
      <c r="R136" s="6" t="s">
        <v>29</v>
      </c>
      <c r="S136" s="30" t="s">
        <v>29</v>
      </c>
      <c r="T136" s="5" t="s">
        <v>29</v>
      </c>
      <c r="U136" s="6" t="s">
        <v>29</v>
      </c>
      <c r="V136" s="143" t="s">
        <v>29</v>
      </c>
      <c r="W136" s="140">
        <v>0</v>
      </c>
      <c r="X136" s="60">
        <v>0</v>
      </c>
      <c r="Y136" s="8">
        <v>0</v>
      </c>
      <c r="Z136" s="40">
        <v>1</v>
      </c>
      <c r="AA136" s="42">
        <v>6</v>
      </c>
      <c r="AB136" s="8">
        <v>13</v>
      </c>
      <c r="AC136" s="9">
        <v>1</v>
      </c>
      <c r="AD136" s="42">
        <v>3</v>
      </c>
      <c r="AE136" s="8">
        <v>0</v>
      </c>
      <c r="AF136" s="9">
        <v>0</v>
      </c>
      <c r="AG136" s="42">
        <v>0</v>
      </c>
      <c r="AH136" s="8">
        <v>0</v>
      </c>
      <c r="AI136" s="61">
        <v>0</v>
      </c>
      <c r="AJ136" s="133">
        <v>1</v>
      </c>
      <c r="AK136" s="10">
        <v>0</v>
      </c>
      <c r="AL136" s="103">
        <v>0</v>
      </c>
      <c r="AM136" s="107">
        <f t="shared" si="81"/>
        <v>25</v>
      </c>
      <c r="AN136" s="110">
        <f t="shared" si="82"/>
        <v>24</v>
      </c>
      <c r="AO136" s="113">
        <f t="shared" si="83"/>
        <v>0.96</v>
      </c>
      <c r="AP136" s="189"/>
      <c r="AQ136" s="115">
        <f t="shared" ref="AQ136:AQ146" si="85">((W136*84)+(X136*86)+(Y136*89)+(Z136*91)+(AA136*93)+(AB136*96)+(AC136*98)+(AD136*100)+(AE136*103)+(AF136*105)+(AG136*107)+(AH136*110)+(AI136*112))/AN136</f>
        <v>95.625</v>
      </c>
      <c r="AR136" s="204"/>
    </row>
    <row r="137" spans="1:44">
      <c r="A137" s="22" t="s">
        <v>42</v>
      </c>
      <c r="B137" s="22" t="s">
        <v>43</v>
      </c>
      <c r="C137" s="23" t="s">
        <v>24</v>
      </c>
      <c r="D137" s="24" t="s">
        <v>27</v>
      </c>
      <c r="E137" s="23">
        <v>3</v>
      </c>
      <c r="F137" s="23" t="s">
        <v>44</v>
      </c>
      <c r="G137" s="25">
        <v>41332</v>
      </c>
      <c r="H137" s="11" t="s">
        <v>29</v>
      </c>
      <c r="I137" s="11">
        <f t="shared" si="75"/>
        <v>41416</v>
      </c>
      <c r="J137" s="146">
        <f t="shared" si="76"/>
        <v>41444</v>
      </c>
      <c r="K137" s="28" t="s">
        <v>29</v>
      </c>
      <c r="L137" s="6" t="s">
        <v>29</v>
      </c>
      <c r="M137" s="26" t="s">
        <v>29</v>
      </c>
      <c r="N137" s="5" t="s">
        <v>29</v>
      </c>
      <c r="O137" s="28" t="s">
        <v>29</v>
      </c>
      <c r="P137" s="26" t="s">
        <v>29</v>
      </c>
      <c r="Q137" s="5" t="s">
        <v>29</v>
      </c>
      <c r="R137" s="6" t="s">
        <v>29</v>
      </c>
      <c r="S137" s="30" t="s">
        <v>29</v>
      </c>
      <c r="T137" s="5" t="s">
        <v>29</v>
      </c>
      <c r="U137" s="6" t="s">
        <v>29</v>
      </c>
      <c r="V137" s="143" t="s">
        <v>29</v>
      </c>
      <c r="W137" s="140">
        <v>0</v>
      </c>
      <c r="X137" s="60">
        <v>0</v>
      </c>
      <c r="Y137" s="8">
        <v>0</v>
      </c>
      <c r="Z137" s="40">
        <v>1</v>
      </c>
      <c r="AA137" s="42">
        <v>5</v>
      </c>
      <c r="AB137" s="8">
        <v>9</v>
      </c>
      <c r="AC137" s="9">
        <v>3</v>
      </c>
      <c r="AD137" s="42">
        <v>2</v>
      </c>
      <c r="AE137" s="8">
        <v>0</v>
      </c>
      <c r="AF137" s="9">
        <v>1</v>
      </c>
      <c r="AG137" s="42">
        <v>1</v>
      </c>
      <c r="AH137" s="8">
        <v>1</v>
      </c>
      <c r="AI137" s="61">
        <v>0</v>
      </c>
      <c r="AJ137" s="133">
        <v>1</v>
      </c>
      <c r="AK137" s="10">
        <v>0</v>
      </c>
      <c r="AL137" s="103">
        <v>1</v>
      </c>
      <c r="AM137" s="107">
        <f t="shared" si="81"/>
        <v>25</v>
      </c>
      <c r="AN137" s="110">
        <f t="shared" si="82"/>
        <v>23</v>
      </c>
      <c r="AO137" s="113">
        <f t="shared" si="83"/>
        <v>0.95833333333333337</v>
      </c>
      <c r="AP137" s="189"/>
      <c r="AQ137" s="115">
        <f t="shared" si="85"/>
        <v>97.217391304347828</v>
      </c>
      <c r="AR137" s="204"/>
    </row>
    <row r="138" spans="1:44">
      <c r="A138" s="22" t="s">
        <v>42</v>
      </c>
      <c r="B138" s="22" t="s">
        <v>43</v>
      </c>
      <c r="C138" s="23" t="s">
        <v>24</v>
      </c>
      <c r="D138" s="24" t="s">
        <v>27</v>
      </c>
      <c r="E138" s="23">
        <v>4</v>
      </c>
      <c r="F138" s="23" t="s">
        <v>44</v>
      </c>
      <c r="G138" s="25">
        <v>41332</v>
      </c>
      <c r="H138" s="11" t="s">
        <v>29</v>
      </c>
      <c r="I138" s="11">
        <f t="shared" si="75"/>
        <v>41416</v>
      </c>
      <c r="J138" s="146">
        <f t="shared" si="76"/>
        <v>41444</v>
      </c>
      <c r="K138" s="28" t="s">
        <v>29</v>
      </c>
      <c r="L138" s="6" t="s">
        <v>29</v>
      </c>
      <c r="M138" s="26" t="s">
        <v>29</v>
      </c>
      <c r="N138" s="5" t="s">
        <v>29</v>
      </c>
      <c r="O138" s="28" t="s">
        <v>29</v>
      </c>
      <c r="P138" s="26" t="s">
        <v>29</v>
      </c>
      <c r="Q138" s="5" t="s">
        <v>29</v>
      </c>
      <c r="R138" s="6" t="s">
        <v>29</v>
      </c>
      <c r="S138" s="30" t="s">
        <v>29</v>
      </c>
      <c r="T138" s="5" t="s">
        <v>29</v>
      </c>
      <c r="U138" s="6" t="s">
        <v>29</v>
      </c>
      <c r="V138" s="143" t="s">
        <v>29</v>
      </c>
      <c r="W138" s="140">
        <v>1</v>
      </c>
      <c r="X138" s="60">
        <v>0</v>
      </c>
      <c r="Y138" s="8">
        <v>1</v>
      </c>
      <c r="Z138" s="40">
        <v>2</v>
      </c>
      <c r="AA138" s="42">
        <v>3</v>
      </c>
      <c r="AB138" s="8">
        <v>4</v>
      </c>
      <c r="AC138" s="9">
        <v>7</v>
      </c>
      <c r="AD138" s="42">
        <v>2</v>
      </c>
      <c r="AE138" s="8">
        <v>1</v>
      </c>
      <c r="AF138" s="9">
        <v>2</v>
      </c>
      <c r="AG138" s="42">
        <v>0</v>
      </c>
      <c r="AH138" s="8">
        <v>0</v>
      </c>
      <c r="AI138" s="61">
        <v>0</v>
      </c>
      <c r="AJ138" s="133">
        <v>2</v>
      </c>
      <c r="AK138" s="10">
        <v>0</v>
      </c>
      <c r="AL138" s="103">
        <v>0</v>
      </c>
      <c r="AM138" s="107">
        <f t="shared" si="81"/>
        <v>25</v>
      </c>
      <c r="AN138" s="110">
        <f t="shared" si="82"/>
        <v>23</v>
      </c>
      <c r="AO138" s="113">
        <f t="shared" si="83"/>
        <v>0.92</v>
      </c>
      <c r="AP138" s="189"/>
      <c r="AQ138" s="115">
        <f t="shared" si="85"/>
        <v>96.391304347826093</v>
      </c>
      <c r="AR138" s="204"/>
    </row>
    <row r="139" spans="1:44">
      <c r="A139" s="1" t="s">
        <v>42</v>
      </c>
      <c r="B139" s="1" t="s">
        <v>43</v>
      </c>
      <c r="C139" s="12" t="s">
        <v>24</v>
      </c>
      <c r="D139" s="13" t="s">
        <v>30</v>
      </c>
      <c r="E139" s="12">
        <v>1</v>
      </c>
      <c r="F139" s="2" t="s">
        <v>44</v>
      </c>
      <c r="G139" s="4">
        <v>41332</v>
      </c>
      <c r="H139" s="15" t="s">
        <v>29</v>
      </c>
      <c r="I139" s="14">
        <f t="shared" si="75"/>
        <v>41416</v>
      </c>
      <c r="J139" s="154">
        <f t="shared" si="76"/>
        <v>41444</v>
      </c>
      <c r="K139" s="28" t="s">
        <v>29</v>
      </c>
      <c r="L139" s="6" t="s">
        <v>29</v>
      </c>
      <c r="M139" s="26" t="s">
        <v>29</v>
      </c>
      <c r="N139" s="5" t="s">
        <v>29</v>
      </c>
      <c r="O139" s="28" t="s">
        <v>29</v>
      </c>
      <c r="P139" s="26" t="s">
        <v>29</v>
      </c>
      <c r="Q139" s="5" t="s">
        <v>29</v>
      </c>
      <c r="R139" s="6" t="s">
        <v>29</v>
      </c>
      <c r="S139" s="30" t="s">
        <v>29</v>
      </c>
      <c r="T139" s="5" t="s">
        <v>29</v>
      </c>
      <c r="U139" s="6" t="s">
        <v>29</v>
      </c>
      <c r="V139" s="143" t="s">
        <v>29</v>
      </c>
      <c r="W139" s="140">
        <v>0</v>
      </c>
      <c r="X139" s="60">
        <v>0</v>
      </c>
      <c r="Y139" s="8">
        <v>0</v>
      </c>
      <c r="Z139" s="40">
        <v>0</v>
      </c>
      <c r="AA139" s="42">
        <v>5</v>
      </c>
      <c r="AB139" s="8">
        <v>5</v>
      </c>
      <c r="AC139" s="9">
        <v>7</v>
      </c>
      <c r="AD139" s="42">
        <v>0</v>
      </c>
      <c r="AE139" s="8">
        <v>3</v>
      </c>
      <c r="AF139" s="9">
        <v>0</v>
      </c>
      <c r="AG139" s="42">
        <v>0</v>
      </c>
      <c r="AH139" s="8">
        <v>0</v>
      </c>
      <c r="AI139" s="61">
        <v>0</v>
      </c>
      <c r="AJ139" s="133">
        <v>0</v>
      </c>
      <c r="AK139" s="10">
        <v>0</v>
      </c>
      <c r="AL139" s="103">
        <v>5</v>
      </c>
      <c r="AM139" s="106">
        <f t="shared" si="81"/>
        <v>25</v>
      </c>
      <c r="AN139" s="109">
        <f t="shared" si="82"/>
        <v>20</v>
      </c>
      <c r="AO139" s="112">
        <f t="shared" si="83"/>
        <v>1</v>
      </c>
      <c r="AP139" s="190">
        <f t="shared" ref="AP139" si="86">AVERAGE(AO139:AO142)</f>
        <v>0.87208758061160807</v>
      </c>
      <c r="AQ139" s="156">
        <f t="shared" si="85"/>
        <v>97</v>
      </c>
      <c r="AR139" s="201">
        <f t="shared" ref="AR139:AR151" si="87">AVERAGE(AQ139:AQ142)</f>
        <v>98.033077485380119</v>
      </c>
    </row>
    <row r="140" spans="1:44">
      <c r="A140" s="1" t="s">
        <v>42</v>
      </c>
      <c r="B140" s="1" t="s">
        <v>43</v>
      </c>
      <c r="C140" s="12" t="s">
        <v>24</v>
      </c>
      <c r="D140" s="13" t="s">
        <v>30</v>
      </c>
      <c r="E140" s="12">
        <v>2</v>
      </c>
      <c r="F140" s="2" t="s">
        <v>44</v>
      </c>
      <c r="G140" s="4">
        <v>41332</v>
      </c>
      <c r="H140" s="15" t="s">
        <v>29</v>
      </c>
      <c r="I140" s="14">
        <f t="shared" si="75"/>
        <v>41416</v>
      </c>
      <c r="J140" s="154">
        <f t="shared" si="76"/>
        <v>41444</v>
      </c>
      <c r="K140" s="28" t="s">
        <v>29</v>
      </c>
      <c r="L140" s="6" t="s">
        <v>29</v>
      </c>
      <c r="M140" s="26" t="s">
        <v>29</v>
      </c>
      <c r="N140" s="5" t="s">
        <v>29</v>
      </c>
      <c r="O140" s="28" t="s">
        <v>29</v>
      </c>
      <c r="P140" s="26" t="s">
        <v>29</v>
      </c>
      <c r="Q140" s="5" t="s">
        <v>29</v>
      </c>
      <c r="R140" s="6" t="s">
        <v>29</v>
      </c>
      <c r="S140" s="30" t="s">
        <v>29</v>
      </c>
      <c r="T140" s="5" t="s">
        <v>29</v>
      </c>
      <c r="U140" s="6" t="s">
        <v>29</v>
      </c>
      <c r="V140" s="143" t="s">
        <v>29</v>
      </c>
      <c r="W140" s="140">
        <v>0</v>
      </c>
      <c r="X140" s="60">
        <v>0</v>
      </c>
      <c r="Y140" s="8">
        <v>0</v>
      </c>
      <c r="Z140" s="40">
        <v>1</v>
      </c>
      <c r="AA140" s="42">
        <v>4</v>
      </c>
      <c r="AB140" s="8">
        <v>7</v>
      </c>
      <c r="AC140" s="9">
        <v>1</v>
      </c>
      <c r="AD140" s="42">
        <v>1</v>
      </c>
      <c r="AE140" s="8">
        <v>2</v>
      </c>
      <c r="AF140" s="9">
        <v>0</v>
      </c>
      <c r="AG140" s="42">
        <v>0</v>
      </c>
      <c r="AH140" s="8">
        <v>3</v>
      </c>
      <c r="AI140" s="61">
        <v>0</v>
      </c>
      <c r="AJ140" s="133">
        <v>2</v>
      </c>
      <c r="AK140" s="10">
        <v>1</v>
      </c>
      <c r="AL140" s="103">
        <v>3</v>
      </c>
      <c r="AM140" s="106">
        <f t="shared" si="81"/>
        <v>25</v>
      </c>
      <c r="AN140" s="109">
        <f t="shared" si="82"/>
        <v>19</v>
      </c>
      <c r="AO140" s="112">
        <f t="shared" si="83"/>
        <v>0.86363636363636365</v>
      </c>
      <c r="AP140" s="191"/>
      <c r="AQ140" s="156">
        <f t="shared" si="85"/>
        <v>98.368421052631575</v>
      </c>
      <c r="AR140" s="202"/>
    </row>
    <row r="141" spans="1:44">
      <c r="A141" s="1" t="s">
        <v>42</v>
      </c>
      <c r="B141" s="1" t="s">
        <v>43</v>
      </c>
      <c r="C141" s="12" t="s">
        <v>24</v>
      </c>
      <c r="D141" s="13" t="s">
        <v>30</v>
      </c>
      <c r="E141" s="12">
        <v>3</v>
      </c>
      <c r="F141" s="2" t="s">
        <v>44</v>
      </c>
      <c r="G141" s="4">
        <v>41332</v>
      </c>
      <c r="H141" s="15" t="s">
        <v>29</v>
      </c>
      <c r="I141" s="14">
        <f t="shared" si="75"/>
        <v>41416</v>
      </c>
      <c r="J141" s="154">
        <f t="shared" si="76"/>
        <v>41444</v>
      </c>
      <c r="K141" s="28" t="s">
        <v>29</v>
      </c>
      <c r="L141" s="6" t="s">
        <v>29</v>
      </c>
      <c r="M141" s="26" t="s">
        <v>29</v>
      </c>
      <c r="N141" s="5" t="s">
        <v>29</v>
      </c>
      <c r="O141" s="28" t="s">
        <v>29</v>
      </c>
      <c r="P141" s="26" t="s">
        <v>29</v>
      </c>
      <c r="Q141" s="5" t="s">
        <v>29</v>
      </c>
      <c r="R141" s="6" t="s">
        <v>29</v>
      </c>
      <c r="S141" s="30" t="s">
        <v>29</v>
      </c>
      <c r="T141" s="5" t="s">
        <v>29</v>
      </c>
      <c r="U141" s="6" t="s">
        <v>29</v>
      </c>
      <c r="V141" s="143" t="s">
        <v>29</v>
      </c>
      <c r="W141" s="140">
        <v>0</v>
      </c>
      <c r="X141" s="60">
        <v>0</v>
      </c>
      <c r="Y141" s="8">
        <v>0</v>
      </c>
      <c r="Z141" s="40">
        <v>0</v>
      </c>
      <c r="AA141" s="42">
        <v>2</v>
      </c>
      <c r="AB141" s="8">
        <v>4</v>
      </c>
      <c r="AC141" s="9">
        <v>4</v>
      </c>
      <c r="AD141" s="42">
        <v>3</v>
      </c>
      <c r="AE141" s="8">
        <v>0</v>
      </c>
      <c r="AF141" s="9">
        <v>2</v>
      </c>
      <c r="AG141" s="42">
        <v>0</v>
      </c>
      <c r="AH141" s="8">
        <v>1</v>
      </c>
      <c r="AI141" s="61">
        <v>0</v>
      </c>
      <c r="AJ141" s="133">
        <v>2</v>
      </c>
      <c r="AK141" s="10">
        <v>1</v>
      </c>
      <c r="AL141" s="103">
        <v>6</v>
      </c>
      <c r="AM141" s="106">
        <f t="shared" si="81"/>
        <v>25</v>
      </c>
      <c r="AN141" s="109">
        <f t="shared" si="82"/>
        <v>16</v>
      </c>
      <c r="AO141" s="112">
        <f t="shared" si="83"/>
        <v>0.84210526315789469</v>
      </c>
      <c r="AP141" s="191"/>
      <c r="AQ141" s="156">
        <f t="shared" si="85"/>
        <v>98.875</v>
      </c>
      <c r="AR141" s="202"/>
    </row>
    <row r="142" spans="1:44">
      <c r="A142" s="1" t="s">
        <v>42</v>
      </c>
      <c r="B142" s="1" t="s">
        <v>43</v>
      </c>
      <c r="C142" s="12" t="s">
        <v>24</v>
      </c>
      <c r="D142" s="13" t="s">
        <v>30</v>
      </c>
      <c r="E142" s="12">
        <v>4</v>
      </c>
      <c r="F142" s="2" t="s">
        <v>44</v>
      </c>
      <c r="G142" s="4">
        <v>41332</v>
      </c>
      <c r="H142" s="15" t="s">
        <v>29</v>
      </c>
      <c r="I142" s="14">
        <f t="shared" si="75"/>
        <v>41416</v>
      </c>
      <c r="J142" s="154">
        <f t="shared" si="76"/>
        <v>41444</v>
      </c>
      <c r="K142" s="28" t="s">
        <v>29</v>
      </c>
      <c r="L142" s="6" t="s">
        <v>29</v>
      </c>
      <c r="M142" s="26" t="s">
        <v>29</v>
      </c>
      <c r="N142" s="5" t="s">
        <v>29</v>
      </c>
      <c r="O142" s="28" t="s">
        <v>29</v>
      </c>
      <c r="P142" s="26" t="s">
        <v>29</v>
      </c>
      <c r="Q142" s="5" t="s">
        <v>29</v>
      </c>
      <c r="R142" s="6" t="s">
        <v>29</v>
      </c>
      <c r="S142" s="30" t="s">
        <v>29</v>
      </c>
      <c r="T142" s="5" t="s">
        <v>29</v>
      </c>
      <c r="U142" s="6" t="s">
        <v>29</v>
      </c>
      <c r="V142" s="143" t="s">
        <v>29</v>
      </c>
      <c r="W142" s="140">
        <v>0</v>
      </c>
      <c r="X142" s="60">
        <v>0</v>
      </c>
      <c r="Y142" s="8">
        <v>0</v>
      </c>
      <c r="Z142" s="40">
        <v>0</v>
      </c>
      <c r="AA142" s="42">
        <v>2</v>
      </c>
      <c r="AB142" s="8">
        <v>8</v>
      </c>
      <c r="AC142" s="9">
        <v>5</v>
      </c>
      <c r="AD142" s="42">
        <v>0</v>
      </c>
      <c r="AE142" s="8">
        <v>2</v>
      </c>
      <c r="AF142" s="9">
        <v>0</v>
      </c>
      <c r="AG142" s="42">
        <v>0</v>
      </c>
      <c r="AH142" s="8">
        <v>0</v>
      </c>
      <c r="AI142" s="61">
        <v>1</v>
      </c>
      <c r="AJ142" s="133">
        <v>5</v>
      </c>
      <c r="AK142" s="10">
        <v>0</v>
      </c>
      <c r="AL142" s="103">
        <v>2</v>
      </c>
      <c r="AM142" s="106">
        <f t="shared" si="81"/>
        <v>25</v>
      </c>
      <c r="AN142" s="109">
        <f t="shared" si="82"/>
        <v>18</v>
      </c>
      <c r="AO142" s="112">
        <f t="shared" si="83"/>
        <v>0.78260869565217395</v>
      </c>
      <c r="AP142" s="191"/>
      <c r="AQ142" s="156">
        <f t="shared" si="85"/>
        <v>97.888888888888886</v>
      </c>
      <c r="AR142" s="202"/>
    </row>
    <row r="143" spans="1:44">
      <c r="A143" s="22" t="s">
        <v>42</v>
      </c>
      <c r="B143" s="22" t="s">
        <v>43</v>
      </c>
      <c r="C143" s="23" t="s">
        <v>24</v>
      </c>
      <c r="D143" s="24" t="s">
        <v>31</v>
      </c>
      <c r="E143" s="23">
        <v>1</v>
      </c>
      <c r="F143" s="23" t="s">
        <v>44</v>
      </c>
      <c r="G143" s="25">
        <v>41332</v>
      </c>
      <c r="H143" s="11" t="s">
        <v>29</v>
      </c>
      <c r="I143" s="11">
        <f t="shared" si="75"/>
        <v>41416</v>
      </c>
      <c r="J143" s="146">
        <f t="shared" si="76"/>
        <v>41444</v>
      </c>
      <c r="K143" s="28" t="s">
        <v>29</v>
      </c>
      <c r="L143" s="6" t="s">
        <v>29</v>
      </c>
      <c r="M143" s="26" t="s">
        <v>29</v>
      </c>
      <c r="N143" s="5" t="s">
        <v>29</v>
      </c>
      <c r="O143" s="28" t="s">
        <v>29</v>
      </c>
      <c r="P143" s="26" t="s">
        <v>29</v>
      </c>
      <c r="Q143" s="5" t="s">
        <v>29</v>
      </c>
      <c r="R143" s="6" t="s">
        <v>29</v>
      </c>
      <c r="S143" s="30" t="s">
        <v>29</v>
      </c>
      <c r="T143" s="5" t="s">
        <v>29</v>
      </c>
      <c r="U143" s="6" t="s">
        <v>29</v>
      </c>
      <c r="V143" s="143" t="s">
        <v>29</v>
      </c>
      <c r="W143" s="140">
        <v>0</v>
      </c>
      <c r="X143" s="60">
        <v>0</v>
      </c>
      <c r="Y143" s="8">
        <v>0</v>
      </c>
      <c r="Z143" s="40">
        <v>0</v>
      </c>
      <c r="AA143" s="42">
        <v>0</v>
      </c>
      <c r="AB143" s="8">
        <v>0</v>
      </c>
      <c r="AC143" s="9">
        <v>0</v>
      </c>
      <c r="AD143" s="42">
        <v>0</v>
      </c>
      <c r="AE143" s="8">
        <v>0</v>
      </c>
      <c r="AF143" s="9">
        <v>0</v>
      </c>
      <c r="AG143" s="42">
        <v>1</v>
      </c>
      <c r="AH143" s="8">
        <v>9</v>
      </c>
      <c r="AI143" s="61">
        <v>0</v>
      </c>
      <c r="AJ143" s="133">
        <v>12</v>
      </c>
      <c r="AK143" s="10">
        <v>0</v>
      </c>
      <c r="AL143" s="103">
        <v>3</v>
      </c>
      <c r="AM143" s="107">
        <f>SUM(K143:AL143)</f>
        <v>25</v>
      </c>
      <c r="AN143" s="110">
        <f t="shared" si="82"/>
        <v>10</v>
      </c>
      <c r="AO143" s="113">
        <f>AN143/(AM143-AL143)</f>
        <v>0.45454545454545453</v>
      </c>
      <c r="AP143" s="188">
        <f>AVERAGE(AO143:AO146)</f>
        <v>0.48320158102766797</v>
      </c>
      <c r="AQ143" s="115">
        <f t="shared" si="85"/>
        <v>109.7</v>
      </c>
      <c r="AR143" s="200">
        <f t="shared" si="87"/>
        <v>107.43570804195805</v>
      </c>
    </row>
    <row r="144" spans="1:44">
      <c r="A144" s="22" t="s">
        <v>42</v>
      </c>
      <c r="B144" s="22" t="s">
        <v>43</v>
      </c>
      <c r="C144" s="23" t="s">
        <v>24</v>
      </c>
      <c r="D144" s="24" t="s">
        <v>31</v>
      </c>
      <c r="E144" s="23">
        <v>2</v>
      </c>
      <c r="F144" s="23" t="s">
        <v>44</v>
      </c>
      <c r="G144" s="25">
        <v>41332</v>
      </c>
      <c r="H144" s="11" t="s">
        <v>29</v>
      </c>
      <c r="I144" s="11">
        <f t="shared" si="75"/>
        <v>41416</v>
      </c>
      <c r="J144" s="146">
        <f t="shared" si="76"/>
        <v>41444</v>
      </c>
      <c r="K144" s="28" t="s">
        <v>29</v>
      </c>
      <c r="L144" s="6" t="s">
        <v>29</v>
      </c>
      <c r="M144" s="26" t="s">
        <v>29</v>
      </c>
      <c r="N144" s="5" t="s">
        <v>29</v>
      </c>
      <c r="O144" s="28" t="s">
        <v>29</v>
      </c>
      <c r="P144" s="26" t="s">
        <v>29</v>
      </c>
      <c r="Q144" s="5" t="s">
        <v>29</v>
      </c>
      <c r="R144" s="6" t="s">
        <v>29</v>
      </c>
      <c r="S144" s="30" t="s">
        <v>29</v>
      </c>
      <c r="T144" s="5" t="s">
        <v>29</v>
      </c>
      <c r="U144" s="6" t="s">
        <v>29</v>
      </c>
      <c r="V144" s="143" t="s">
        <v>29</v>
      </c>
      <c r="W144" s="140">
        <v>1</v>
      </c>
      <c r="X144" s="60">
        <v>0</v>
      </c>
      <c r="Y144" s="8">
        <v>0</v>
      </c>
      <c r="Z144" s="40">
        <v>0</v>
      </c>
      <c r="AA144" s="42">
        <v>0</v>
      </c>
      <c r="AB144" s="8">
        <v>0</v>
      </c>
      <c r="AC144" s="9">
        <v>0</v>
      </c>
      <c r="AD144" s="42">
        <v>0</v>
      </c>
      <c r="AE144" s="8">
        <v>1</v>
      </c>
      <c r="AF144" s="9">
        <v>3</v>
      </c>
      <c r="AG144" s="42">
        <v>2</v>
      </c>
      <c r="AH144" s="8">
        <v>4</v>
      </c>
      <c r="AI144" s="61">
        <v>0</v>
      </c>
      <c r="AJ144" s="133">
        <v>12</v>
      </c>
      <c r="AK144" s="10">
        <v>0</v>
      </c>
      <c r="AL144" s="103">
        <v>2</v>
      </c>
      <c r="AM144" s="107">
        <f t="shared" si="81"/>
        <v>25</v>
      </c>
      <c r="AN144" s="110">
        <f t="shared" si="82"/>
        <v>11</v>
      </c>
      <c r="AO144" s="113">
        <f>AN144/(AM144-AL144)</f>
        <v>0.47826086956521741</v>
      </c>
      <c r="AP144" s="189"/>
      <c r="AQ144" s="115">
        <f t="shared" si="85"/>
        <v>105.09090909090909</v>
      </c>
      <c r="AR144" s="189"/>
    </row>
    <row r="145" spans="1:44">
      <c r="A145" s="22" t="s">
        <v>42</v>
      </c>
      <c r="B145" s="22" t="s">
        <v>43</v>
      </c>
      <c r="C145" s="23" t="s">
        <v>24</v>
      </c>
      <c r="D145" s="24" t="s">
        <v>31</v>
      </c>
      <c r="E145" s="23">
        <v>3</v>
      </c>
      <c r="F145" s="23" t="s">
        <v>44</v>
      </c>
      <c r="G145" s="25">
        <v>41332</v>
      </c>
      <c r="H145" s="11" t="s">
        <v>29</v>
      </c>
      <c r="I145" s="11">
        <f t="shared" si="75"/>
        <v>41416</v>
      </c>
      <c r="J145" s="146">
        <f t="shared" si="76"/>
        <v>41444</v>
      </c>
      <c r="K145" s="28" t="s">
        <v>29</v>
      </c>
      <c r="L145" s="6" t="s">
        <v>29</v>
      </c>
      <c r="M145" s="26" t="s">
        <v>29</v>
      </c>
      <c r="N145" s="5" t="s">
        <v>29</v>
      </c>
      <c r="O145" s="28" t="s">
        <v>29</v>
      </c>
      <c r="P145" s="26" t="s">
        <v>29</v>
      </c>
      <c r="Q145" s="5" t="s">
        <v>29</v>
      </c>
      <c r="R145" s="6" t="s">
        <v>29</v>
      </c>
      <c r="S145" s="30" t="s">
        <v>29</v>
      </c>
      <c r="T145" s="5" t="s">
        <v>29</v>
      </c>
      <c r="U145" s="6" t="s">
        <v>29</v>
      </c>
      <c r="V145" s="143" t="s">
        <v>29</v>
      </c>
      <c r="W145" s="140">
        <v>0</v>
      </c>
      <c r="X145" s="60">
        <v>0</v>
      </c>
      <c r="Y145" s="8">
        <v>0</v>
      </c>
      <c r="Z145" s="40">
        <v>0</v>
      </c>
      <c r="AA145" s="42">
        <v>0</v>
      </c>
      <c r="AB145" s="8">
        <v>0</v>
      </c>
      <c r="AC145" s="9">
        <v>0</v>
      </c>
      <c r="AD145" s="42">
        <v>0</v>
      </c>
      <c r="AE145" s="8">
        <v>2</v>
      </c>
      <c r="AF145" s="9">
        <v>0</v>
      </c>
      <c r="AG145" s="42">
        <v>1</v>
      </c>
      <c r="AH145" s="8">
        <v>5</v>
      </c>
      <c r="AI145" s="61">
        <v>0</v>
      </c>
      <c r="AJ145" s="133">
        <v>11</v>
      </c>
      <c r="AK145" s="10">
        <v>2</v>
      </c>
      <c r="AL145" s="103">
        <v>4</v>
      </c>
      <c r="AM145" s="107">
        <f t="shared" si="81"/>
        <v>25</v>
      </c>
      <c r="AN145" s="110">
        <f t="shared" si="82"/>
        <v>8</v>
      </c>
      <c r="AO145" s="113">
        <f t="shared" si="83"/>
        <v>0.38095238095238093</v>
      </c>
      <c r="AP145" s="189"/>
      <c r="AQ145" s="115">
        <f t="shared" si="85"/>
        <v>107.875</v>
      </c>
      <c r="AR145" s="189"/>
    </row>
    <row r="146" spans="1:44" ht="15.75" thickBot="1">
      <c r="A146" s="32" t="s">
        <v>42</v>
      </c>
      <c r="B146" s="32" t="s">
        <v>43</v>
      </c>
      <c r="C146" s="33" t="s">
        <v>24</v>
      </c>
      <c r="D146" s="34" t="s">
        <v>31</v>
      </c>
      <c r="E146" s="33">
        <v>4</v>
      </c>
      <c r="F146" s="33" t="s">
        <v>44</v>
      </c>
      <c r="G146" s="35">
        <v>41332</v>
      </c>
      <c r="H146" s="16" t="s">
        <v>29</v>
      </c>
      <c r="I146" s="16">
        <f t="shared" si="75"/>
        <v>41416</v>
      </c>
      <c r="J146" s="147">
        <f t="shared" si="76"/>
        <v>41444</v>
      </c>
      <c r="K146" s="29" t="s">
        <v>29</v>
      </c>
      <c r="L146" s="18" t="s">
        <v>29</v>
      </c>
      <c r="M146" s="27" t="s">
        <v>29</v>
      </c>
      <c r="N146" s="17" t="s">
        <v>29</v>
      </c>
      <c r="O146" s="29" t="s">
        <v>29</v>
      </c>
      <c r="P146" s="27" t="s">
        <v>29</v>
      </c>
      <c r="Q146" s="17" t="s">
        <v>29</v>
      </c>
      <c r="R146" s="18" t="s">
        <v>29</v>
      </c>
      <c r="S146" s="31" t="s">
        <v>29</v>
      </c>
      <c r="T146" s="17" t="s">
        <v>29</v>
      </c>
      <c r="U146" s="18" t="s">
        <v>29</v>
      </c>
      <c r="V146" s="145" t="s">
        <v>29</v>
      </c>
      <c r="W146" s="144">
        <v>0</v>
      </c>
      <c r="X146" s="62">
        <v>0</v>
      </c>
      <c r="Y146" s="19">
        <v>0</v>
      </c>
      <c r="Z146" s="41">
        <v>1</v>
      </c>
      <c r="AA146" s="43">
        <v>0</v>
      </c>
      <c r="AB146" s="19">
        <v>0</v>
      </c>
      <c r="AC146" s="20">
        <v>0</v>
      </c>
      <c r="AD146" s="43">
        <v>0</v>
      </c>
      <c r="AE146" s="19">
        <v>0</v>
      </c>
      <c r="AF146" s="20">
        <v>2</v>
      </c>
      <c r="AG146" s="43">
        <v>3</v>
      </c>
      <c r="AH146" s="19">
        <v>7</v>
      </c>
      <c r="AI146" s="56">
        <v>0</v>
      </c>
      <c r="AJ146" s="134">
        <v>7</v>
      </c>
      <c r="AK146" s="21">
        <v>1</v>
      </c>
      <c r="AL146" s="104">
        <v>4</v>
      </c>
      <c r="AM146" s="108">
        <f t="shared" si="81"/>
        <v>25</v>
      </c>
      <c r="AN146" s="111">
        <f t="shared" si="82"/>
        <v>13</v>
      </c>
      <c r="AO146" s="114">
        <f t="shared" si="83"/>
        <v>0.61904761904761907</v>
      </c>
      <c r="AP146" s="199"/>
      <c r="AQ146" s="117">
        <f t="shared" si="85"/>
        <v>107.07692307692308</v>
      </c>
      <c r="AR146" s="199"/>
    </row>
    <row r="147" spans="1:44" ht="15.75" thickTop="1">
      <c r="A147" s="1" t="s">
        <v>45</v>
      </c>
      <c r="B147" s="1" t="s">
        <v>46</v>
      </c>
      <c r="C147" s="2" t="s">
        <v>26</v>
      </c>
      <c r="D147" s="3" t="s">
        <v>27</v>
      </c>
      <c r="E147" s="2">
        <v>1</v>
      </c>
      <c r="F147" s="2" t="s">
        <v>44</v>
      </c>
      <c r="G147" s="4">
        <v>41332</v>
      </c>
      <c r="H147" s="4">
        <f t="shared" ref="H147:H158" si="88">G147+7*4</f>
        <v>41360</v>
      </c>
      <c r="I147" s="4">
        <f t="shared" ref="I147:I170" si="89">G147+7*12</f>
        <v>41416</v>
      </c>
      <c r="J147" s="153">
        <f t="shared" ref="J147:J170" si="90">G147+7*16</f>
        <v>41444</v>
      </c>
      <c r="K147" s="148">
        <v>0</v>
      </c>
      <c r="L147" s="48">
        <v>0</v>
      </c>
      <c r="M147" s="47">
        <v>0</v>
      </c>
      <c r="N147" s="46">
        <v>0</v>
      </c>
      <c r="O147" s="48">
        <v>0</v>
      </c>
      <c r="P147" s="26">
        <v>0</v>
      </c>
      <c r="Q147" s="5">
        <v>0</v>
      </c>
      <c r="R147" s="6">
        <v>0</v>
      </c>
      <c r="S147" s="30">
        <v>0</v>
      </c>
      <c r="T147" s="5">
        <v>0</v>
      </c>
      <c r="U147" s="6">
        <v>0</v>
      </c>
      <c r="V147" s="143">
        <v>0</v>
      </c>
      <c r="W147" s="140">
        <v>3</v>
      </c>
      <c r="X147" s="60">
        <v>0</v>
      </c>
      <c r="Y147" s="8">
        <v>0</v>
      </c>
      <c r="Z147" s="40">
        <v>1</v>
      </c>
      <c r="AA147" s="42">
        <v>1</v>
      </c>
      <c r="AB147" s="8">
        <v>0</v>
      </c>
      <c r="AC147" s="9">
        <v>1</v>
      </c>
      <c r="AD147" s="42">
        <v>1</v>
      </c>
      <c r="AE147" s="8">
        <v>0</v>
      </c>
      <c r="AF147" s="9">
        <v>0</v>
      </c>
      <c r="AG147" s="42">
        <v>0</v>
      </c>
      <c r="AH147" s="8">
        <v>1</v>
      </c>
      <c r="AI147" s="61">
        <v>0</v>
      </c>
      <c r="AJ147" s="133">
        <v>16</v>
      </c>
      <c r="AK147" s="10">
        <v>0</v>
      </c>
      <c r="AL147" s="103">
        <v>1</v>
      </c>
      <c r="AM147" s="120">
        <f t="shared" si="81"/>
        <v>25</v>
      </c>
      <c r="AN147" s="121">
        <f t="shared" si="82"/>
        <v>8</v>
      </c>
      <c r="AO147" s="118">
        <f t="shared" si="83"/>
        <v>0.33333333333333331</v>
      </c>
      <c r="AP147" s="192">
        <f t="shared" ref="AP147" si="91">AVERAGE(AO147:AO150)</f>
        <v>0.4695833333333333</v>
      </c>
      <c r="AQ147" s="122">
        <f>((K147*2)+(L147*5)+(M147*7)+(N147*9)+(O147*12)+(P147*14)+(Q147*16)+(R147*19)+(S147*21)+(T147*23)+(U147*26)+(V147*28)+(W147*84)+(X147*86)+(Y147*89)+(Z147*91)+(AA147*93)+(AB147*96)+(AC147*98)+(AD147*100)+(AE147*103)+(AF147*105)+(AG147*107)+(AH147*110)+(AI147*112))/AN147</f>
        <v>93</v>
      </c>
      <c r="AR147" s="205">
        <f t="shared" si="87"/>
        <v>90.49545454545455</v>
      </c>
    </row>
    <row r="148" spans="1:44">
      <c r="A148" s="1" t="s">
        <v>45</v>
      </c>
      <c r="B148" s="1" t="s">
        <v>46</v>
      </c>
      <c r="C148" s="2" t="s">
        <v>26</v>
      </c>
      <c r="D148" s="3" t="s">
        <v>27</v>
      </c>
      <c r="E148" s="2">
        <v>2</v>
      </c>
      <c r="F148" s="2" t="s">
        <v>44</v>
      </c>
      <c r="G148" s="4">
        <v>41332</v>
      </c>
      <c r="H148" s="4">
        <f t="shared" si="88"/>
        <v>41360</v>
      </c>
      <c r="I148" s="4">
        <f t="shared" si="89"/>
        <v>41416</v>
      </c>
      <c r="J148" s="153">
        <f t="shared" si="90"/>
        <v>41444</v>
      </c>
      <c r="K148" s="28">
        <v>0</v>
      </c>
      <c r="L148" s="6">
        <v>0</v>
      </c>
      <c r="M148" s="7">
        <v>0</v>
      </c>
      <c r="N148" s="5">
        <v>0</v>
      </c>
      <c r="O148" s="6">
        <v>0</v>
      </c>
      <c r="P148" s="26">
        <v>0</v>
      </c>
      <c r="Q148" s="5">
        <v>0</v>
      </c>
      <c r="R148" s="6">
        <v>0</v>
      </c>
      <c r="S148" s="30">
        <v>0</v>
      </c>
      <c r="T148" s="5">
        <v>0</v>
      </c>
      <c r="U148" s="6">
        <v>0</v>
      </c>
      <c r="V148" s="143">
        <v>0</v>
      </c>
      <c r="W148" s="140">
        <v>4</v>
      </c>
      <c r="X148" s="60">
        <v>0</v>
      </c>
      <c r="Y148" s="8">
        <v>0</v>
      </c>
      <c r="Z148" s="40">
        <v>3</v>
      </c>
      <c r="AA148" s="42">
        <v>0</v>
      </c>
      <c r="AB148" s="8">
        <v>1</v>
      </c>
      <c r="AC148" s="9">
        <v>1</v>
      </c>
      <c r="AD148" s="42">
        <v>0</v>
      </c>
      <c r="AE148" s="8">
        <v>2</v>
      </c>
      <c r="AF148" s="9">
        <v>0</v>
      </c>
      <c r="AG148" s="42">
        <v>1</v>
      </c>
      <c r="AH148" s="8">
        <v>0</v>
      </c>
      <c r="AI148" s="61">
        <v>0</v>
      </c>
      <c r="AJ148" s="133">
        <v>13</v>
      </c>
      <c r="AK148" s="10">
        <v>0</v>
      </c>
      <c r="AL148" s="103">
        <v>0</v>
      </c>
      <c r="AM148" s="106">
        <f t="shared" si="81"/>
        <v>25</v>
      </c>
      <c r="AN148" s="109">
        <f t="shared" si="82"/>
        <v>12</v>
      </c>
      <c r="AO148" s="112">
        <f t="shared" si="83"/>
        <v>0.48</v>
      </c>
      <c r="AP148" s="191"/>
      <c r="AQ148" s="122">
        <f t="shared" ref="AQ148:AQ158" si="92">((K148*2)+(L148*5)+(M148*7)+(N148*9)+(O148*12)+(P148*14)+(Q148*16)+(R148*19)+(S148*21)+(T148*23)+(U148*26)+(V148*28)+(W148*84)+(X148*86)+(Y148*89)+(Z148*91)+(AA148*93)+(AB148*96)+(AC148*98)+(AD148*100)+(AE148*103)+(AF148*105)+(AG148*107)+(AH148*110)+(AI148*112))/AN148</f>
        <v>93</v>
      </c>
      <c r="AR148" s="202"/>
    </row>
    <row r="149" spans="1:44">
      <c r="A149" s="1" t="s">
        <v>45</v>
      </c>
      <c r="B149" s="1" t="s">
        <v>46</v>
      </c>
      <c r="C149" s="2" t="s">
        <v>26</v>
      </c>
      <c r="D149" s="3" t="s">
        <v>27</v>
      </c>
      <c r="E149" s="2">
        <v>3</v>
      </c>
      <c r="F149" s="2" t="s">
        <v>44</v>
      </c>
      <c r="G149" s="4">
        <v>41332</v>
      </c>
      <c r="H149" s="4">
        <f t="shared" si="88"/>
        <v>41360</v>
      </c>
      <c r="I149" s="4">
        <f t="shared" si="89"/>
        <v>41416</v>
      </c>
      <c r="J149" s="153">
        <f t="shared" si="90"/>
        <v>41444</v>
      </c>
      <c r="K149" s="28">
        <v>0</v>
      </c>
      <c r="L149" s="6">
        <v>0</v>
      </c>
      <c r="M149" s="7">
        <v>0</v>
      </c>
      <c r="N149" s="5">
        <v>0</v>
      </c>
      <c r="O149" s="6">
        <v>0</v>
      </c>
      <c r="P149" s="26">
        <v>0</v>
      </c>
      <c r="Q149" s="5">
        <v>0</v>
      </c>
      <c r="R149" s="6">
        <v>0</v>
      </c>
      <c r="S149" s="30">
        <v>0</v>
      </c>
      <c r="T149" s="5">
        <v>0</v>
      </c>
      <c r="U149" s="6">
        <v>0</v>
      </c>
      <c r="V149" s="143">
        <v>0</v>
      </c>
      <c r="W149" s="140">
        <v>10</v>
      </c>
      <c r="X149" s="60">
        <v>0</v>
      </c>
      <c r="Y149" s="8">
        <v>0</v>
      </c>
      <c r="Z149" s="40">
        <v>0</v>
      </c>
      <c r="AA149" s="42">
        <v>0</v>
      </c>
      <c r="AB149" s="8">
        <v>2</v>
      </c>
      <c r="AC149" s="9">
        <v>0</v>
      </c>
      <c r="AD149" s="42">
        <v>0</v>
      </c>
      <c r="AE149" s="8">
        <v>1</v>
      </c>
      <c r="AF149" s="9">
        <v>1</v>
      </c>
      <c r="AG149" s="42">
        <v>1</v>
      </c>
      <c r="AH149" s="8">
        <v>0</v>
      </c>
      <c r="AI149" s="61">
        <v>0</v>
      </c>
      <c r="AJ149" s="133">
        <v>9</v>
      </c>
      <c r="AK149" s="10">
        <v>0</v>
      </c>
      <c r="AL149" s="103">
        <v>1</v>
      </c>
      <c r="AM149" s="106">
        <f t="shared" si="81"/>
        <v>25</v>
      </c>
      <c r="AN149" s="109">
        <f t="shared" si="82"/>
        <v>15</v>
      </c>
      <c r="AO149" s="112">
        <f t="shared" si="83"/>
        <v>0.625</v>
      </c>
      <c r="AP149" s="191"/>
      <c r="AQ149" s="122">
        <f t="shared" si="92"/>
        <v>89.8</v>
      </c>
      <c r="AR149" s="202"/>
    </row>
    <row r="150" spans="1:44">
      <c r="A150" s="1" t="s">
        <v>45</v>
      </c>
      <c r="B150" s="1" t="s">
        <v>46</v>
      </c>
      <c r="C150" s="2" t="s">
        <v>26</v>
      </c>
      <c r="D150" s="3" t="s">
        <v>27</v>
      </c>
      <c r="E150" s="2">
        <v>4</v>
      </c>
      <c r="F150" s="2" t="s">
        <v>44</v>
      </c>
      <c r="G150" s="4">
        <v>41332</v>
      </c>
      <c r="H150" s="4">
        <f t="shared" si="88"/>
        <v>41360</v>
      </c>
      <c r="I150" s="4">
        <f t="shared" si="89"/>
        <v>41416</v>
      </c>
      <c r="J150" s="153">
        <f t="shared" si="90"/>
        <v>41444</v>
      </c>
      <c r="K150" s="28">
        <v>0</v>
      </c>
      <c r="L150" s="6">
        <v>0</v>
      </c>
      <c r="M150" s="7">
        <v>0</v>
      </c>
      <c r="N150" s="5">
        <v>0</v>
      </c>
      <c r="O150" s="6">
        <v>0</v>
      </c>
      <c r="P150" s="26">
        <v>0</v>
      </c>
      <c r="Q150" s="5">
        <v>0</v>
      </c>
      <c r="R150" s="6">
        <v>0</v>
      </c>
      <c r="S150" s="30">
        <v>0</v>
      </c>
      <c r="T150" s="5">
        <v>0</v>
      </c>
      <c r="U150" s="6">
        <v>0</v>
      </c>
      <c r="V150" s="143">
        <v>0</v>
      </c>
      <c r="W150" s="140">
        <v>8</v>
      </c>
      <c r="X150" s="60">
        <v>0</v>
      </c>
      <c r="Y150" s="8">
        <v>1</v>
      </c>
      <c r="Z150" s="40">
        <v>1</v>
      </c>
      <c r="AA150" s="42">
        <v>0</v>
      </c>
      <c r="AB150" s="8">
        <v>1</v>
      </c>
      <c r="AC150" s="9">
        <v>0</v>
      </c>
      <c r="AD150" s="42">
        <v>0</v>
      </c>
      <c r="AE150" s="8">
        <v>0</v>
      </c>
      <c r="AF150" s="9">
        <v>0</v>
      </c>
      <c r="AG150" s="42">
        <v>0</v>
      </c>
      <c r="AH150" s="8">
        <v>0</v>
      </c>
      <c r="AI150" s="61">
        <v>0</v>
      </c>
      <c r="AJ150" s="133">
        <v>14</v>
      </c>
      <c r="AK150" s="10">
        <v>0</v>
      </c>
      <c r="AL150" s="103">
        <v>0</v>
      </c>
      <c r="AM150" s="106">
        <f t="shared" si="81"/>
        <v>25</v>
      </c>
      <c r="AN150" s="109">
        <f t="shared" si="82"/>
        <v>11</v>
      </c>
      <c r="AO150" s="112">
        <f t="shared" si="83"/>
        <v>0.44</v>
      </c>
      <c r="AP150" s="191"/>
      <c r="AQ150" s="122">
        <f t="shared" si="92"/>
        <v>86.181818181818187</v>
      </c>
      <c r="AR150" s="202"/>
    </row>
    <row r="151" spans="1:44">
      <c r="A151" s="22" t="s">
        <v>45</v>
      </c>
      <c r="B151" s="22" t="s">
        <v>46</v>
      </c>
      <c r="C151" s="23" t="s">
        <v>26</v>
      </c>
      <c r="D151" s="24" t="s">
        <v>30</v>
      </c>
      <c r="E151" s="23">
        <v>1</v>
      </c>
      <c r="F151" s="23" t="s">
        <v>44</v>
      </c>
      <c r="G151" s="25">
        <v>41332</v>
      </c>
      <c r="H151" s="11">
        <f t="shared" si="88"/>
        <v>41360</v>
      </c>
      <c r="I151" s="11">
        <f t="shared" si="89"/>
        <v>41416</v>
      </c>
      <c r="J151" s="146">
        <f t="shared" si="90"/>
        <v>41444</v>
      </c>
      <c r="K151" s="28">
        <v>0</v>
      </c>
      <c r="L151" s="6">
        <v>0</v>
      </c>
      <c r="M151" s="7">
        <v>0</v>
      </c>
      <c r="N151" s="5">
        <v>0</v>
      </c>
      <c r="O151" s="6">
        <v>0</v>
      </c>
      <c r="P151" s="26">
        <v>0</v>
      </c>
      <c r="Q151" s="5">
        <v>1</v>
      </c>
      <c r="R151" s="6">
        <v>1</v>
      </c>
      <c r="S151" s="30">
        <v>1</v>
      </c>
      <c r="T151" s="5">
        <v>6</v>
      </c>
      <c r="U151" s="6">
        <v>5</v>
      </c>
      <c r="V151" s="143">
        <v>4</v>
      </c>
      <c r="W151" s="140">
        <v>5</v>
      </c>
      <c r="X151" s="60">
        <v>0</v>
      </c>
      <c r="Y151" s="8">
        <v>0</v>
      </c>
      <c r="Z151" s="40">
        <v>0</v>
      </c>
      <c r="AA151" s="42">
        <v>0</v>
      </c>
      <c r="AB151" s="8">
        <v>0</v>
      </c>
      <c r="AC151" s="9">
        <v>0</v>
      </c>
      <c r="AD151" s="42">
        <v>0</v>
      </c>
      <c r="AE151" s="8">
        <v>0</v>
      </c>
      <c r="AF151" s="9">
        <v>0</v>
      </c>
      <c r="AG151" s="42">
        <v>0</v>
      </c>
      <c r="AH151" s="8">
        <v>1</v>
      </c>
      <c r="AI151" s="61">
        <v>0</v>
      </c>
      <c r="AJ151" s="133">
        <v>1</v>
      </c>
      <c r="AK151" s="10">
        <v>0</v>
      </c>
      <c r="AL151" s="103">
        <v>0</v>
      </c>
      <c r="AM151" s="107">
        <f t="shared" si="81"/>
        <v>25</v>
      </c>
      <c r="AN151" s="110">
        <f t="shared" si="82"/>
        <v>24</v>
      </c>
      <c r="AO151" s="113">
        <f t="shared" si="83"/>
        <v>0.96</v>
      </c>
      <c r="AP151" s="188">
        <f t="shared" ref="AP151" si="93">AVERAGE(AO151:AO154)</f>
        <v>0.99</v>
      </c>
      <c r="AQ151" s="155">
        <f t="shared" si="92"/>
        <v>40.25</v>
      </c>
      <c r="AR151" s="203">
        <f t="shared" si="87"/>
        <v>37.246250000000003</v>
      </c>
    </row>
    <row r="152" spans="1:44">
      <c r="A152" s="22" t="s">
        <v>45</v>
      </c>
      <c r="B152" s="22" t="s">
        <v>46</v>
      </c>
      <c r="C152" s="23" t="s">
        <v>26</v>
      </c>
      <c r="D152" s="24" t="s">
        <v>30</v>
      </c>
      <c r="E152" s="23">
        <v>2</v>
      </c>
      <c r="F152" s="23" t="s">
        <v>44</v>
      </c>
      <c r="G152" s="25">
        <v>41332</v>
      </c>
      <c r="H152" s="11">
        <f t="shared" si="88"/>
        <v>41360</v>
      </c>
      <c r="I152" s="11">
        <f t="shared" si="89"/>
        <v>41416</v>
      </c>
      <c r="J152" s="146">
        <f t="shared" si="90"/>
        <v>41444</v>
      </c>
      <c r="K152" s="28">
        <v>0</v>
      </c>
      <c r="L152" s="6">
        <v>0</v>
      </c>
      <c r="M152" s="7">
        <v>0</v>
      </c>
      <c r="N152" s="5">
        <v>0</v>
      </c>
      <c r="O152" s="6">
        <v>0</v>
      </c>
      <c r="P152" s="26">
        <v>0</v>
      </c>
      <c r="Q152" s="5">
        <v>0</v>
      </c>
      <c r="R152" s="6">
        <v>2</v>
      </c>
      <c r="S152" s="30">
        <v>2</v>
      </c>
      <c r="T152" s="5">
        <v>2</v>
      </c>
      <c r="U152" s="6">
        <v>6</v>
      </c>
      <c r="V152" s="143">
        <v>4</v>
      </c>
      <c r="W152" s="140">
        <v>8</v>
      </c>
      <c r="X152" s="60">
        <v>0</v>
      </c>
      <c r="Y152" s="8">
        <v>0</v>
      </c>
      <c r="Z152" s="40">
        <v>0</v>
      </c>
      <c r="AA152" s="42">
        <v>1</v>
      </c>
      <c r="AB152" s="8">
        <v>0</v>
      </c>
      <c r="AC152" s="9">
        <v>0</v>
      </c>
      <c r="AD152" s="42">
        <v>0</v>
      </c>
      <c r="AE152" s="8">
        <v>0</v>
      </c>
      <c r="AF152" s="9">
        <v>0</v>
      </c>
      <c r="AG152" s="42">
        <v>0</v>
      </c>
      <c r="AH152" s="8">
        <v>0</v>
      </c>
      <c r="AI152" s="61">
        <v>0</v>
      </c>
      <c r="AJ152" s="133">
        <v>0</v>
      </c>
      <c r="AK152" s="10">
        <v>0</v>
      </c>
      <c r="AL152" s="103">
        <v>0</v>
      </c>
      <c r="AM152" s="107">
        <f t="shared" si="81"/>
        <v>25</v>
      </c>
      <c r="AN152" s="110">
        <f t="shared" si="82"/>
        <v>25</v>
      </c>
      <c r="AO152" s="113">
        <f t="shared" si="83"/>
        <v>1</v>
      </c>
      <c r="AP152" s="189"/>
      <c r="AQ152" s="155">
        <f t="shared" si="92"/>
        <v>46.36</v>
      </c>
      <c r="AR152" s="204"/>
    </row>
    <row r="153" spans="1:44">
      <c r="A153" s="22" t="s">
        <v>45</v>
      </c>
      <c r="B153" s="22" t="s">
        <v>46</v>
      </c>
      <c r="C153" s="23" t="s">
        <v>26</v>
      </c>
      <c r="D153" s="24" t="s">
        <v>30</v>
      </c>
      <c r="E153" s="23">
        <v>3</v>
      </c>
      <c r="F153" s="23" t="s">
        <v>44</v>
      </c>
      <c r="G153" s="25">
        <v>41332</v>
      </c>
      <c r="H153" s="11">
        <f t="shared" si="88"/>
        <v>41360</v>
      </c>
      <c r="I153" s="11">
        <f t="shared" si="89"/>
        <v>41416</v>
      </c>
      <c r="J153" s="146">
        <f t="shared" si="90"/>
        <v>41444</v>
      </c>
      <c r="K153" s="28">
        <v>0</v>
      </c>
      <c r="L153" s="6">
        <v>0</v>
      </c>
      <c r="M153" s="7">
        <v>0</v>
      </c>
      <c r="N153" s="5">
        <v>0</v>
      </c>
      <c r="O153" s="6">
        <v>0</v>
      </c>
      <c r="P153" s="26">
        <v>1</v>
      </c>
      <c r="Q153" s="5">
        <v>0</v>
      </c>
      <c r="R153" s="6">
        <v>3</v>
      </c>
      <c r="S153" s="30">
        <v>2</v>
      </c>
      <c r="T153" s="5">
        <v>9</v>
      </c>
      <c r="U153" s="6">
        <v>5</v>
      </c>
      <c r="V153" s="143">
        <v>3</v>
      </c>
      <c r="W153" s="140">
        <v>1</v>
      </c>
      <c r="X153" s="60">
        <v>0</v>
      </c>
      <c r="Y153" s="8">
        <v>0</v>
      </c>
      <c r="Z153" s="40">
        <v>0</v>
      </c>
      <c r="AA153" s="42">
        <v>0</v>
      </c>
      <c r="AB153" s="8">
        <v>0</v>
      </c>
      <c r="AC153" s="9">
        <v>0</v>
      </c>
      <c r="AD153" s="42">
        <v>0</v>
      </c>
      <c r="AE153" s="8">
        <v>0</v>
      </c>
      <c r="AF153" s="9">
        <v>0</v>
      </c>
      <c r="AG153" s="42">
        <v>0</v>
      </c>
      <c r="AH153" s="8">
        <v>0</v>
      </c>
      <c r="AI153" s="61">
        <v>0</v>
      </c>
      <c r="AJ153" s="133">
        <v>0</v>
      </c>
      <c r="AK153" s="10">
        <v>0</v>
      </c>
      <c r="AL153" s="103">
        <v>1</v>
      </c>
      <c r="AM153" s="107">
        <f t="shared" si="81"/>
        <v>25</v>
      </c>
      <c r="AN153" s="110">
        <f t="shared" si="82"/>
        <v>24</v>
      </c>
      <c r="AO153" s="113">
        <f t="shared" si="83"/>
        <v>1</v>
      </c>
      <c r="AP153" s="189"/>
      <c r="AQ153" s="155">
        <f t="shared" si="92"/>
        <v>25.75</v>
      </c>
      <c r="AR153" s="204"/>
    </row>
    <row r="154" spans="1:44">
      <c r="A154" s="22" t="s">
        <v>45</v>
      </c>
      <c r="B154" s="22" t="s">
        <v>46</v>
      </c>
      <c r="C154" s="23" t="s">
        <v>26</v>
      </c>
      <c r="D154" s="24" t="s">
        <v>30</v>
      </c>
      <c r="E154" s="23">
        <v>4</v>
      </c>
      <c r="F154" s="23" t="s">
        <v>44</v>
      </c>
      <c r="G154" s="25">
        <v>41332</v>
      </c>
      <c r="H154" s="11">
        <f t="shared" si="88"/>
        <v>41360</v>
      </c>
      <c r="I154" s="11">
        <f t="shared" si="89"/>
        <v>41416</v>
      </c>
      <c r="J154" s="146">
        <f t="shared" si="90"/>
        <v>41444</v>
      </c>
      <c r="K154" s="28">
        <v>0</v>
      </c>
      <c r="L154" s="6">
        <v>0</v>
      </c>
      <c r="M154" s="7">
        <v>0</v>
      </c>
      <c r="N154" s="5">
        <v>0</v>
      </c>
      <c r="O154" s="6">
        <v>0</v>
      </c>
      <c r="P154" s="26">
        <v>0</v>
      </c>
      <c r="Q154" s="5">
        <v>0</v>
      </c>
      <c r="R154" s="6">
        <v>4</v>
      </c>
      <c r="S154" s="30">
        <v>1</v>
      </c>
      <c r="T154" s="5">
        <v>8</v>
      </c>
      <c r="U154" s="6">
        <v>4</v>
      </c>
      <c r="V154" s="143">
        <v>2</v>
      </c>
      <c r="W154" s="140">
        <v>3</v>
      </c>
      <c r="X154" s="60">
        <v>0</v>
      </c>
      <c r="Y154" s="8">
        <v>0</v>
      </c>
      <c r="Z154" s="40">
        <v>0</v>
      </c>
      <c r="AA154" s="42">
        <v>2</v>
      </c>
      <c r="AB154" s="8">
        <v>0</v>
      </c>
      <c r="AC154" s="9">
        <v>0</v>
      </c>
      <c r="AD154" s="42">
        <v>0</v>
      </c>
      <c r="AE154" s="8">
        <v>0</v>
      </c>
      <c r="AF154" s="9">
        <v>0</v>
      </c>
      <c r="AG154" s="42">
        <v>0</v>
      </c>
      <c r="AH154" s="8">
        <v>0</v>
      </c>
      <c r="AI154" s="61">
        <v>0</v>
      </c>
      <c r="AJ154" s="133">
        <v>0</v>
      </c>
      <c r="AK154" s="10">
        <v>0</v>
      </c>
      <c r="AL154" s="103">
        <v>1</v>
      </c>
      <c r="AM154" s="107">
        <f t="shared" si="81"/>
        <v>25</v>
      </c>
      <c r="AN154" s="110">
        <f t="shared" si="82"/>
        <v>24</v>
      </c>
      <c r="AO154" s="113">
        <f t="shared" si="83"/>
        <v>1</v>
      </c>
      <c r="AP154" s="189"/>
      <c r="AQ154" s="155">
        <f t="shared" si="92"/>
        <v>36.625</v>
      </c>
      <c r="AR154" s="204"/>
    </row>
    <row r="155" spans="1:44">
      <c r="A155" s="1" t="s">
        <v>45</v>
      </c>
      <c r="B155" s="1" t="s">
        <v>46</v>
      </c>
      <c r="C155" s="12" t="s">
        <v>26</v>
      </c>
      <c r="D155" s="13" t="s">
        <v>31</v>
      </c>
      <c r="E155" s="12">
        <v>1</v>
      </c>
      <c r="F155" s="2" t="s">
        <v>44</v>
      </c>
      <c r="G155" s="4">
        <v>41332</v>
      </c>
      <c r="H155" s="14">
        <f t="shared" si="88"/>
        <v>41360</v>
      </c>
      <c r="I155" s="14">
        <f t="shared" si="89"/>
        <v>41416</v>
      </c>
      <c r="J155" s="154">
        <f t="shared" si="90"/>
        <v>41444</v>
      </c>
      <c r="K155" s="28">
        <v>0</v>
      </c>
      <c r="L155" s="6">
        <v>0</v>
      </c>
      <c r="M155" s="7">
        <v>0</v>
      </c>
      <c r="N155" s="5">
        <v>0</v>
      </c>
      <c r="O155" s="6">
        <v>0</v>
      </c>
      <c r="P155" s="26">
        <v>0</v>
      </c>
      <c r="Q155" s="5">
        <v>0</v>
      </c>
      <c r="R155" s="6">
        <v>0</v>
      </c>
      <c r="S155" s="30">
        <v>0</v>
      </c>
      <c r="T155" s="5">
        <v>1</v>
      </c>
      <c r="U155" s="6">
        <v>4</v>
      </c>
      <c r="V155" s="143">
        <v>0</v>
      </c>
      <c r="W155" s="140">
        <v>3</v>
      </c>
      <c r="X155" s="60">
        <v>0</v>
      </c>
      <c r="Y155" s="8">
        <v>0</v>
      </c>
      <c r="Z155" s="40">
        <v>1</v>
      </c>
      <c r="AA155" s="42">
        <v>0</v>
      </c>
      <c r="AB155" s="8">
        <v>2</v>
      </c>
      <c r="AC155" s="9">
        <v>0</v>
      </c>
      <c r="AD155" s="42">
        <v>1</v>
      </c>
      <c r="AE155" s="8">
        <v>1</v>
      </c>
      <c r="AF155" s="9">
        <v>0</v>
      </c>
      <c r="AG155" s="42">
        <v>0</v>
      </c>
      <c r="AH155" s="8">
        <v>1</v>
      </c>
      <c r="AI155" s="61">
        <v>0</v>
      </c>
      <c r="AJ155" s="133">
        <v>11</v>
      </c>
      <c r="AK155" s="10">
        <v>0</v>
      </c>
      <c r="AL155" s="103">
        <v>0</v>
      </c>
      <c r="AM155" s="106">
        <f t="shared" si="81"/>
        <v>25</v>
      </c>
      <c r="AN155" s="109">
        <f t="shared" si="82"/>
        <v>14</v>
      </c>
      <c r="AO155" s="112">
        <f t="shared" si="83"/>
        <v>0.56000000000000005</v>
      </c>
      <c r="AP155" s="190">
        <f t="shared" ref="AP155" si="94">AVERAGE(AO155:AO158)</f>
        <v>0.47583333333333333</v>
      </c>
      <c r="AQ155" s="122">
        <f t="shared" si="92"/>
        <v>69.642857142857139</v>
      </c>
      <c r="AR155" s="201">
        <f t="shared" ref="AR155:AR167" si="95">AVERAGE(AQ155:AQ158)</f>
        <v>78.453968253968256</v>
      </c>
    </row>
    <row r="156" spans="1:44">
      <c r="A156" s="1" t="s">
        <v>45</v>
      </c>
      <c r="B156" s="1" t="s">
        <v>46</v>
      </c>
      <c r="C156" s="12" t="s">
        <v>26</v>
      </c>
      <c r="D156" s="13" t="s">
        <v>31</v>
      </c>
      <c r="E156" s="12">
        <v>2</v>
      </c>
      <c r="F156" s="2" t="s">
        <v>44</v>
      </c>
      <c r="G156" s="4">
        <v>41332</v>
      </c>
      <c r="H156" s="14">
        <f t="shared" si="88"/>
        <v>41360</v>
      </c>
      <c r="I156" s="14">
        <f t="shared" si="89"/>
        <v>41416</v>
      </c>
      <c r="J156" s="154">
        <f t="shared" si="90"/>
        <v>41444</v>
      </c>
      <c r="K156" s="28">
        <v>0</v>
      </c>
      <c r="L156" s="6">
        <v>0</v>
      </c>
      <c r="M156" s="7">
        <v>0</v>
      </c>
      <c r="N156" s="5">
        <v>0</v>
      </c>
      <c r="O156" s="6">
        <v>0</v>
      </c>
      <c r="P156" s="26">
        <v>0</v>
      </c>
      <c r="Q156" s="5">
        <v>0</v>
      </c>
      <c r="R156" s="6">
        <v>0</v>
      </c>
      <c r="S156" s="30">
        <v>0</v>
      </c>
      <c r="T156" s="5">
        <v>0</v>
      </c>
      <c r="U156" s="6">
        <v>2</v>
      </c>
      <c r="V156" s="143">
        <v>0</v>
      </c>
      <c r="W156" s="140">
        <v>0</v>
      </c>
      <c r="X156" s="60">
        <v>0</v>
      </c>
      <c r="Y156" s="8">
        <v>0</v>
      </c>
      <c r="Z156" s="40">
        <v>0</v>
      </c>
      <c r="AA156" s="42">
        <v>1</v>
      </c>
      <c r="AB156" s="8">
        <v>0</v>
      </c>
      <c r="AC156" s="9">
        <v>2</v>
      </c>
      <c r="AD156" s="42">
        <v>0</v>
      </c>
      <c r="AE156" s="8">
        <v>1</v>
      </c>
      <c r="AF156" s="9">
        <v>1</v>
      </c>
      <c r="AG156" s="42">
        <v>0</v>
      </c>
      <c r="AH156" s="8">
        <v>2</v>
      </c>
      <c r="AI156" s="61">
        <v>0</v>
      </c>
      <c r="AJ156" s="133">
        <v>16</v>
      </c>
      <c r="AK156" s="10">
        <v>0</v>
      </c>
      <c r="AL156" s="103">
        <v>0</v>
      </c>
      <c r="AM156" s="106">
        <f t="shared" si="81"/>
        <v>25</v>
      </c>
      <c r="AN156" s="109">
        <f t="shared" si="82"/>
        <v>9</v>
      </c>
      <c r="AO156" s="112">
        <f t="shared" si="83"/>
        <v>0.36</v>
      </c>
      <c r="AP156" s="191"/>
      <c r="AQ156" s="122">
        <f t="shared" si="92"/>
        <v>85.444444444444443</v>
      </c>
      <c r="AR156" s="202"/>
    </row>
    <row r="157" spans="1:44">
      <c r="A157" s="1" t="s">
        <v>45</v>
      </c>
      <c r="B157" s="1" t="s">
        <v>46</v>
      </c>
      <c r="C157" s="12" t="s">
        <v>26</v>
      </c>
      <c r="D157" s="13" t="s">
        <v>31</v>
      </c>
      <c r="E157" s="12">
        <v>3</v>
      </c>
      <c r="F157" s="2" t="s">
        <v>44</v>
      </c>
      <c r="G157" s="4">
        <v>41332</v>
      </c>
      <c r="H157" s="14">
        <f t="shared" si="88"/>
        <v>41360</v>
      </c>
      <c r="I157" s="14">
        <f t="shared" si="89"/>
        <v>41416</v>
      </c>
      <c r="J157" s="154">
        <f t="shared" si="90"/>
        <v>41444</v>
      </c>
      <c r="K157" s="28">
        <v>0</v>
      </c>
      <c r="L157" s="6">
        <v>0</v>
      </c>
      <c r="M157" s="7">
        <v>0</v>
      </c>
      <c r="N157" s="5">
        <v>0</v>
      </c>
      <c r="O157" s="6">
        <v>0</v>
      </c>
      <c r="P157" s="26">
        <v>0</v>
      </c>
      <c r="Q157" s="5">
        <v>0</v>
      </c>
      <c r="R157" s="6">
        <v>0</v>
      </c>
      <c r="S157" s="30">
        <v>0</v>
      </c>
      <c r="T157" s="5">
        <v>0</v>
      </c>
      <c r="U157" s="6">
        <v>2</v>
      </c>
      <c r="V157" s="143">
        <v>2</v>
      </c>
      <c r="W157" s="140">
        <v>0</v>
      </c>
      <c r="X157" s="60">
        <v>1</v>
      </c>
      <c r="Y157" s="8">
        <v>0</v>
      </c>
      <c r="Z157" s="40">
        <v>0</v>
      </c>
      <c r="AA157" s="42">
        <v>3</v>
      </c>
      <c r="AB157" s="8">
        <v>0</v>
      </c>
      <c r="AC157" s="9">
        <v>0</v>
      </c>
      <c r="AD157" s="42">
        <v>1</v>
      </c>
      <c r="AE157" s="8">
        <v>0</v>
      </c>
      <c r="AF157" s="9">
        <v>1</v>
      </c>
      <c r="AG157" s="42">
        <v>0</v>
      </c>
      <c r="AH157" s="8">
        <v>0</v>
      </c>
      <c r="AI157" s="61">
        <v>0</v>
      </c>
      <c r="AJ157" s="133">
        <v>15</v>
      </c>
      <c r="AK157" s="10">
        <v>0</v>
      </c>
      <c r="AL157" s="103">
        <v>0</v>
      </c>
      <c r="AM157" s="106">
        <f t="shared" si="81"/>
        <v>25</v>
      </c>
      <c r="AN157" s="109">
        <f t="shared" si="82"/>
        <v>10</v>
      </c>
      <c r="AO157" s="112">
        <f t="shared" si="83"/>
        <v>0.4</v>
      </c>
      <c r="AP157" s="191"/>
      <c r="AQ157" s="122">
        <f t="shared" si="92"/>
        <v>67.8</v>
      </c>
      <c r="AR157" s="202"/>
    </row>
    <row r="158" spans="1:44">
      <c r="A158" s="1" t="s">
        <v>45</v>
      </c>
      <c r="B158" s="1" t="s">
        <v>46</v>
      </c>
      <c r="C158" s="12" t="s">
        <v>26</v>
      </c>
      <c r="D158" s="13" t="s">
        <v>31</v>
      </c>
      <c r="E158" s="12">
        <v>4</v>
      </c>
      <c r="F158" s="2" t="s">
        <v>44</v>
      </c>
      <c r="G158" s="4">
        <v>41332</v>
      </c>
      <c r="H158" s="14">
        <f t="shared" si="88"/>
        <v>41360</v>
      </c>
      <c r="I158" s="14">
        <f t="shared" si="89"/>
        <v>41416</v>
      </c>
      <c r="J158" s="154">
        <f t="shared" si="90"/>
        <v>41444</v>
      </c>
      <c r="K158" s="28">
        <v>0</v>
      </c>
      <c r="L158" s="6">
        <v>0</v>
      </c>
      <c r="M158" s="7">
        <v>0</v>
      </c>
      <c r="N158" s="5">
        <v>0</v>
      </c>
      <c r="O158" s="6">
        <v>0</v>
      </c>
      <c r="P158" s="26">
        <v>0</v>
      </c>
      <c r="Q158" s="5">
        <v>0</v>
      </c>
      <c r="R158" s="6">
        <v>0</v>
      </c>
      <c r="S158" s="30">
        <v>0</v>
      </c>
      <c r="T158" s="5">
        <v>0</v>
      </c>
      <c r="U158" s="6">
        <v>0</v>
      </c>
      <c r="V158" s="143">
        <v>2</v>
      </c>
      <c r="W158" s="140">
        <v>0</v>
      </c>
      <c r="X158" s="60">
        <v>0</v>
      </c>
      <c r="Y158" s="8">
        <v>0</v>
      </c>
      <c r="Z158" s="40">
        <v>0</v>
      </c>
      <c r="AA158" s="42">
        <v>2</v>
      </c>
      <c r="AB158" s="8">
        <v>2</v>
      </c>
      <c r="AC158" s="9">
        <v>1</v>
      </c>
      <c r="AD158" s="42">
        <v>1</v>
      </c>
      <c r="AE158" s="8">
        <v>3</v>
      </c>
      <c r="AF158" s="9">
        <v>0</v>
      </c>
      <c r="AG158" s="42">
        <v>0</v>
      </c>
      <c r="AH158" s="8">
        <v>2</v>
      </c>
      <c r="AI158" s="61">
        <v>1</v>
      </c>
      <c r="AJ158" s="133">
        <v>10</v>
      </c>
      <c r="AK158" s="10">
        <v>0</v>
      </c>
      <c r="AL158" s="103">
        <v>1</v>
      </c>
      <c r="AM158" s="106">
        <f t="shared" si="81"/>
        <v>25</v>
      </c>
      <c r="AN158" s="109">
        <f t="shared" si="82"/>
        <v>14</v>
      </c>
      <c r="AO158" s="112">
        <f t="shared" si="83"/>
        <v>0.58333333333333337</v>
      </c>
      <c r="AP158" s="191"/>
      <c r="AQ158" s="122">
        <f t="shared" si="92"/>
        <v>90.928571428571431</v>
      </c>
      <c r="AR158" s="202"/>
    </row>
    <row r="159" spans="1:44">
      <c r="A159" s="22" t="s">
        <v>45</v>
      </c>
      <c r="B159" s="22" t="s">
        <v>46</v>
      </c>
      <c r="C159" s="23" t="s">
        <v>24</v>
      </c>
      <c r="D159" s="24" t="s">
        <v>27</v>
      </c>
      <c r="E159" s="23">
        <v>1</v>
      </c>
      <c r="F159" s="23" t="s">
        <v>44</v>
      </c>
      <c r="G159" s="25">
        <v>41332</v>
      </c>
      <c r="H159" s="11" t="s">
        <v>29</v>
      </c>
      <c r="I159" s="11">
        <f t="shared" si="89"/>
        <v>41416</v>
      </c>
      <c r="J159" s="146">
        <f t="shared" si="90"/>
        <v>41444</v>
      </c>
      <c r="K159" s="28" t="s">
        <v>29</v>
      </c>
      <c r="L159" s="6" t="s">
        <v>29</v>
      </c>
      <c r="M159" s="26" t="s">
        <v>29</v>
      </c>
      <c r="N159" s="5" t="s">
        <v>29</v>
      </c>
      <c r="O159" s="28" t="s">
        <v>29</v>
      </c>
      <c r="P159" s="26" t="s">
        <v>29</v>
      </c>
      <c r="Q159" s="5" t="s">
        <v>29</v>
      </c>
      <c r="R159" s="6" t="s">
        <v>29</v>
      </c>
      <c r="S159" s="30" t="s">
        <v>29</v>
      </c>
      <c r="T159" s="5" t="s">
        <v>29</v>
      </c>
      <c r="U159" s="6" t="s">
        <v>29</v>
      </c>
      <c r="V159" s="143" t="s">
        <v>29</v>
      </c>
      <c r="W159" s="140">
        <v>0</v>
      </c>
      <c r="X159" s="60">
        <v>0</v>
      </c>
      <c r="Y159" s="8">
        <v>0</v>
      </c>
      <c r="Z159" s="40">
        <v>0</v>
      </c>
      <c r="AA159" s="42">
        <v>0</v>
      </c>
      <c r="AB159" s="8">
        <v>0</v>
      </c>
      <c r="AC159" s="9">
        <v>0</v>
      </c>
      <c r="AD159" s="42">
        <v>0</v>
      </c>
      <c r="AE159" s="8">
        <v>0</v>
      </c>
      <c r="AF159" s="9">
        <v>0</v>
      </c>
      <c r="AG159" s="42">
        <v>0</v>
      </c>
      <c r="AH159" s="8">
        <v>0</v>
      </c>
      <c r="AI159" s="61">
        <v>0</v>
      </c>
      <c r="AJ159" s="133">
        <v>25</v>
      </c>
      <c r="AK159" s="10">
        <v>0</v>
      </c>
      <c r="AL159" s="103">
        <v>0</v>
      </c>
      <c r="AM159" s="107">
        <f t="shared" si="81"/>
        <v>25</v>
      </c>
      <c r="AN159" s="110">
        <f t="shared" si="82"/>
        <v>0</v>
      </c>
      <c r="AO159" s="113">
        <f t="shared" si="83"/>
        <v>0</v>
      </c>
      <c r="AP159" s="188">
        <f>AVERAGE(AO159:AO162)</f>
        <v>4.1250000000000002E-2</v>
      </c>
      <c r="AQ159" s="155">
        <f>((W159*84)+(X159*86)+(Y159*89)+(Z159*91)+(AA159*93)+(AB159*96)+(AC159*98)+(AD159*100)+(AE159*103)+(AF159*105)+(AG159*107)+(AH159*110)+(AI159*112))</f>
        <v>0</v>
      </c>
      <c r="AR159" s="203">
        <f t="shared" si="95"/>
        <v>42</v>
      </c>
    </row>
    <row r="160" spans="1:44">
      <c r="A160" s="22" t="s">
        <v>45</v>
      </c>
      <c r="B160" s="22" t="s">
        <v>46</v>
      </c>
      <c r="C160" s="23" t="s">
        <v>24</v>
      </c>
      <c r="D160" s="24" t="s">
        <v>27</v>
      </c>
      <c r="E160" s="23">
        <v>2</v>
      </c>
      <c r="F160" s="23" t="s">
        <v>44</v>
      </c>
      <c r="G160" s="25">
        <v>41332</v>
      </c>
      <c r="H160" s="11" t="s">
        <v>29</v>
      </c>
      <c r="I160" s="11">
        <f t="shared" si="89"/>
        <v>41416</v>
      </c>
      <c r="J160" s="146">
        <f t="shared" si="90"/>
        <v>41444</v>
      </c>
      <c r="K160" s="28" t="s">
        <v>29</v>
      </c>
      <c r="L160" s="6" t="s">
        <v>29</v>
      </c>
      <c r="M160" s="26" t="s">
        <v>29</v>
      </c>
      <c r="N160" s="5" t="s">
        <v>29</v>
      </c>
      <c r="O160" s="28" t="s">
        <v>29</v>
      </c>
      <c r="P160" s="26" t="s">
        <v>29</v>
      </c>
      <c r="Q160" s="5" t="s">
        <v>29</v>
      </c>
      <c r="R160" s="6" t="s">
        <v>29</v>
      </c>
      <c r="S160" s="30" t="s">
        <v>29</v>
      </c>
      <c r="T160" s="5" t="s">
        <v>29</v>
      </c>
      <c r="U160" s="6" t="s">
        <v>29</v>
      </c>
      <c r="V160" s="143" t="s">
        <v>29</v>
      </c>
      <c r="W160" s="140">
        <v>1</v>
      </c>
      <c r="X160" s="60">
        <v>0</v>
      </c>
      <c r="Y160" s="8">
        <v>0</v>
      </c>
      <c r="Z160" s="40">
        <v>0</v>
      </c>
      <c r="AA160" s="42">
        <v>0</v>
      </c>
      <c r="AB160" s="8">
        <v>0</v>
      </c>
      <c r="AC160" s="9">
        <v>0</v>
      </c>
      <c r="AD160" s="42">
        <v>0</v>
      </c>
      <c r="AE160" s="8">
        <v>0</v>
      </c>
      <c r="AF160" s="9">
        <v>0</v>
      </c>
      <c r="AG160" s="42">
        <v>0</v>
      </c>
      <c r="AH160" s="8">
        <v>0</v>
      </c>
      <c r="AI160" s="61">
        <v>0</v>
      </c>
      <c r="AJ160" s="133">
        <v>24</v>
      </c>
      <c r="AK160" s="10">
        <v>0</v>
      </c>
      <c r="AL160" s="103">
        <v>0</v>
      </c>
      <c r="AM160" s="107">
        <f t="shared" si="81"/>
        <v>25</v>
      </c>
      <c r="AN160" s="110">
        <f t="shared" si="82"/>
        <v>1</v>
      </c>
      <c r="AO160" s="113">
        <f t="shared" si="83"/>
        <v>0.04</v>
      </c>
      <c r="AP160" s="189"/>
      <c r="AQ160" s="155">
        <f t="shared" ref="AQ160:AQ170" si="96">((W160*84)+(X160*86)+(Y160*89)+(Z160*91)+(AA160*93)+(AB160*96)+(AC160*98)+(AD160*100)+(AE160*103)+(AF160*105)+(AG160*107)+(AH160*110)+(AI160*112))/AN160</f>
        <v>84</v>
      </c>
      <c r="AR160" s="204"/>
    </row>
    <row r="161" spans="1:44">
      <c r="A161" s="22" t="s">
        <v>45</v>
      </c>
      <c r="B161" s="22" t="s">
        <v>46</v>
      </c>
      <c r="C161" s="23" t="s">
        <v>24</v>
      </c>
      <c r="D161" s="24" t="s">
        <v>27</v>
      </c>
      <c r="E161" s="23">
        <v>3</v>
      </c>
      <c r="F161" s="23" t="s">
        <v>44</v>
      </c>
      <c r="G161" s="25">
        <v>41332</v>
      </c>
      <c r="H161" s="11" t="s">
        <v>29</v>
      </c>
      <c r="I161" s="11">
        <f t="shared" si="89"/>
        <v>41416</v>
      </c>
      <c r="J161" s="146">
        <f t="shared" si="90"/>
        <v>41444</v>
      </c>
      <c r="K161" s="28" t="s">
        <v>29</v>
      </c>
      <c r="L161" s="6" t="s">
        <v>29</v>
      </c>
      <c r="M161" s="26" t="s">
        <v>29</v>
      </c>
      <c r="N161" s="5" t="s">
        <v>29</v>
      </c>
      <c r="O161" s="28" t="s">
        <v>29</v>
      </c>
      <c r="P161" s="26" t="s">
        <v>29</v>
      </c>
      <c r="Q161" s="5" t="s">
        <v>29</v>
      </c>
      <c r="R161" s="6" t="s">
        <v>29</v>
      </c>
      <c r="S161" s="30" t="s">
        <v>29</v>
      </c>
      <c r="T161" s="5" t="s">
        <v>29</v>
      </c>
      <c r="U161" s="6" t="s">
        <v>29</v>
      </c>
      <c r="V161" s="143" t="s">
        <v>29</v>
      </c>
      <c r="W161" s="140">
        <v>0</v>
      </c>
      <c r="X161" s="60">
        <v>0</v>
      </c>
      <c r="Y161" s="8">
        <v>0</v>
      </c>
      <c r="Z161" s="40">
        <v>0</v>
      </c>
      <c r="AA161" s="42">
        <v>0</v>
      </c>
      <c r="AB161" s="8">
        <v>0</v>
      </c>
      <c r="AC161" s="9">
        <v>0</v>
      </c>
      <c r="AD161" s="42">
        <v>0</v>
      </c>
      <c r="AE161" s="8">
        <v>0</v>
      </c>
      <c r="AF161" s="9">
        <v>0</v>
      </c>
      <c r="AG161" s="42">
        <v>0</v>
      </c>
      <c r="AH161" s="8">
        <v>0</v>
      </c>
      <c r="AI161" s="61">
        <v>0</v>
      </c>
      <c r="AJ161" s="133">
        <v>25</v>
      </c>
      <c r="AK161" s="10">
        <v>0</v>
      </c>
      <c r="AL161" s="103">
        <v>0</v>
      </c>
      <c r="AM161" s="107">
        <f t="shared" si="81"/>
        <v>25</v>
      </c>
      <c r="AN161" s="110">
        <f t="shared" si="82"/>
        <v>0</v>
      </c>
      <c r="AO161" s="113">
        <f t="shared" si="83"/>
        <v>0</v>
      </c>
      <c r="AP161" s="189"/>
      <c r="AQ161" s="155">
        <f>((W161*84)+(X161*86)+(Y161*89)+(Z161*91)+(AA161*93)+(AB161*96)+(AC161*98)+(AD161*100)+(AE161*103)+(AF161*105)+(AG161*107)+(AH161*110)+(AI161*112))</f>
        <v>0</v>
      </c>
      <c r="AR161" s="204"/>
    </row>
    <row r="162" spans="1:44">
      <c r="A162" s="22" t="s">
        <v>45</v>
      </c>
      <c r="B162" s="22" t="s">
        <v>46</v>
      </c>
      <c r="C162" s="23" t="s">
        <v>24</v>
      </c>
      <c r="D162" s="24" t="s">
        <v>27</v>
      </c>
      <c r="E162" s="23">
        <v>4</v>
      </c>
      <c r="F162" s="23" t="s">
        <v>44</v>
      </c>
      <c r="G162" s="25">
        <v>41332</v>
      </c>
      <c r="H162" s="11" t="s">
        <v>29</v>
      </c>
      <c r="I162" s="11">
        <f t="shared" si="89"/>
        <v>41416</v>
      </c>
      <c r="J162" s="146">
        <f t="shared" si="90"/>
        <v>41444</v>
      </c>
      <c r="K162" s="28" t="s">
        <v>29</v>
      </c>
      <c r="L162" s="6" t="s">
        <v>29</v>
      </c>
      <c r="M162" s="26" t="s">
        <v>29</v>
      </c>
      <c r="N162" s="5" t="s">
        <v>29</v>
      </c>
      <c r="O162" s="28" t="s">
        <v>29</v>
      </c>
      <c r="P162" s="26" t="s">
        <v>29</v>
      </c>
      <c r="Q162" s="5" t="s">
        <v>29</v>
      </c>
      <c r="R162" s="6" t="s">
        <v>29</v>
      </c>
      <c r="S162" s="30" t="s">
        <v>29</v>
      </c>
      <c r="T162" s="5" t="s">
        <v>29</v>
      </c>
      <c r="U162" s="6" t="s">
        <v>29</v>
      </c>
      <c r="V162" s="143" t="s">
        <v>29</v>
      </c>
      <c r="W162" s="140">
        <v>3</v>
      </c>
      <c r="X162" s="60">
        <v>0</v>
      </c>
      <c r="Y162" s="8">
        <v>0</v>
      </c>
      <c r="Z162" s="40">
        <v>0</v>
      </c>
      <c r="AA162" s="42">
        <v>0</v>
      </c>
      <c r="AB162" s="8">
        <v>0</v>
      </c>
      <c r="AC162" s="9">
        <v>0</v>
      </c>
      <c r="AD162" s="42">
        <v>0</v>
      </c>
      <c r="AE162" s="8">
        <v>0</v>
      </c>
      <c r="AF162" s="9">
        <v>0</v>
      </c>
      <c r="AG162" s="42">
        <v>0</v>
      </c>
      <c r="AH162" s="8">
        <v>0</v>
      </c>
      <c r="AI162" s="61">
        <v>0</v>
      </c>
      <c r="AJ162" s="133">
        <v>21</v>
      </c>
      <c r="AK162" s="10">
        <v>0</v>
      </c>
      <c r="AL162" s="103">
        <v>1</v>
      </c>
      <c r="AM162" s="107">
        <f t="shared" si="81"/>
        <v>25</v>
      </c>
      <c r="AN162" s="110">
        <f t="shared" si="82"/>
        <v>3</v>
      </c>
      <c r="AO162" s="113">
        <f t="shared" si="83"/>
        <v>0.125</v>
      </c>
      <c r="AP162" s="189"/>
      <c r="AQ162" s="155">
        <f t="shared" si="96"/>
        <v>84</v>
      </c>
      <c r="AR162" s="204"/>
    </row>
    <row r="163" spans="1:44">
      <c r="A163" s="1" t="s">
        <v>45</v>
      </c>
      <c r="B163" s="1" t="s">
        <v>46</v>
      </c>
      <c r="C163" s="12" t="s">
        <v>24</v>
      </c>
      <c r="D163" s="13" t="s">
        <v>30</v>
      </c>
      <c r="E163" s="12">
        <v>1</v>
      </c>
      <c r="F163" s="2" t="s">
        <v>44</v>
      </c>
      <c r="G163" s="4">
        <v>41332</v>
      </c>
      <c r="H163" s="15" t="s">
        <v>29</v>
      </c>
      <c r="I163" s="14">
        <f t="shared" si="89"/>
        <v>41416</v>
      </c>
      <c r="J163" s="154">
        <f t="shared" si="90"/>
        <v>41444</v>
      </c>
      <c r="K163" s="28" t="s">
        <v>29</v>
      </c>
      <c r="L163" s="6" t="s">
        <v>29</v>
      </c>
      <c r="M163" s="26" t="s">
        <v>29</v>
      </c>
      <c r="N163" s="5" t="s">
        <v>29</v>
      </c>
      <c r="O163" s="28" t="s">
        <v>29</v>
      </c>
      <c r="P163" s="26" t="s">
        <v>29</v>
      </c>
      <c r="Q163" s="5" t="s">
        <v>29</v>
      </c>
      <c r="R163" s="6" t="s">
        <v>29</v>
      </c>
      <c r="S163" s="30" t="s">
        <v>29</v>
      </c>
      <c r="T163" s="5" t="s">
        <v>29</v>
      </c>
      <c r="U163" s="6" t="s">
        <v>29</v>
      </c>
      <c r="V163" s="143" t="s">
        <v>29</v>
      </c>
      <c r="W163" s="140">
        <v>1</v>
      </c>
      <c r="X163" s="60">
        <v>0</v>
      </c>
      <c r="Y163" s="8">
        <v>0</v>
      </c>
      <c r="Z163" s="40">
        <v>0</v>
      </c>
      <c r="AA163" s="42">
        <v>0</v>
      </c>
      <c r="AB163" s="8">
        <v>2</v>
      </c>
      <c r="AC163" s="9">
        <v>2</v>
      </c>
      <c r="AD163" s="42">
        <v>3</v>
      </c>
      <c r="AE163" s="8">
        <v>6</v>
      </c>
      <c r="AF163" s="9">
        <v>3</v>
      </c>
      <c r="AG163" s="42">
        <v>0</v>
      </c>
      <c r="AH163" s="8">
        <v>3</v>
      </c>
      <c r="AI163" s="61">
        <v>1</v>
      </c>
      <c r="AJ163" s="133">
        <v>4</v>
      </c>
      <c r="AK163" s="10">
        <v>0</v>
      </c>
      <c r="AL163" s="103">
        <v>0</v>
      </c>
      <c r="AM163" s="106">
        <f t="shared" si="81"/>
        <v>25</v>
      </c>
      <c r="AN163" s="109">
        <f t="shared" si="82"/>
        <v>21</v>
      </c>
      <c r="AO163" s="112">
        <f t="shared" si="83"/>
        <v>0.84</v>
      </c>
      <c r="AP163" s="190">
        <f t="shared" ref="AP163" si="97">AVERAGE(AO163:AO166)</f>
        <v>0.92999999999999994</v>
      </c>
      <c r="AQ163" s="122">
        <f t="shared" si="96"/>
        <v>102.23809523809524</v>
      </c>
      <c r="AR163" s="201">
        <f t="shared" si="95"/>
        <v>101.36270562770562</v>
      </c>
    </row>
    <row r="164" spans="1:44">
      <c r="A164" s="1" t="s">
        <v>45</v>
      </c>
      <c r="B164" s="1" t="s">
        <v>46</v>
      </c>
      <c r="C164" s="12" t="s">
        <v>24</v>
      </c>
      <c r="D164" s="13" t="s">
        <v>30</v>
      </c>
      <c r="E164" s="12">
        <v>2</v>
      </c>
      <c r="F164" s="2" t="s">
        <v>44</v>
      </c>
      <c r="G164" s="4">
        <v>41332</v>
      </c>
      <c r="H164" s="15" t="s">
        <v>29</v>
      </c>
      <c r="I164" s="14">
        <f t="shared" si="89"/>
        <v>41416</v>
      </c>
      <c r="J164" s="154">
        <f t="shared" si="90"/>
        <v>41444</v>
      </c>
      <c r="K164" s="28" t="s">
        <v>29</v>
      </c>
      <c r="L164" s="6" t="s">
        <v>29</v>
      </c>
      <c r="M164" s="26" t="s">
        <v>29</v>
      </c>
      <c r="N164" s="5" t="s">
        <v>29</v>
      </c>
      <c r="O164" s="28" t="s">
        <v>29</v>
      </c>
      <c r="P164" s="26" t="s">
        <v>29</v>
      </c>
      <c r="Q164" s="5" t="s">
        <v>29</v>
      </c>
      <c r="R164" s="6" t="s">
        <v>29</v>
      </c>
      <c r="S164" s="30" t="s">
        <v>29</v>
      </c>
      <c r="T164" s="5" t="s">
        <v>29</v>
      </c>
      <c r="U164" s="6" t="s">
        <v>29</v>
      </c>
      <c r="V164" s="143" t="s">
        <v>29</v>
      </c>
      <c r="W164" s="140">
        <v>2</v>
      </c>
      <c r="X164" s="60">
        <v>0</v>
      </c>
      <c r="Y164" s="8">
        <v>0</v>
      </c>
      <c r="Z164" s="40">
        <v>0</v>
      </c>
      <c r="AA164" s="42">
        <v>1</v>
      </c>
      <c r="AB164" s="8">
        <v>1</v>
      </c>
      <c r="AC164" s="9">
        <v>4</v>
      </c>
      <c r="AD164" s="42">
        <v>2</v>
      </c>
      <c r="AE164" s="8">
        <v>8</v>
      </c>
      <c r="AF164" s="9">
        <v>3</v>
      </c>
      <c r="AG164" s="42">
        <v>1</v>
      </c>
      <c r="AH164" s="8">
        <v>0</v>
      </c>
      <c r="AI164" s="61">
        <v>0</v>
      </c>
      <c r="AJ164" s="133">
        <v>3</v>
      </c>
      <c r="AK164" s="10">
        <v>0</v>
      </c>
      <c r="AL164" s="103">
        <v>0</v>
      </c>
      <c r="AM164" s="106">
        <f t="shared" si="81"/>
        <v>25</v>
      </c>
      <c r="AN164" s="109">
        <f t="shared" si="82"/>
        <v>22</v>
      </c>
      <c r="AO164" s="112">
        <f t="shared" si="83"/>
        <v>0.88</v>
      </c>
      <c r="AP164" s="191"/>
      <c r="AQ164" s="122">
        <f t="shared" si="96"/>
        <v>99.772727272727266</v>
      </c>
      <c r="AR164" s="202"/>
    </row>
    <row r="165" spans="1:44">
      <c r="A165" s="1" t="s">
        <v>45</v>
      </c>
      <c r="B165" s="1" t="s">
        <v>46</v>
      </c>
      <c r="C165" s="12" t="s">
        <v>24</v>
      </c>
      <c r="D165" s="13" t="s">
        <v>30</v>
      </c>
      <c r="E165" s="12">
        <v>3</v>
      </c>
      <c r="F165" s="2" t="s">
        <v>44</v>
      </c>
      <c r="G165" s="4">
        <v>41332</v>
      </c>
      <c r="H165" s="15" t="s">
        <v>29</v>
      </c>
      <c r="I165" s="14">
        <f t="shared" si="89"/>
        <v>41416</v>
      </c>
      <c r="J165" s="154">
        <f t="shared" si="90"/>
        <v>41444</v>
      </c>
      <c r="K165" s="28" t="s">
        <v>29</v>
      </c>
      <c r="L165" s="6" t="s">
        <v>29</v>
      </c>
      <c r="M165" s="26" t="s">
        <v>29</v>
      </c>
      <c r="N165" s="5" t="s">
        <v>29</v>
      </c>
      <c r="O165" s="28" t="s">
        <v>29</v>
      </c>
      <c r="P165" s="26" t="s">
        <v>29</v>
      </c>
      <c r="Q165" s="5" t="s">
        <v>29</v>
      </c>
      <c r="R165" s="6" t="s">
        <v>29</v>
      </c>
      <c r="S165" s="30" t="s">
        <v>29</v>
      </c>
      <c r="T165" s="5" t="s">
        <v>29</v>
      </c>
      <c r="U165" s="6" t="s">
        <v>29</v>
      </c>
      <c r="V165" s="143" t="s">
        <v>29</v>
      </c>
      <c r="W165" s="140">
        <v>0</v>
      </c>
      <c r="X165" s="60">
        <v>0</v>
      </c>
      <c r="Y165" s="8">
        <v>0</v>
      </c>
      <c r="Z165" s="40">
        <v>0</v>
      </c>
      <c r="AA165" s="42">
        <v>0</v>
      </c>
      <c r="AB165" s="8">
        <v>8</v>
      </c>
      <c r="AC165" s="9">
        <v>2</v>
      </c>
      <c r="AD165" s="42">
        <v>4</v>
      </c>
      <c r="AE165" s="8">
        <v>4</v>
      </c>
      <c r="AF165" s="9">
        <v>4</v>
      </c>
      <c r="AG165" s="42">
        <v>2</v>
      </c>
      <c r="AH165" s="8">
        <v>1</v>
      </c>
      <c r="AI165" s="61">
        <v>0</v>
      </c>
      <c r="AJ165" s="133">
        <v>0</v>
      </c>
      <c r="AK165" s="10">
        <v>0</v>
      </c>
      <c r="AL165" s="103">
        <v>0</v>
      </c>
      <c r="AM165" s="106">
        <f t="shared" si="81"/>
        <v>25</v>
      </c>
      <c r="AN165" s="109">
        <f t="shared" si="82"/>
        <v>25</v>
      </c>
      <c r="AO165" s="112">
        <f t="shared" si="83"/>
        <v>1</v>
      </c>
      <c r="AP165" s="191"/>
      <c r="AQ165" s="122">
        <f t="shared" si="96"/>
        <v>100.8</v>
      </c>
      <c r="AR165" s="202"/>
    </row>
    <row r="166" spans="1:44">
      <c r="A166" s="1" t="s">
        <v>45</v>
      </c>
      <c r="B166" s="1" t="s">
        <v>46</v>
      </c>
      <c r="C166" s="12" t="s">
        <v>24</v>
      </c>
      <c r="D166" s="13" t="s">
        <v>30</v>
      </c>
      <c r="E166" s="12">
        <v>4</v>
      </c>
      <c r="F166" s="2" t="s">
        <v>44</v>
      </c>
      <c r="G166" s="4">
        <v>41332</v>
      </c>
      <c r="H166" s="15" t="s">
        <v>29</v>
      </c>
      <c r="I166" s="14">
        <f t="shared" si="89"/>
        <v>41416</v>
      </c>
      <c r="J166" s="154">
        <f t="shared" si="90"/>
        <v>41444</v>
      </c>
      <c r="K166" s="28" t="s">
        <v>29</v>
      </c>
      <c r="L166" s="6" t="s">
        <v>29</v>
      </c>
      <c r="M166" s="26" t="s">
        <v>29</v>
      </c>
      <c r="N166" s="5" t="s">
        <v>29</v>
      </c>
      <c r="O166" s="28" t="s">
        <v>29</v>
      </c>
      <c r="P166" s="26" t="s">
        <v>29</v>
      </c>
      <c r="Q166" s="5" t="s">
        <v>29</v>
      </c>
      <c r="R166" s="6" t="s">
        <v>29</v>
      </c>
      <c r="S166" s="30" t="s">
        <v>29</v>
      </c>
      <c r="T166" s="5" t="s">
        <v>29</v>
      </c>
      <c r="U166" s="6" t="s">
        <v>29</v>
      </c>
      <c r="V166" s="143" t="s">
        <v>29</v>
      </c>
      <c r="W166" s="140">
        <v>1</v>
      </c>
      <c r="X166" s="60">
        <v>0</v>
      </c>
      <c r="Y166" s="8">
        <v>0</v>
      </c>
      <c r="Z166" s="40">
        <v>0</v>
      </c>
      <c r="AA166" s="42">
        <v>0</v>
      </c>
      <c r="AB166" s="8">
        <v>2</v>
      </c>
      <c r="AC166" s="9">
        <v>2</v>
      </c>
      <c r="AD166" s="42">
        <v>4</v>
      </c>
      <c r="AE166" s="8">
        <v>6</v>
      </c>
      <c r="AF166" s="9">
        <v>4</v>
      </c>
      <c r="AG166" s="42">
        <v>2</v>
      </c>
      <c r="AH166" s="8">
        <v>3</v>
      </c>
      <c r="AI166" s="61">
        <v>1</v>
      </c>
      <c r="AJ166" s="133">
        <v>0</v>
      </c>
      <c r="AK166" s="10">
        <v>0</v>
      </c>
      <c r="AL166" s="103">
        <v>0</v>
      </c>
      <c r="AM166" s="106">
        <f t="shared" si="81"/>
        <v>25</v>
      </c>
      <c r="AN166" s="109">
        <f t="shared" si="82"/>
        <v>25</v>
      </c>
      <c r="AO166" s="112">
        <f t="shared" si="83"/>
        <v>1</v>
      </c>
      <c r="AP166" s="191"/>
      <c r="AQ166" s="122">
        <f t="shared" si="96"/>
        <v>102.64</v>
      </c>
      <c r="AR166" s="202"/>
    </row>
    <row r="167" spans="1:44">
      <c r="A167" s="22" t="s">
        <v>45</v>
      </c>
      <c r="B167" s="22" t="s">
        <v>46</v>
      </c>
      <c r="C167" s="23" t="s">
        <v>24</v>
      </c>
      <c r="D167" s="24" t="s">
        <v>31</v>
      </c>
      <c r="E167" s="23">
        <v>1</v>
      </c>
      <c r="F167" s="23" t="s">
        <v>44</v>
      </c>
      <c r="G167" s="25">
        <v>41332</v>
      </c>
      <c r="H167" s="11" t="s">
        <v>29</v>
      </c>
      <c r="I167" s="11">
        <f t="shared" si="89"/>
        <v>41416</v>
      </c>
      <c r="J167" s="146">
        <f t="shared" si="90"/>
        <v>41444</v>
      </c>
      <c r="K167" s="28" t="s">
        <v>29</v>
      </c>
      <c r="L167" s="6" t="s">
        <v>29</v>
      </c>
      <c r="M167" s="26" t="s">
        <v>29</v>
      </c>
      <c r="N167" s="5" t="s">
        <v>29</v>
      </c>
      <c r="O167" s="28" t="s">
        <v>29</v>
      </c>
      <c r="P167" s="26" t="s">
        <v>29</v>
      </c>
      <c r="Q167" s="5" t="s">
        <v>29</v>
      </c>
      <c r="R167" s="6" t="s">
        <v>29</v>
      </c>
      <c r="S167" s="30" t="s">
        <v>29</v>
      </c>
      <c r="T167" s="5" t="s">
        <v>29</v>
      </c>
      <c r="U167" s="6" t="s">
        <v>29</v>
      </c>
      <c r="V167" s="143" t="s">
        <v>29</v>
      </c>
      <c r="W167" s="140">
        <v>0</v>
      </c>
      <c r="X167" s="60">
        <v>0</v>
      </c>
      <c r="Y167" s="8">
        <v>0</v>
      </c>
      <c r="Z167" s="40">
        <v>0</v>
      </c>
      <c r="AA167" s="42">
        <v>0</v>
      </c>
      <c r="AB167" s="8">
        <v>0</v>
      </c>
      <c r="AC167" s="9">
        <v>0</v>
      </c>
      <c r="AD167" s="42">
        <v>6</v>
      </c>
      <c r="AE167" s="8">
        <v>2</v>
      </c>
      <c r="AF167" s="9">
        <v>2</v>
      </c>
      <c r="AG167" s="42">
        <v>1</v>
      </c>
      <c r="AH167" s="8">
        <v>0</v>
      </c>
      <c r="AI167" s="61">
        <v>0</v>
      </c>
      <c r="AJ167" s="133">
        <v>13</v>
      </c>
      <c r="AK167" s="10">
        <v>0</v>
      </c>
      <c r="AL167" s="103">
        <v>1</v>
      </c>
      <c r="AM167" s="107">
        <f t="shared" si="81"/>
        <v>25</v>
      </c>
      <c r="AN167" s="110">
        <f t="shared" si="82"/>
        <v>11</v>
      </c>
      <c r="AO167" s="113">
        <f t="shared" si="83"/>
        <v>0.45833333333333331</v>
      </c>
      <c r="AP167" s="188">
        <f t="shared" ref="AP167" si="98">AVERAGE(AO167:AO170)</f>
        <v>0.45333333333333331</v>
      </c>
      <c r="AQ167" s="155">
        <f t="shared" si="96"/>
        <v>102.09090909090909</v>
      </c>
      <c r="AR167" s="200">
        <f t="shared" si="95"/>
        <v>102.02967171717172</v>
      </c>
    </row>
    <row r="168" spans="1:44">
      <c r="A168" s="22" t="s">
        <v>45</v>
      </c>
      <c r="B168" s="22" t="s">
        <v>46</v>
      </c>
      <c r="C168" s="23" t="s">
        <v>24</v>
      </c>
      <c r="D168" s="24" t="s">
        <v>31</v>
      </c>
      <c r="E168" s="23">
        <v>2</v>
      </c>
      <c r="F168" s="23" t="s">
        <v>44</v>
      </c>
      <c r="G168" s="25">
        <v>41332</v>
      </c>
      <c r="H168" s="11" t="s">
        <v>29</v>
      </c>
      <c r="I168" s="11">
        <f t="shared" si="89"/>
        <v>41416</v>
      </c>
      <c r="J168" s="146">
        <f t="shared" si="90"/>
        <v>41444</v>
      </c>
      <c r="K168" s="28" t="s">
        <v>29</v>
      </c>
      <c r="L168" s="6" t="s">
        <v>29</v>
      </c>
      <c r="M168" s="26" t="s">
        <v>29</v>
      </c>
      <c r="N168" s="5" t="s">
        <v>29</v>
      </c>
      <c r="O168" s="28" t="s">
        <v>29</v>
      </c>
      <c r="P168" s="26" t="s">
        <v>29</v>
      </c>
      <c r="Q168" s="5" t="s">
        <v>29</v>
      </c>
      <c r="R168" s="6" t="s">
        <v>29</v>
      </c>
      <c r="S168" s="30" t="s">
        <v>29</v>
      </c>
      <c r="T168" s="5" t="s">
        <v>29</v>
      </c>
      <c r="U168" s="6" t="s">
        <v>29</v>
      </c>
      <c r="V168" s="143" t="s">
        <v>29</v>
      </c>
      <c r="W168" s="140">
        <v>1</v>
      </c>
      <c r="X168" s="60">
        <v>0</v>
      </c>
      <c r="Y168" s="8">
        <v>0</v>
      </c>
      <c r="Z168" s="40">
        <v>0</v>
      </c>
      <c r="AA168" s="42">
        <v>0</v>
      </c>
      <c r="AB168" s="8">
        <v>0</v>
      </c>
      <c r="AC168" s="9">
        <v>0</v>
      </c>
      <c r="AD168" s="42">
        <v>5</v>
      </c>
      <c r="AE168" s="8">
        <v>1</v>
      </c>
      <c r="AF168" s="9">
        <v>0</v>
      </c>
      <c r="AG168" s="42">
        <v>0</v>
      </c>
      <c r="AH168" s="8">
        <v>2</v>
      </c>
      <c r="AI168" s="61">
        <v>0</v>
      </c>
      <c r="AJ168" s="133">
        <v>15</v>
      </c>
      <c r="AK168" s="10">
        <v>0</v>
      </c>
      <c r="AL168" s="103">
        <v>1</v>
      </c>
      <c r="AM168" s="107">
        <f t="shared" si="81"/>
        <v>25</v>
      </c>
      <c r="AN168" s="110">
        <f t="shared" si="82"/>
        <v>9</v>
      </c>
      <c r="AO168" s="113">
        <f t="shared" si="83"/>
        <v>0.375</v>
      </c>
      <c r="AP168" s="189"/>
      <c r="AQ168" s="155">
        <f t="shared" si="96"/>
        <v>100.77777777777777</v>
      </c>
      <c r="AR168" s="189"/>
    </row>
    <row r="169" spans="1:44">
      <c r="A169" s="22" t="s">
        <v>45</v>
      </c>
      <c r="B169" s="22" t="s">
        <v>46</v>
      </c>
      <c r="C169" s="23" t="s">
        <v>24</v>
      </c>
      <c r="D169" s="24" t="s">
        <v>31</v>
      </c>
      <c r="E169" s="23">
        <v>3</v>
      </c>
      <c r="F169" s="23" t="s">
        <v>44</v>
      </c>
      <c r="G169" s="25">
        <v>41332</v>
      </c>
      <c r="H169" s="11" t="s">
        <v>29</v>
      </c>
      <c r="I169" s="11">
        <f t="shared" si="89"/>
        <v>41416</v>
      </c>
      <c r="J169" s="146">
        <f t="shared" si="90"/>
        <v>41444</v>
      </c>
      <c r="K169" s="28" t="s">
        <v>29</v>
      </c>
      <c r="L169" s="6" t="s">
        <v>29</v>
      </c>
      <c r="M169" s="26" t="s">
        <v>29</v>
      </c>
      <c r="N169" s="5" t="s">
        <v>29</v>
      </c>
      <c r="O169" s="28" t="s">
        <v>29</v>
      </c>
      <c r="P169" s="26" t="s">
        <v>29</v>
      </c>
      <c r="Q169" s="5" t="s">
        <v>29</v>
      </c>
      <c r="R169" s="6" t="s">
        <v>29</v>
      </c>
      <c r="S169" s="30" t="s">
        <v>29</v>
      </c>
      <c r="T169" s="5" t="s">
        <v>29</v>
      </c>
      <c r="U169" s="6" t="s">
        <v>29</v>
      </c>
      <c r="V169" s="143" t="s">
        <v>29</v>
      </c>
      <c r="W169" s="140">
        <v>3</v>
      </c>
      <c r="X169" s="60">
        <v>0</v>
      </c>
      <c r="Y169" s="8">
        <v>0</v>
      </c>
      <c r="Z169" s="40">
        <v>0</v>
      </c>
      <c r="AA169" s="42">
        <v>0</v>
      </c>
      <c r="AB169" s="8">
        <v>1</v>
      </c>
      <c r="AC169" s="9">
        <v>0</v>
      </c>
      <c r="AD169" s="42">
        <v>2</v>
      </c>
      <c r="AE169" s="8">
        <v>0</v>
      </c>
      <c r="AF169" s="9">
        <v>2</v>
      </c>
      <c r="AG169" s="42">
        <v>1</v>
      </c>
      <c r="AH169" s="8">
        <v>3</v>
      </c>
      <c r="AI169" s="61">
        <v>0</v>
      </c>
      <c r="AJ169" s="133">
        <v>12</v>
      </c>
      <c r="AK169" s="10">
        <v>0</v>
      </c>
      <c r="AL169" s="103">
        <v>1</v>
      </c>
      <c r="AM169" s="107">
        <f t="shared" si="81"/>
        <v>25</v>
      </c>
      <c r="AN169" s="110">
        <f t="shared" si="82"/>
        <v>12</v>
      </c>
      <c r="AO169" s="113">
        <f t="shared" si="83"/>
        <v>0.5</v>
      </c>
      <c r="AP169" s="189"/>
      <c r="AQ169" s="155">
        <f t="shared" si="96"/>
        <v>99.583333333333329</v>
      </c>
      <c r="AR169" s="189"/>
    </row>
    <row r="170" spans="1:44" ht="15.75" thickBot="1">
      <c r="A170" s="32" t="s">
        <v>45</v>
      </c>
      <c r="B170" s="32" t="s">
        <v>46</v>
      </c>
      <c r="C170" s="33" t="s">
        <v>24</v>
      </c>
      <c r="D170" s="34" t="s">
        <v>31</v>
      </c>
      <c r="E170" s="33">
        <v>4</v>
      </c>
      <c r="F170" s="33" t="s">
        <v>44</v>
      </c>
      <c r="G170" s="35">
        <v>41332</v>
      </c>
      <c r="H170" s="16" t="s">
        <v>29</v>
      </c>
      <c r="I170" s="16">
        <f t="shared" si="89"/>
        <v>41416</v>
      </c>
      <c r="J170" s="147">
        <f t="shared" si="90"/>
        <v>41444</v>
      </c>
      <c r="K170" s="29" t="s">
        <v>29</v>
      </c>
      <c r="L170" s="18" t="s">
        <v>29</v>
      </c>
      <c r="M170" s="27" t="s">
        <v>29</v>
      </c>
      <c r="N170" s="17" t="s">
        <v>29</v>
      </c>
      <c r="O170" s="29" t="s">
        <v>29</v>
      </c>
      <c r="P170" s="27" t="s">
        <v>29</v>
      </c>
      <c r="Q170" s="17" t="s">
        <v>29</v>
      </c>
      <c r="R170" s="18" t="s">
        <v>29</v>
      </c>
      <c r="S170" s="31" t="s">
        <v>29</v>
      </c>
      <c r="T170" s="17" t="s">
        <v>29</v>
      </c>
      <c r="U170" s="18" t="s">
        <v>29</v>
      </c>
      <c r="V170" s="145" t="s">
        <v>29</v>
      </c>
      <c r="W170" s="144">
        <v>0</v>
      </c>
      <c r="X170" s="62">
        <v>0</v>
      </c>
      <c r="Y170" s="19">
        <v>0</v>
      </c>
      <c r="Z170" s="41">
        <v>0</v>
      </c>
      <c r="AA170" s="43">
        <v>0</v>
      </c>
      <c r="AB170" s="19">
        <v>0</v>
      </c>
      <c r="AC170" s="20">
        <v>0</v>
      </c>
      <c r="AD170" s="43">
        <v>4</v>
      </c>
      <c r="AE170" s="19">
        <v>2</v>
      </c>
      <c r="AF170" s="20">
        <v>0</v>
      </c>
      <c r="AG170" s="43">
        <v>0</v>
      </c>
      <c r="AH170" s="19">
        <v>5</v>
      </c>
      <c r="AI170" s="56">
        <v>1</v>
      </c>
      <c r="AJ170" s="134">
        <v>13</v>
      </c>
      <c r="AK170" s="21">
        <v>0</v>
      </c>
      <c r="AL170" s="104">
        <v>0</v>
      </c>
      <c r="AM170" s="108">
        <f t="shared" si="81"/>
        <v>25</v>
      </c>
      <c r="AN170" s="111">
        <f t="shared" si="82"/>
        <v>12</v>
      </c>
      <c r="AO170" s="114">
        <f t="shared" si="83"/>
        <v>0.48</v>
      </c>
      <c r="AP170" s="199"/>
      <c r="AQ170" s="117">
        <f t="shared" si="96"/>
        <v>105.66666666666667</v>
      </c>
      <c r="AR170" s="199"/>
    </row>
    <row r="171" spans="1:44" ht="15.75" thickTop="1">
      <c r="A171" s="1" t="s">
        <v>47</v>
      </c>
      <c r="B171" s="1" t="s">
        <v>48</v>
      </c>
      <c r="C171" s="2" t="s">
        <v>26</v>
      </c>
      <c r="D171" s="3" t="s">
        <v>27</v>
      </c>
      <c r="E171" s="2">
        <v>1</v>
      </c>
      <c r="F171" s="2" t="s">
        <v>44</v>
      </c>
      <c r="G171" s="4">
        <v>41346</v>
      </c>
      <c r="H171" s="4">
        <f t="shared" ref="H171:H182" si="99">G171+7*4</f>
        <v>41374</v>
      </c>
      <c r="I171" s="4">
        <f t="shared" ref="I171:I194" si="100">G171+7*12</f>
        <v>41430</v>
      </c>
      <c r="J171" s="153">
        <f t="shared" ref="J171:J194" si="101">G171+7*16</f>
        <v>41458</v>
      </c>
      <c r="K171" s="148">
        <v>0</v>
      </c>
      <c r="L171" s="48">
        <v>0</v>
      </c>
      <c r="M171" s="47">
        <v>0</v>
      </c>
      <c r="N171" s="46">
        <v>0</v>
      </c>
      <c r="O171" s="48">
        <v>0</v>
      </c>
      <c r="P171" s="26">
        <v>0</v>
      </c>
      <c r="Q171" s="96">
        <v>0</v>
      </c>
      <c r="R171" s="48">
        <v>0</v>
      </c>
      <c r="S171" s="26">
        <v>0</v>
      </c>
      <c r="T171" s="5">
        <v>0</v>
      </c>
      <c r="U171" s="6">
        <v>0</v>
      </c>
      <c r="V171" s="143">
        <v>0</v>
      </c>
      <c r="W171" s="140">
        <v>0</v>
      </c>
      <c r="X171" s="60">
        <v>0</v>
      </c>
      <c r="Y171" s="8">
        <v>0</v>
      </c>
      <c r="Z171" s="63">
        <v>0</v>
      </c>
      <c r="AA171" s="60">
        <v>0</v>
      </c>
      <c r="AB171" s="8">
        <v>0</v>
      </c>
      <c r="AC171" s="63">
        <v>0</v>
      </c>
      <c r="AD171" s="60">
        <v>0</v>
      </c>
      <c r="AE171" s="8">
        <v>0</v>
      </c>
      <c r="AF171" s="9">
        <v>0</v>
      </c>
      <c r="AG171" s="42">
        <v>0</v>
      </c>
      <c r="AH171" s="8">
        <v>0</v>
      </c>
      <c r="AI171" s="61">
        <v>0</v>
      </c>
      <c r="AJ171" s="133">
        <v>21</v>
      </c>
      <c r="AK171" s="10">
        <v>2</v>
      </c>
      <c r="AL171" s="103">
        <v>2</v>
      </c>
      <c r="AM171" s="120">
        <f t="shared" si="81"/>
        <v>25</v>
      </c>
      <c r="AN171" s="121">
        <f t="shared" si="82"/>
        <v>0</v>
      </c>
      <c r="AO171" s="118">
        <f t="shared" si="83"/>
        <v>0</v>
      </c>
      <c r="AP171" s="192">
        <f t="shared" ref="AP171" si="102">AVERAGE(AO171:AO174)</f>
        <v>0</v>
      </c>
      <c r="AQ171" s="122">
        <f>((K171*2)+(L171*5)+(M171*7)+(N171*9)+(O171*12)+(P171*14)+(Q171*16)+(R171*19)+(S171*21)+(T171*23)+(U171*26)+(V171*28)+(W171*84)+(X171*86)+(Y171*89)+(Z171*91)+(AA171*93)+(AB171*96)+(AC171*98)+(AD171*100)+(AE171*103)+(AF171*105)+(AG171*107)+(AH171*110)+(AI171*112))</f>
        <v>0</v>
      </c>
      <c r="AR171" s="205">
        <f t="shared" ref="AR171:AR187" si="103">AVERAGE(AQ171:AQ174)</f>
        <v>0</v>
      </c>
    </row>
    <row r="172" spans="1:44">
      <c r="A172" s="1" t="s">
        <v>47</v>
      </c>
      <c r="B172" s="1" t="s">
        <v>48</v>
      </c>
      <c r="C172" s="2" t="s">
        <v>26</v>
      </c>
      <c r="D172" s="3" t="s">
        <v>27</v>
      </c>
      <c r="E172" s="2">
        <v>2</v>
      </c>
      <c r="F172" s="2" t="s">
        <v>44</v>
      </c>
      <c r="G172" s="4">
        <v>41346</v>
      </c>
      <c r="H172" s="4">
        <f t="shared" si="99"/>
        <v>41374</v>
      </c>
      <c r="I172" s="4">
        <f t="shared" si="100"/>
        <v>41430</v>
      </c>
      <c r="J172" s="153">
        <f t="shared" si="101"/>
        <v>41458</v>
      </c>
      <c r="K172" s="28">
        <v>0</v>
      </c>
      <c r="L172" s="6">
        <v>0</v>
      </c>
      <c r="M172" s="7">
        <v>0</v>
      </c>
      <c r="N172" s="5">
        <v>0</v>
      </c>
      <c r="O172" s="6">
        <v>0</v>
      </c>
      <c r="P172" s="26">
        <v>0</v>
      </c>
      <c r="Q172" s="97">
        <v>0</v>
      </c>
      <c r="R172" s="6">
        <v>0</v>
      </c>
      <c r="S172" s="26">
        <v>0</v>
      </c>
      <c r="T172" s="5">
        <v>0</v>
      </c>
      <c r="U172" s="6">
        <v>0</v>
      </c>
      <c r="V172" s="143">
        <v>0</v>
      </c>
      <c r="W172" s="140">
        <v>0</v>
      </c>
      <c r="X172" s="60">
        <v>0</v>
      </c>
      <c r="Y172" s="8">
        <v>0</v>
      </c>
      <c r="Z172" s="61">
        <v>0</v>
      </c>
      <c r="AA172" s="60">
        <v>0</v>
      </c>
      <c r="AB172" s="8">
        <v>0</v>
      </c>
      <c r="AC172" s="61">
        <v>0</v>
      </c>
      <c r="AD172" s="60">
        <v>0</v>
      </c>
      <c r="AE172" s="8">
        <v>0</v>
      </c>
      <c r="AF172" s="9">
        <v>0</v>
      </c>
      <c r="AG172" s="42">
        <v>0</v>
      </c>
      <c r="AH172" s="8">
        <v>0</v>
      </c>
      <c r="AI172" s="61">
        <v>0</v>
      </c>
      <c r="AJ172" s="133">
        <v>24</v>
      </c>
      <c r="AK172" s="10">
        <v>0</v>
      </c>
      <c r="AL172" s="103">
        <v>1</v>
      </c>
      <c r="AM172" s="106">
        <f t="shared" si="81"/>
        <v>25</v>
      </c>
      <c r="AN172" s="109">
        <f t="shared" si="82"/>
        <v>0</v>
      </c>
      <c r="AO172" s="112">
        <f t="shared" si="83"/>
        <v>0</v>
      </c>
      <c r="AP172" s="191"/>
      <c r="AQ172" s="116">
        <f t="shared" ref="AQ172:AQ174" si="104">((K172*2)+(L172*5)+(M172*7)+(N172*9)+(O172*12)+(P172*14)+(Q172*16)+(R172*19)+(S172*21)+(T172*23)+(U172*26)+(V172*28)+(W172*84)+(X172*86)+(Y172*89)+(Z172*91)+(AA172*93)+(AB172*96)+(AC172*98)+(AD172*100)+(AE172*103)+(AF172*105)+(AG172*107)+(AH172*110)+(AI172*112))</f>
        <v>0</v>
      </c>
      <c r="AR172" s="202"/>
    </row>
    <row r="173" spans="1:44">
      <c r="A173" s="1" t="s">
        <v>47</v>
      </c>
      <c r="B173" s="1" t="s">
        <v>48</v>
      </c>
      <c r="C173" s="2" t="s">
        <v>26</v>
      </c>
      <c r="D173" s="3" t="s">
        <v>27</v>
      </c>
      <c r="E173" s="2">
        <v>3</v>
      </c>
      <c r="F173" s="2" t="s">
        <v>44</v>
      </c>
      <c r="G173" s="4">
        <v>41346</v>
      </c>
      <c r="H173" s="4">
        <f t="shared" si="99"/>
        <v>41374</v>
      </c>
      <c r="I173" s="4">
        <f t="shared" si="100"/>
        <v>41430</v>
      </c>
      <c r="J173" s="153">
        <f t="shared" si="101"/>
        <v>41458</v>
      </c>
      <c r="K173" s="28">
        <v>0</v>
      </c>
      <c r="L173" s="6">
        <v>0</v>
      </c>
      <c r="M173" s="7">
        <v>0</v>
      </c>
      <c r="N173" s="5">
        <v>0</v>
      </c>
      <c r="O173" s="6">
        <v>0</v>
      </c>
      <c r="P173" s="26">
        <v>0</v>
      </c>
      <c r="Q173" s="98">
        <v>0</v>
      </c>
      <c r="R173" s="6">
        <v>0</v>
      </c>
      <c r="S173" s="26">
        <v>0</v>
      </c>
      <c r="T173" s="5">
        <v>0</v>
      </c>
      <c r="U173" s="6">
        <v>0</v>
      </c>
      <c r="V173" s="143">
        <v>0</v>
      </c>
      <c r="W173" s="140">
        <v>0</v>
      </c>
      <c r="X173" s="60">
        <v>0</v>
      </c>
      <c r="Y173" s="8">
        <v>0</v>
      </c>
      <c r="Z173" s="61">
        <v>0</v>
      </c>
      <c r="AA173" s="60">
        <v>0</v>
      </c>
      <c r="AB173" s="8">
        <v>0</v>
      </c>
      <c r="AC173" s="61">
        <v>0</v>
      </c>
      <c r="AD173" s="60">
        <v>0</v>
      </c>
      <c r="AE173" s="8">
        <v>0</v>
      </c>
      <c r="AF173" s="9">
        <v>0</v>
      </c>
      <c r="AG173" s="42">
        <v>0</v>
      </c>
      <c r="AH173" s="8">
        <v>0</v>
      </c>
      <c r="AI173" s="61">
        <v>0</v>
      </c>
      <c r="AJ173" s="133">
        <v>22</v>
      </c>
      <c r="AK173" s="10">
        <v>0</v>
      </c>
      <c r="AL173" s="103">
        <v>3</v>
      </c>
      <c r="AM173" s="106">
        <f t="shared" si="81"/>
        <v>25</v>
      </c>
      <c r="AN173" s="109">
        <f t="shared" si="82"/>
        <v>0</v>
      </c>
      <c r="AO173" s="112">
        <f t="shared" si="83"/>
        <v>0</v>
      </c>
      <c r="AP173" s="191"/>
      <c r="AQ173" s="116">
        <f t="shared" si="104"/>
        <v>0</v>
      </c>
      <c r="AR173" s="202"/>
    </row>
    <row r="174" spans="1:44">
      <c r="A174" s="1" t="s">
        <v>47</v>
      </c>
      <c r="B174" s="1" t="s">
        <v>48</v>
      </c>
      <c r="C174" s="2" t="s">
        <v>26</v>
      </c>
      <c r="D174" s="3" t="s">
        <v>27</v>
      </c>
      <c r="E174" s="2">
        <v>4</v>
      </c>
      <c r="F174" s="2" t="s">
        <v>44</v>
      </c>
      <c r="G174" s="4">
        <v>41346</v>
      </c>
      <c r="H174" s="4">
        <f t="shared" si="99"/>
        <v>41374</v>
      </c>
      <c r="I174" s="4">
        <f t="shared" si="100"/>
        <v>41430</v>
      </c>
      <c r="J174" s="153">
        <f t="shared" si="101"/>
        <v>41458</v>
      </c>
      <c r="K174" s="28">
        <v>0</v>
      </c>
      <c r="L174" s="6">
        <v>0</v>
      </c>
      <c r="M174" s="7">
        <v>0</v>
      </c>
      <c r="N174" s="5">
        <v>0</v>
      </c>
      <c r="O174" s="6">
        <v>0</v>
      </c>
      <c r="P174" s="26">
        <v>0</v>
      </c>
      <c r="Q174" s="97">
        <v>0</v>
      </c>
      <c r="R174" s="6">
        <v>0</v>
      </c>
      <c r="S174" s="26">
        <v>0</v>
      </c>
      <c r="T174" s="5">
        <v>0</v>
      </c>
      <c r="U174" s="6">
        <v>0</v>
      </c>
      <c r="V174" s="143">
        <v>0</v>
      </c>
      <c r="W174" s="140">
        <v>0</v>
      </c>
      <c r="X174" s="60">
        <v>0</v>
      </c>
      <c r="Y174" s="8">
        <v>0</v>
      </c>
      <c r="Z174" s="61">
        <v>0</v>
      </c>
      <c r="AA174" s="60">
        <v>0</v>
      </c>
      <c r="AB174" s="8">
        <v>0</v>
      </c>
      <c r="AC174" s="61">
        <v>0</v>
      </c>
      <c r="AD174" s="60">
        <v>0</v>
      </c>
      <c r="AE174" s="8">
        <v>0</v>
      </c>
      <c r="AF174" s="9">
        <v>0</v>
      </c>
      <c r="AG174" s="42">
        <v>0</v>
      </c>
      <c r="AH174" s="8">
        <v>0</v>
      </c>
      <c r="AI174" s="61">
        <v>0</v>
      </c>
      <c r="AJ174" s="133">
        <v>25</v>
      </c>
      <c r="AK174" s="10">
        <v>0</v>
      </c>
      <c r="AL174" s="103">
        <v>0</v>
      </c>
      <c r="AM174" s="106">
        <f t="shared" si="81"/>
        <v>25</v>
      </c>
      <c r="AN174" s="109">
        <f t="shared" si="82"/>
        <v>0</v>
      </c>
      <c r="AO174" s="112">
        <f t="shared" si="83"/>
        <v>0</v>
      </c>
      <c r="AP174" s="191"/>
      <c r="AQ174" s="116">
        <f t="shared" si="104"/>
        <v>0</v>
      </c>
      <c r="AR174" s="202"/>
    </row>
    <row r="175" spans="1:44">
      <c r="A175" s="49" t="s">
        <v>47</v>
      </c>
      <c r="B175" s="49" t="s">
        <v>48</v>
      </c>
      <c r="C175" s="23" t="s">
        <v>26</v>
      </c>
      <c r="D175" s="24" t="s">
        <v>30</v>
      </c>
      <c r="E175" s="23">
        <v>1</v>
      </c>
      <c r="F175" s="23" t="s">
        <v>44</v>
      </c>
      <c r="G175" s="25">
        <v>41346</v>
      </c>
      <c r="H175" s="11">
        <f t="shared" si="99"/>
        <v>41374</v>
      </c>
      <c r="I175" s="11">
        <f t="shared" si="100"/>
        <v>41430</v>
      </c>
      <c r="J175" s="146">
        <f t="shared" si="101"/>
        <v>41458</v>
      </c>
      <c r="K175" s="28">
        <v>0</v>
      </c>
      <c r="L175" s="6">
        <v>0</v>
      </c>
      <c r="M175" s="7">
        <v>0</v>
      </c>
      <c r="N175" s="5">
        <v>0</v>
      </c>
      <c r="O175" s="6">
        <v>0</v>
      </c>
      <c r="P175" s="26">
        <v>0</v>
      </c>
      <c r="Q175" s="98">
        <v>0</v>
      </c>
      <c r="R175" s="6">
        <v>0</v>
      </c>
      <c r="S175" s="26">
        <v>0</v>
      </c>
      <c r="T175" s="5">
        <v>0</v>
      </c>
      <c r="U175" s="6">
        <v>4</v>
      </c>
      <c r="V175" s="143">
        <v>0</v>
      </c>
      <c r="W175" s="140">
        <v>2</v>
      </c>
      <c r="X175" s="60">
        <v>0</v>
      </c>
      <c r="Y175" s="8">
        <v>0</v>
      </c>
      <c r="Z175" s="61">
        <v>0</v>
      </c>
      <c r="AA175" s="60">
        <v>0</v>
      </c>
      <c r="AB175" s="8">
        <v>0</v>
      </c>
      <c r="AC175" s="61">
        <v>0</v>
      </c>
      <c r="AD175" s="60">
        <v>0</v>
      </c>
      <c r="AE175" s="8">
        <v>0</v>
      </c>
      <c r="AF175" s="9">
        <v>0</v>
      </c>
      <c r="AG175" s="42">
        <v>0</v>
      </c>
      <c r="AH175" s="8">
        <v>0</v>
      </c>
      <c r="AI175" s="61">
        <v>0</v>
      </c>
      <c r="AJ175" s="133">
        <v>17</v>
      </c>
      <c r="AK175" s="10">
        <v>0</v>
      </c>
      <c r="AL175" s="103">
        <v>2</v>
      </c>
      <c r="AM175" s="107">
        <f t="shared" si="81"/>
        <v>25</v>
      </c>
      <c r="AN175" s="110">
        <f t="shared" si="82"/>
        <v>6</v>
      </c>
      <c r="AO175" s="113">
        <f t="shared" si="83"/>
        <v>0.2608695652173913</v>
      </c>
      <c r="AP175" s="188">
        <f>AVERAGE(AO175:AO178)</f>
        <v>0.1432806324110672</v>
      </c>
      <c r="AQ175" s="115">
        <f t="shared" ref="AQ175:AQ177" si="105">((K175*2)+(L175*5)+(M175*7)+(N175*9)+(O175*12)+(P175*14)+(Q175*16)+(R175*19)+(S175*21)+(T175*23)+(U175*26)+(V175*28)+(W175*84)+(X175*86)+(Y175*89)+(Z175*91)+(AA175*93)+(AB175*96)+(AC175*98)+(AD175*100)+(AE175*103)+(AF175*105)+(AG175*107)+(AH175*110)+(AI175*112))/AN175</f>
        <v>45.333333333333336</v>
      </c>
      <c r="AR175" s="203">
        <f t="shared" si="103"/>
        <v>40.375</v>
      </c>
    </row>
    <row r="176" spans="1:44">
      <c r="A176" s="49" t="s">
        <v>47</v>
      </c>
      <c r="B176" s="49" t="s">
        <v>48</v>
      </c>
      <c r="C176" s="23" t="s">
        <v>26</v>
      </c>
      <c r="D176" s="24" t="s">
        <v>30</v>
      </c>
      <c r="E176" s="23">
        <v>2</v>
      </c>
      <c r="F176" s="23" t="s">
        <v>44</v>
      </c>
      <c r="G176" s="25">
        <v>41346</v>
      </c>
      <c r="H176" s="11">
        <f t="shared" si="99"/>
        <v>41374</v>
      </c>
      <c r="I176" s="11">
        <f t="shared" si="100"/>
        <v>41430</v>
      </c>
      <c r="J176" s="146">
        <f t="shared" si="101"/>
        <v>41458</v>
      </c>
      <c r="K176" s="28">
        <v>0</v>
      </c>
      <c r="L176" s="6">
        <v>0</v>
      </c>
      <c r="M176" s="7">
        <v>0</v>
      </c>
      <c r="N176" s="5">
        <v>0</v>
      </c>
      <c r="O176" s="6">
        <v>0</v>
      </c>
      <c r="P176" s="26">
        <v>0</v>
      </c>
      <c r="Q176" s="97">
        <v>0</v>
      </c>
      <c r="R176" s="6">
        <v>2</v>
      </c>
      <c r="S176" s="26">
        <v>0</v>
      </c>
      <c r="T176" s="5">
        <v>0</v>
      </c>
      <c r="U176" s="6">
        <v>0</v>
      </c>
      <c r="V176" s="143">
        <v>0</v>
      </c>
      <c r="W176" s="140">
        <v>2</v>
      </c>
      <c r="X176" s="60">
        <v>0</v>
      </c>
      <c r="Y176" s="8">
        <v>0</v>
      </c>
      <c r="Z176" s="61">
        <v>0</v>
      </c>
      <c r="AA176" s="60">
        <v>0</v>
      </c>
      <c r="AB176" s="8">
        <v>0</v>
      </c>
      <c r="AC176" s="61">
        <v>0</v>
      </c>
      <c r="AD176" s="60">
        <v>0</v>
      </c>
      <c r="AE176" s="8">
        <v>0</v>
      </c>
      <c r="AF176" s="9">
        <v>0</v>
      </c>
      <c r="AG176" s="42">
        <v>0</v>
      </c>
      <c r="AH176" s="8">
        <v>0</v>
      </c>
      <c r="AI176" s="61">
        <v>0</v>
      </c>
      <c r="AJ176" s="133">
        <v>18</v>
      </c>
      <c r="AK176" s="10">
        <v>0</v>
      </c>
      <c r="AL176" s="103">
        <v>3</v>
      </c>
      <c r="AM176" s="107">
        <f t="shared" si="81"/>
        <v>25</v>
      </c>
      <c r="AN176" s="110">
        <f t="shared" si="82"/>
        <v>4</v>
      </c>
      <c r="AO176" s="113">
        <f t="shared" si="83"/>
        <v>0.18181818181818182</v>
      </c>
      <c r="AP176" s="189"/>
      <c r="AQ176" s="115">
        <f t="shared" si="105"/>
        <v>51.5</v>
      </c>
      <c r="AR176" s="204"/>
    </row>
    <row r="177" spans="1:44">
      <c r="A177" s="49" t="s">
        <v>47</v>
      </c>
      <c r="B177" s="49" t="s">
        <v>48</v>
      </c>
      <c r="C177" s="23" t="s">
        <v>26</v>
      </c>
      <c r="D177" s="24" t="s">
        <v>30</v>
      </c>
      <c r="E177" s="23">
        <v>3</v>
      </c>
      <c r="F177" s="23" t="s">
        <v>44</v>
      </c>
      <c r="G177" s="25">
        <v>41346</v>
      </c>
      <c r="H177" s="11">
        <f t="shared" si="99"/>
        <v>41374</v>
      </c>
      <c r="I177" s="11">
        <f t="shared" si="100"/>
        <v>41430</v>
      </c>
      <c r="J177" s="146">
        <f t="shared" si="101"/>
        <v>41458</v>
      </c>
      <c r="K177" s="28">
        <v>0</v>
      </c>
      <c r="L177" s="6">
        <v>0</v>
      </c>
      <c r="M177" s="7">
        <v>0</v>
      </c>
      <c r="N177" s="5">
        <v>0</v>
      </c>
      <c r="O177" s="6">
        <v>0</v>
      </c>
      <c r="P177" s="26">
        <v>0</v>
      </c>
      <c r="Q177" s="98">
        <v>0</v>
      </c>
      <c r="R177" s="6">
        <v>0</v>
      </c>
      <c r="S177" s="26">
        <v>0</v>
      </c>
      <c r="T177" s="5">
        <v>0</v>
      </c>
      <c r="U177" s="6">
        <v>1</v>
      </c>
      <c r="V177" s="143">
        <v>0</v>
      </c>
      <c r="W177" s="140">
        <v>2</v>
      </c>
      <c r="X177" s="60">
        <v>0</v>
      </c>
      <c r="Y177" s="8">
        <v>0</v>
      </c>
      <c r="Z177" s="61">
        <v>0</v>
      </c>
      <c r="AA177" s="60">
        <v>0</v>
      </c>
      <c r="AB177" s="8">
        <v>0</v>
      </c>
      <c r="AC177" s="61">
        <v>0</v>
      </c>
      <c r="AD177" s="60">
        <v>0</v>
      </c>
      <c r="AE177" s="8">
        <v>0</v>
      </c>
      <c r="AF177" s="9">
        <v>0</v>
      </c>
      <c r="AG177" s="42">
        <v>0</v>
      </c>
      <c r="AH177" s="8">
        <v>0</v>
      </c>
      <c r="AI177" s="61">
        <v>0</v>
      </c>
      <c r="AJ177" s="133">
        <v>19</v>
      </c>
      <c r="AK177" s="10">
        <v>1</v>
      </c>
      <c r="AL177" s="103">
        <v>2</v>
      </c>
      <c r="AM177" s="107">
        <f t="shared" si="81"/>
        <v>25</v>
      </c>
      <c r="AN177" s="110">
        <f t="shared" si="82"/>
        <v>3</v>
      </c>
      <c r="AO177" s="113">
        <f t="shared" si="83"/>
        <v>0.13043478260869565</v>
      </c>
      <c r="AP177" s="189"/>
      <c r="AQ177" s="115">
        <f t="shared" si="105"/>
        <v>64.666666666666671</v>
      </c>
      <c r="AR177" s="204"/>
    </row>
    <row r="178" spans="1:44">
      <c r="A178" s="49" t="s">
        <v>47</v>
      </c>
      <c r="B178" s="49" t="s">
        <v>48</v>
      </c>
      <c r="C178" s="23" t="s">
        <v>26</v>
      </c>
      <c r="D178" s="24" t="s">
        <v>30</v>
      </c>
      <c r="E178" s="23">
        <v>4</v>
      </c>
      <c r="F178" s="23" t="s">
        <v>44</v>
      </c>
      <c r="G178" s="25">
        <v>41346</v>
      </c>
      <c r="H178" s="11">
        <f t="shared" si="99"/>
        <v>41374</v>
      </c>
      <c r="I178" s="11">
        <f t="shared" si="100"/>
        <v>41430</v>
      </c>
      <c r="J178" s="146">
        <f t="shared" si="101"/>
        <v>41458</v>
      </c>
      <c r="K178" s="28">
        <v>0</v>
      </c>
      <c r="L178" s="6">
        <v>0</v>
      </c>
      <c r="M178" s="7">
        <v>0</v>
      </c>
      <c r="N178" s="5">
        <v>0</v>
      </c>
      <c r="O178" s="6">
        <v>0</v>
      </c>
      <c r="P178" s="26">
        <v>0</v>
      </c>
      <c r="Q178" s="97">
        <v>0</v>
      </c>
      <c r="R178" s="6">
        <v>0</v>
      </c>
      <c r="S178" s="26">
        <v>0</v>
      </c>
      <c r="T178" s="5">
        <v>0</v>
      </c>
      <c r="U178" s="6">
        <v>0</v>
      </c>
      <c r="V178" s="143">
        <v>0</v>
      </c>
      <c r="W178" s="140">
        <v>0</v>
      </c>
      <c r="X178" s="60">
        <v>0</v>
      </c>
      <c r="Y178" s="8">
        <v>0</v>
      </c>
      <c r="Z178" s="61">
        <v>0</v>
      </c>
      <c r="AA178" s="60">
        <v>0</v>
      </c>
      <c r="AB178" s="8">
        <v>0</v>
      </c>
      <c r="AC178" s="61">
        <v>0</v>
      </c>
      <c r="AD178" s="60">
        <v>0</v>
      </c>
      <c r="AE178" s="8">
        <v>0</v>
      </c>
      <c r="AF178" s="9">
        <v>0</v>
      </c>
      <c r="AG178" s="42">
        <v>0</v>
      </c>
      <c r="AH178" s="8">
        <v>0</v>
      </c>
      <c r="AI178" s="61">
        <v>0</v>
      </c>
      <c r="AJ178" s="133">
        <v>23</v>
      </c>
      <c r="AK178" s="10">
        <v>0</v>
      </c>
      <c r="AL178" s="103">
        <v>2</v>
      </c>
      <c r="AM178" s="107">
        <f t="shared" si="81"/>
        <v>25</v>
      </c>
      <c r="AN178" s="110">
        <f t="shared" si="82"/>
        <v>0</v>
      </c>
      <c r="AO178" s="113">
        <f t="shared" si="83"/>
        <v>0</v>
      </c>
      <c r="AP178" s="189"/>
      <c r="AQ178" s="115">
        <f>((K178*2)+(L178*5)+(M178*7)+(N178*9)+(O178*12)+(P178*14)+(Q178*16)+(R178*19)+(S178*21)+(T178*23)+(U178*26)+(V178*28)+(W178*84)+(X178*86)+(Y178*89)+(Z178*91)+(AA178*93)+(AB178*96)+(AC178*98)+(AD178*100)+(AE178*103)+(AF178*105)+(AG178*107)+(AH178*110)+(AI178*112))</f>
        <v>0</v>
      </c>
      <c r="AR178" s="204"/>
    </row>
    <row r="179" spans="1:44">
      <c r="A179" s="1" t="s">
        <v>47</v>
      </c>
      <c r="B179" s="1" t="s">
        <v>48</v>
      </c>
      <c r="C179" s="12" t="s">
        <v>26</v>
      </c>
      <c r="D179" s="13" t="s">
        <v>31</v>
      </c>
      <c r="E179" s="12">
        <v>1</v>
      </c>
      <c r="F179" s="2" t="s">
        <v>44</v>
      </c>
      <c r="G179" s="4">
        <v>41346</v>
      </c>
      <c r="H179" s="14">
        <f t="shared" si="99"/>
        <v>41374</v>
      </c>
      <c r="I179" s="14">
        <f t="shared" si="100"/>
        <v>41430</v>
      </c>
      <c r="J179" s="154">
        <f t="shared" si="101"/>
        <v>41458</v>
      </c>
      <c r="K179" s="28">
        <v>0</v>
      </c>
      <c r="L179" s="6">
        <v>0</v>
      </c>
      <c r="M179" s="7">
        <v>0</v>
      </c>
      <c r="N179" s="5">
        <v>0</v>
      </c>
      <c r="O179" s="6">
        <v>0</v>
      </c>
      <c r="P179" s="26">
        <v>0</v>
      </c>
      <c r="Q179" s="98">
        <v>0</v>
      </c>
      <c r="R179" s="6">
        <v>0</v>
      </c>
      <c r="S179" s="26">
        <v>0</v>
      </c>
      <c r="T179" s="5">
        <v>0</v>
      </c>
      <c r="U179" s="6">
        <v>0</v>
      </c>
      <c r="V179" s="143">
        <v>0</v>
      </c>
      <c r="W179" s="140">
        <v>0</v>
      </c>
      <c r="X179" s="60">
        <v>0</v>
      </c>
      <c r="Y179" s="8">
        <v>0</v>
      </c>
      <c r="Z179" s="61">
        <v>0</v>
      </c>
      <c r="AA179" s="60">
        <v>0</v>
      </c>
      <c r="AB179" s="8">
        <v>0</v>
      </c>
      <c r="AC179" s="61">
        <v>0</v>
      </c>
      <c r="AD179" s="60">
        <v>0</v>
      </c>
      <c r="AE179" s="8">
        <v>0</v>
      </c>
      <c r="AF179" s="9">
        <v>0</v>
      </c>
      <c r="AG179" s="42">
        <v>0</v>
      </c>
      <c r="AH179" s="8">
        <v>0</v>
      </c>
      <c r="AI179" s="61">
        <v>0</v>
      </c>
      <c r="AJ179" s="133">
        <v>23</v>
      </c>
      <c r="AK179" s="10">
        <v>0</v>
      </c>
      <c r="AL179" s="103">
        <v>2</v>
      </c>
      <c r="AM179" s="106">
        <f t="shared" si="81"/>
        <v>25</v>
      </c>
      <c r="AN179" s="109">
        <f t="shared" si="82"/>
        <v>0</v>
      </c>
      <c r="AO179" s="112">
        <f t="shared" si="83"/>
        <v>0</v>
      </c>
      <c r="AP179" s="190">
        <f t="shared" ref="AP179" si="106">AVERAGE(AO179:AO182)</f>
        <v>0</v>
      </c>
      <c r="AQ179" s="116">
        <f t="shared" ref="AQ179:AQ182" si="107">((K179*2)+(L179*5)+(M179*7)+(N179*9)+(O179*12)+(P179*14)+(Q179*16)+(R179*19)+(S179*21)+(T179*23)+(U179*26)+(V179*28)+(W179*84)+(X179*86)+(Y179*89)+(Z179*91)+(AA179*93)+(AB179*96)+(AC179*98)+(AD179*100)+(AE179*103)+(AF179*105)+(AG179*107)+(AH179*110)+(AI179*112))</f>
        <v>0</v>
      </c>
      <c r="AR179" s="201">
        <f t="shared" si="103"/>
        <v>0</v>
      </c>
    </row>
    <row r="180" spans="1:44">
      <c r="A180" s="1" t="s">
        <v>47</v>
      </c>
      <c r="B180" s="1" t="s">
        <v>48</v>
      </c>
      <c r="C180" s="12" t="s">
        <v>26</v>
      </c>
      <c r="D180" s="13" t="s">
        <v>31</v>
      </c>
      <c r="E180" s="12">
        <v>2</v>
      </c>
      <c r="F180" s="2" t="s">
        <v>44</v>
      </c>
      <c r="G180" s="4">
        <v>41346</v>
      </c>
      <c r="H180" s="14">
        <f t="shared" si="99"/>
        <v>41374</v>
      </c>
      <c r="I180" s="14">
        <f t="shared" si="100"/>
        <v>41430</v>
      </c>
      <c r="J180" s="154">
        <f t="shared" si="101"/>
        <v>41458</v>
      </c>
      <c r="K180" s="28">
        <v>0</v>
      </c>
      <c r="L180" s="6">
        <v>0</v>
      </c>
      <c r="M180" s="7">
        <v>0</v>
      </c>
      <c r="N180" s="5">
        <v>0</v>
      </c>
      <c r="O180" s="6">
        <v>0</v>
      </c>
      <c r="P180" s="26">
        <v>0</v>
      </c>
      <c r="Q180" s="97">
        <v>0</v>
      </c>
      <c r="R180" s="6">
        <v>0</v>
      </c>
      <c r="S180" s="26">
        <v>0</v>
      </c>
      <c r="T180" s="5">
        <v>0</v>
      </c>
      <c r="U180" s="6">
        <v>0</v>
      </c>
      <c r="V180" s="143">
        <v>0</v>
      </c>
      <c r="W180" s="140">
        <v>0</v>
      </c>
      <c r="X180" s="60">
        <v>0</v>
      </c>
      <c r="Y180" s="8">
        <v>0</v>
      </c>
      <c r="Z180" s="61">
        <v>0</v>
      </c>
      <c r="AA180" s="60">
        <v>0</v>
      </c>
      <c r="AB180" s="8">
        <v>0</v>
      </c>
      <c r="AC180" s="61">
        <v>0</v>
      </c>
      <c r="AD180" s="60">
        <v>0</v>
      </c>
      <c r="AE180" s="8">
        <v>0</v>
      </c>
      <c r="AF180" s="9">
        <v>0</v>
      </c>
      <c r="AG180" s="42">
        <v>0</v>
      </c>
      <c r="AH180" s="8">
        <v>0</v>
      </c>
      <c r="AI180" s="61">
        <v>0</v>
      </c>
      <c r="AJ180" s="133">
        <v>24</v>
      </c>
      <c r="AK180" s="10">
        <v>0</v>
      </c>
      <c r="AL180" s="103">
        <v>1</v>
      </c>
      <c r="AM180" s="106">
        <f t="shared" si="81"/>
        <v>25</v>
      </c>
      <c r="AN180" s="109">
        <f t="shared" si="82"/>
        <v>0</v>
      </c>
      <c r="AO180" s="112">
        <f t="shared" si="83"/>
        <v>0</v>
      </c>
      <c r="AP180" s="191"/>
      <c r="AQ180" s="116">
        <f t="shared" si="107"/>
        <v>0</v>
      </c>
      <c r="AR180" s="202"/>
    </row>
    <row r="181" spans="1:44">
      <c r="A181" s="1" t="s">
        <v>47</v>
      </c>
      <c r="B181" s="1" t="s">
        <v>48</v>
      </c>
      <c r="C181" s="12" t="s">
        <v>26</v>
      </c>
      <c r="D181" s="13" t="s">
        <v>31</v>
      </c>
      <c r="E181" s="12">
        <v>3</v>
      </c>
      <c r="F181" s="2" t="s">
        <v>44</v>
      </c>
      <c r="G181" s="4">
        <v>41346</v>
      </c>
      <c r="H181" s="14">
        <f t="shared" si="99"/>
        <v>41374</v>
      </c>
      <c r="I181" s="14">
        <f t="shared" si="100"/>
        <v>41430</v>
      </c>
      <c r="J181" s="154">
        <f t="shared" si="101"/>
        <v>41458</v>
      </c>
      <c r="K181" s="28">
        <v>0</v>
      </c>
      <c r="L181" s="6">
        <v>0</v>
      </c>
      <c r="M181" s="7">
        <v>0</v>
      </c>
      <c r="N181" s="5">
        <v>0</v>
      </c>
      <c r="O181" s="6">
        <v>0</v>
      </c>
      <c r="P181" s="26">
        <v>0</v>
      </c>
      <c r="Q181" s="98">
        <v>0</v>
      </c>
      <c r="R181" s="6">
        <v>0</v>
      </c>
      <c r="S181" s="26">
        <v>0</v>
      </c>
      <c r="T181" s="5">
        <v>0</v>
      </c>
      <c r="U181" s="6">
        <v>0</v>
      </c>
      <c r="V181" s="143">
        <v>0</v>
      </c>
      <c r="W181" s="140">
        <v>0</v>
      </c>
      <c r="X181" s="60">
        <v>0</v>
      </c>
      <c r="Y181" s="8">
        <v>0</v>
      </c>
      <c r="Z181" s="61">
        <v>0</v>
      </c>
      <c r="AA181" s="60">
        <v>0</v>
      </c>
      <c r="AB181" s="8">
        <v>0</v>
      </c>
      <c r="AC181" s="61">
        <v>0</v>
      </c>
      <c r="AD181" s="60">
        <v>0</v>
      </c>
      <c r="AE181" s="8">
        <v>0</v>
      </c>
      <c r="AF181" s="9">
        <v>0</v>
      </c>
      <c r="AG181" s="42">
        <v>0</v>
      </c>
      <c r="AH181" s="8">
        <v>0</v>
      </c>
      <c r="AI181" s="61">
        <v>0</v>
      </c>
      <c r="AJ181" s="133">
        <v>25</v>
      </c>
      <c r="AK181" s="10">
        <v>0</v>
      </c>
      <c r="AL181" s="103">
        <v>0</v>
      </c>
      <c r="AM181" s="106">
        <f t="shared" si="81"/>
        <v>25</v>
      </c>
      <c r="AN181" s="109">
        <f t="shared" si="82"/>
        <v>0</v>
      </c>
      <c r="AO181" s="112">
        <f t="shared" si="83"/>
        <v>0</v>
      </c>
      <c r="AP181" s="191"/>
      <c r="AQ181" s="116">
        <f t="shared" si="107"/>
        <v>0</v>
      </c>
      <c r="AR181" s="202"/>
    </row>
    <row r="182" spans="1:44">
      <c r="A182" s="1" t="s">
        <v>47</v>
      </c>
      <c r="B182" s="1" t="s">
        <v>48</v>
      </c>
      <c r="C182" s="12" t="s">
        <v>26</v>
      </c>
      <c r="D182" s="13" t="s">
        <v>31</v>
      </c>
      <c r="E182" s="12">
        <v>4</v>
      </c>
      <c r="F182" s="2" t="s">
        <v>44</v>
      </c>
      <c r="G182" s="4">
        <v>41346</v>
      </c>
      <c r="H182" s="14">
        <f t="shared" si="99"/>
        <v>41374</v>
      </c>
      <c r="I182" s="14">
        <f t="shared" si="100"/>
        <v>41430</v>
      </c>
      <c r="J182" s="154">
        <f t="shared" si="101"/>
        <v>41458</v>
      </c>
      <c r="K182" s="28">
        <v>0</v>
      </c>
      <c r="L182" s="6">
        <v>0</v>
      </c>
      <c r="M182" s="7">
        <v>0</v>
      </c>
      <c r="N182" s="5">
        <v>0</v>
      </c>
      <c r="O182" s="6">
        <v>0</v>
      </c>
      <c r="P182" s="26">
        <v>0</v>
      </c>
      <c r="Q182" s="97">
        <v>0</v>
      </c>
      <c r="R182" s="6">
        <v>0</v>
      </c>
      <c r="S182" s="26">
        <v>0</v>
      </c>
      <c r="T182" s="5">
        <v>0</v>
      </c>
      <c r="U182" s="6">
        <v>0</v>
      </c>
      <c r="V182" s="143">
        <v>0</v>
      </c>
      <c r="W182" s="140">
        <v>0</v>
      </c>
      <c r="X182" s="60">
        <v>0</v>
      </c>
      <c r="Y182" s="8">
        <v>0</v>
      </c>
      <c r="Z182" s="61">
        <v>0</v>
      </c>
      <c r="AA182" s="60">
        <v>0</v>
      </c>
      <c r="AB182" s="8">
        <v>0</v>
      </c>
      <c r="AC182" s="61">
        <v>0</v>
      </c>
      <c r="AD182" s="60">
        <v>0</v>
      </c>
      <c r="AE182" s="8">
        <v>0</v>
      </c>
      <c r="AF182" s="9">
        <v>0</v>
      </c>
      <c r="AG182" s="42">
        <v>0</v>
      </c>
      <c r="AH182" s="8">
        <v>0</v>
      </c>
      <c r="AI182" s="61">
        <v>0</v>
      </c>
      <c r="AJ182" s="133">
        <v>22</v>
      </c>
      <c r="AK182" s="10">
        <v>0</v>
      </c>
      <c r="AL182" s="103">
        <v>3</v>
      </c>
      <c r="AM182" s="106">
        <f t="shared" si="81"/>
        <v>25</v>
      </c>
      <c r="AN182" s="109">
        <f t="shared" si="82"/>
        <v>0</v>
      </c>
      <c r="AO182" s="112">
        <f t="shared" si="83"/>
        <v>0</v>
      </c>
      <c r="AP182" s="191"/>
      <c r="AQ182" s="116">
        <f t="shared" si="107"/>
        <v>0</v>
      </c>
      <c r="AR182" s="202"/>
    </row>
    <row r="183" spans="1:44">
      <c r="A183" s="49" t="s">
        <v>47</v>
      </c>
      <c r="B183" s="49" t="s">
        <v>48</v>
      </c>
      <c r="C183" s="23" t="s">
        <v>24</v>
      </c>
      <c r="D183" s="24" t="s">
        <v>27</v>
      </c>
      <c r="E183" s="23">
        <v>1</v>
      </c>
      <c r="F183" s="23" t="s">
        <v>44</v>
      </c>
      <c r="G183" s="25">
        <v>41346</v>
      </c>
      <c r="H183" s="11" t="s">
        <v>29</v>
      </c>
      <c r="I183" s="11">
        <f t="shared" si="100"/>
        <v>41430</v>
      </c>
      <c r="J183" s="146">
        <f t="shared" si="101"/>
        <v>41458</v>
      </c>
      <c r="K183" s="28" t="s">
        <v>29</v>
      </c>
      <c r="L183" s="6" t="s">
        <v>29</v>
      </c>
      <c r="M183" s="26" t="s">
        <v>29</v>
      </c>
      <c r="N183" s="5" t="s">
        <v>29</v>
      </c>
      <c r="O183" s="28" t="s">
        <v>29</v>
      </c>
      <c r="P183" s="26" t="s">
        <v>29</v>
      </c>
      <c r="Q183" s="5" t="s">
        <v>29</v>
      </c>
      <c r="R183" s="6" t="s">
        <v>29</v>
      </c>
      <c r="S183" s="30" t="s">
        <v>29</v>
      </c>
      <c r="T183" s="5" t="s">
        <v>29</v>
      </c>
      <c r="U183" s="6" t="s">
        <v>29</v>
      </c>
      <c r="V183" s="143" t="s">
        <v>29</v>
      </c>
      <c r="W183" s="140">
        <v>0</v>
      </c>
      <c r="X183" s="60">
        <v>0</v>
      </c>
      <c r="Y183" s="8">
        <v>0</v>
      </c>
      <c r="Z183" s="61">
        <v>0</v>
      </c>
      <c r="AA183" s="60">
        <v>0</v>
      </c>
      <c r="AB183" s="8">
        <v>0</v>
      </c>
      <c r="AC183" s="61">
        <v>0</v>
      </c>
      <c r="AD183" s="60">
        <v>0</v>
      </c>
      <c r="AE183" s="8">
        <v>0</v>
      </c>
      <c r="AF183" s="9">
        <v>0</v>
      </c>
      <c r="AG183" s="42">
        <v>0</v>
      </c>
      <c r="AH183" s="8">
        <v>0</v>
      </c>
      <c r="AI183" s="61">
        <v>0</v>
      </c>
      <c r="AJ183" s="133">
        <v>22</v>
      </c>
      <c r="AK183" s="10">
        <v>0</v>
      </c>
      <c r="AL183" s="103">
        <v>3</v>
      </c>
      <c r="AM183" s="107">
        <f t="shared" si="81"/>
        <v>25</v>
      </c>
      <c r="AN183" s="110">
        <f t="shared" si="82"/>
        <v>0</v>
      </c>
      <c r="AO183" s="113">
        <f t="shared" si="83"/>
        <v>0</v>
      </c>
      <c r="AP183" s="188">
        <f t="shared" ref="AP183" si="108">AVERAGE(AO183:AO186)</f>
        <v>0</v>
      </c>
      <c r="AQ183" s="115">
        <f>((W183*84)+(X183*86)+(Y183*89)+(Z183*91)+(AA183*93)+(AB183*96)+(AC183*98)+(AD183*100)+(AE183*103)+(AF183*105)+(AG183*107)+(AH183*110)+(AI183*112))</f>
        <v>0</v>
      </c>
      <c r="AR183" s="203">
        <f t="shared" si="103"/>
        <v>0</v>
      </c>
    </row>
    <row r="184" spans="1:44">
      <c r="A184" s="49" t="s">
        <v>47</v>
      </c>
      <c r="B184" s="49" t="s">
        <v>48</v>
      </c>
      <c r="C184" s="23" t="s">
        <v>24</v>
      </c>
      <c r="D184" s="24" t="s">
        <v>27</v>
      </c>
      <c r="E184" s="23">
        <v>2</v>
      </c>
      <c r="F184" s="23" t="s">
        <v>44</v>
      </c>
      <c r="G184" s="25">
        <v>41346</v>
      </c>
      <c r="H184" s="11" t="s">
        <v>29</v>
      </c>
      <c r="I184" s="11">
        <f t="shared" si="100"/>
        <v>41430</v>
      </c>
      <c r="J184" s="146">
        <f t="shared" si="101"/>
        <v>41458</v>
      </c>
      <c r="K184" s="28" t="s">
        <v>29</v>
      </c>
      <c r="L184" s="6" t="s">
        <v>29</v>
      </c>
      <c r="M184" s="26" t="s">
        <v>29</v>
      </c>
      <c r="N184" s="5" t="s">
        <v>29</v>
      </c>
      <c r="O184" s="28" t="s">
        <v>29</v>
      </c>
      <c r="P184" s="26" t="s">
        <v>29</v>
      </c>
      <c r="Q184" s="5" t="s">
        <v>29</v>
      </c>
      <c r="R184" s="6" t="s">
        <v>29</v>
      </c>
      <c r="S184" s="30" t="s">
        <v>29</v>
      </c>
      <c r="T184" s="5" t="s">
        <v>29</v>
      </c>
      <c r="U184" s="6" t="s">
        <v>29</v>
      </c>
      <c r="V184" s="143" t="s">
        <v>29</v>
      </c>
      <c r="W184" s="140">
        <v>0</v>
      </c>
      <c r="X184" s="60">
        <v>0</v>
      </c>
      <c r="Y184" s="8">
        <v>0</v>
      </c>
      <c r="Z184" s="61">
        <v>0</v>
      </c>
      <c r="AA184" s="60">
        <v>0</v>
      </c>
      <c r="AB184" s="8">
        <v>0</v>
      </c>
      <c r="AC184" s="61">
        <v>0</v>
      </c>
      <c r="AD184" s="60">
        <v>0</v>
      </c>
      <c r="AE184" s="8">
        <v>0</v>
      </c>
      <c r="AF184" s="9">
        <v>0</v>
      </c>
      <c r="AG184" s="42">
        <v>0</v>
      </c>
      <c r="AH184" s="8">
        <v>0</v>
      </c>
      <c r="AI184" s="61">
        <v>0</v>
      </c>
      <c r="AJ184" s="133">
        <v>22</v>
      </c>
      <c r="AK184" s="10">
        <v>0</v>
      </c>
      <c r="AL184" s="103">
        <v>3</v>
      </c>
      <c r="AM184" s="107">
        <f t="shared" si="81"/>
        <v>25</v>
      </c>
      <c r="AN184" s="110">
        <f t="shared" si="82"/>
        <v>0</v>
      </c>
      <c r="AO184" s="113">
        <f t="shared" si="83"/>
        <v>0</v>
      </c>
      <c r="AP184" s="189"/>
      <c r="AQ184" s="115">
        <f t="shared" ref="AQ184:AQ186" si="109">((W184*84)+(X184*86)+(Y184*89)+(Z184*91)+(AA184*93)+(AB184*96)+(AC184*98)+(AD184*100)+(AE184*103)+(AF184*105)+(AG184*107)+(AH184*110)+(AI184*112))</f>
        <v>0</v>
      </c>
      <c r="AR184" s="204"/>
    </row>
    <row r="185" spans="1:44">
      <c r="A185" s="49" t="s">
        <v>47</v>
      </c>
      <c r="B185" s="49" t="s">
        <v>48</v>
      </c>
      <c r="C185" s="23" t="s">
        <v>24</v>
      </c>
      <c r="D185" s="24" t="s">
        <v>27</v>
      </c>
      <c r="E185" s="23">
        <v>3</v>
      </c>
      <c r="F185" s="23" t="s">
        <v>44</v>
      </c>
      <c r="G185" s="25">
        <v>41346</v>
      </c>
      <c r="H185" s="11" t="s">
        <v>29</v>
      </c>
      <c r="I185" s="11">
        <f t="shared" si="100"/>
        <v>41430</v>
      </c>
      <c r="J185" s="146">
        <f t="shared" si="101"/>
        <v>41458</v>
      </c>
      <c r="K185" s="28" t="s">
        <v>29</v>
      </c>
      <c r="L185" s="6" t="s">
        <v>29</v>
      </c>
      <c r="M185" s="26" t="s">
        <v>29</v>
      </c>
      <c r="N185" s="5" t="s">
        <v>29</v>
      </c>
      <c r="O185" s="28" t="s">
        <v>29</v>
      </c>
      <c r="P185" s="26" t="s">
        <v>29</v>
      </c>
      <c r="Q185" s="5" t="s">
        <v>29</v>
      </c>
      <c r="R185" s="6" t="s">
        <v>29</v>
      </c>
      <c r="S185" s="30" t="s">
        <v>29</v>
      </c>
      <c r="T185" s="5" t="s">
        <v>29</v>
      </c>
      <c r="U185" s="6" t="s">
        <v>29</v>
      </c>
      <c r="V185" s="143" t="s">
        <v>29</v>
      </c>
      <c r="W185" s="140">
        <v>0</v>
      </c>
      <c r="X185" s="60">
        <v>0</v>
      </c>
      <c r="Y185" s="8">
        <v>0</v>
      </c>
      <c r="Z185" s="61">
        <v>0</v>
      </c>
      <c r="AA185" s="60">
        <v>0</v>
      </c>
      <c r="AB185" s="8">
        <v>0</v>
      </c>
      <c r="AC185" s="61">
        <v>0</v>
      </c>
      <c r="AD185" s="60">
        <v>0</v>
      </c>
      <c r="AE185" s="8">
        <v>0</v>
      </c>
      <c r="AF185" s="9">
        <v>0</v>
      </c>
      <c r="AG185" s="42">
        <v>0</v>
      </c>
      <c r="AH185" s="8">
        <v>0</v>
      </c>
      <c r="AI185" s="61">
        <v>0</v>
      </c>
      <c r="AJ185" s="133">
        <v>24</v>
      </c>
      <c r="AK185" s="10">
        <v>0</v>
      </c>
      <c r="AL185" s="103">
        <v>1</v>
      </c>
      <c r="AM185" s="107">
        <f t="shared" si="81"/>
        <v>25</v>
      </c>
      <c r="AN185" s="110">
        <f t="shared" si="82"/>
        <v>0</v>
      </c>
      <c r="AO185" s="113">
        <f t="shared" si="83"/>
        <v>0</v>
      </c>
      <c r="AP185" s="189"/>
      <c r="AQ185" s="115">
        <f t="shared" si="109"/>
        <v>0</v>
      </c>
      <c r="AR185" s="204"/>
    </row>
    <row r="186" spans="1:44">
      <c r="A186" s="49" t="s">
        <v>47</v>
      </c>
      <c r="B186" s="49" t="s">
        <v>48</v>
      </c>
      <c r="C186" s="23" t="s">
        <v>24</v>
      </c>
      <c r="D186" s="24" t="s">
        <v>27</v>
      </c>
      <c r="E186" s="23">
        <v>4</v>
      </c>
      <c r="F186" s="23" t="s">
        <v>44</v>
      </c>
      <c r="G186" s="25">
        <v>41346</v>
      </c>
      <c r="H186" s="11" t="s">
        <v>29</v>
      </c>
      <c r="I186" s="11">
        <f t="shared" si="100"/>
        <v>41430</v>
      </c>
      <c r="J186" s="146">
        <f t="shared" si="101"/>
        <v>41458</v>
      </c>
      <c r="K186" s="28" t="s">
        <v>29</v>
      </c>
      <c r="L186" s="6" t="s">
        <v>29</v>
      </c>
      <c r="M186" s="26" t="s">
        <v>29</v>
      </c>
      <c r="N186" s="5" t="s">
        <v>29</v>
      </c>
      <c r="O186" s="28" t="s">
        <v>29</v>
      </c>
      <c r="P186" s="26" t="s">
        <v>29</v>
      </c>
      <c r="Q186" s="5" t="s">
        <v>29</v>
      </c>
      <c r="R186" s="6" t="s">
        <v>29</v>
      </c>
      <c r="S186" s="30" t="s">
        <v>29</v>
      </c>
      <c r="T186" s="5" t="s">
        <v>29</v>
      </c>
      <c r="U186" s="6" t="s">
        <v>29</v>
      </c>
      <c r="V186" s="143" t="s">
        <v>29</v>
      </c>
      <c r="W186" s="140">
        <v>0</v>
      </c>
      <c r="X186" s="60">
        <v>0</v>
      </c>
      <c r="Y186" s="8">
        <v>0</v>
      </c>
      <c r="Z186" s="61">
        <v>0</v>
      </c>
      <c r="AA186" s="60">
        <v>0</v>
      </c>
      <c r="AB186" s="8">
        <v>0</v>
      </c>
      <c r="AC186" s="61">
        <v>0</v>
      </c>
      <c r="AD186" s="60">
        <v>0</v>
      </c>
      <c r="AE186" s="8">
        <v>0</v>
      </c>
      <c r="AF186" s="9">
        <v>0</v>
      </c>
      <c r="AG186" s="42">
        <v>0</v>
      </c>
      <c r="AH186" s="8">
        <v>0</v>
      </c>
      <c r="AI186" s="61">
        <v>0</v>
      </c>
      <c r="AJ186" s="133">
        <v>23</v>
      </c>
      <c r="AK186" s="10">
        <v>0</v>
      </c>
      <c r="AL186" s="103">
        <v>2</v>
      </c>
      <c r="AM186" s="107">
        <f t="shared" si="81"/>
        <v>25</v>
      </c>
      <c r="AN186" s="110">
        <f t="shared" si="82"/>
        <v>0</v>
      </c>
      <c r="AO186" s="113">
        <f t="shared" si="83"/>
        <v>0</v>
      </c>
      <c r="AP186" s="189"/>
      <c r="AQ186" s="115">
        <f t="shared" si="109"/>
        <v>0</v>
      </c>
      <c r="AR186" s="204"/>
    </row>
    <row r="187" spans="1:44">
      <c r="A187" s="1" t="s">
        <v>47</v>
      </c>
      <c r="B187" s="1" t="s">
        <v>48</v>
      </c>
      <c r="C187" s="12" t="s">
        <v>24</v>
      </c>
      <c r="D187" s="13" t="s">
        <v>30</v>
      </c>
      <c r="E187" s="12">
        <v>1</v>
      </c>
      <c r="F187" s="2" t="s">
        <v>44</v>
      </c>
      <c r="G187" s="4">
        <v>41346</v>
      </c>
      <c r="H187" s="15" t="s">
        <v>29</v>
      </c>
      <c r="I187" s="14">
        <f t="shared" si="100"/>
        <v>41430</v>
      </c>
      <c r="J187" s="154">
        <f t="shared" si="101"/>
        <v>41458</v>
      </c>
      <c r="K187" s="28" t="s">
        <v>29</v>
      </c>
      <c r="L187" s="6" t="s">
        <v>29</v>
      </c>
      <c r="M187" s="26" t="s">
        <v>29</v>
      </c>
      <c r="N187" s="5" t="s">
        <v>29</v>
      </c>
      <c r="O187" s="28" t="s">
        <v>29</v>
      </c>
      <c r="P187" s="26" t="s">
        <v>29</v>
      </c>
      <c r="Q187" s="5" t="s">
        <v>29</v>
      </c>
      <c r="R187" s="6" t="s">
        <v>29</v>
      </c>
      <c r="S187" s="30" t="s">
        <v>29</v>
      </c>
      <c r="T187" s="5" t="s">
        <v>29</v>
      </c>
      <c r="U187" s="6" t="s">
        <v>29</v>
      </c>
      <c r="V187" s="143" t="s">
        <v>29</v>
      </c>
      <c r="W187" s="140">
        <v>0</v>
      </c>
      <c r="X187" s="60">
        <v>0</v>
      </c>
      <c r="Y187" s="8">
        <v>0</v>
      </c>
      <c r="Z187" s="61">
        <v>0</v>
      </c>
      <c r="AA187" s="60">
        <v>0</v>
      </c>
      <c r="AB187" s="8">
        <v>6</v>
      </c>
      <c r="AC187" s="61">
        <v>9</v>
      </c>
      <c r="AD187" s="60">
        <v>3</v>
      </c>
      <c r="AE187" s="8">
        <v>3</v>
      </c>
      <c r="AF187" s="9">
        <v>0</v>
      </c>
      <c r="AG187" s="42">
        <v>1</v>
      </c>
      <c r="AH187" s="8">
        <v>0</v>
      </c>
      <c r="AI187" s="61">
        <v>0</v>
      </c>
      <c r="AJ187" s="133">
        <v>3</v>
      </c>
      <c r="AK187" s="10">
        <v>0</v>
      </c>
      <c r="AL187" s="103">
        <v>0</v>
      </c>
      <c r="AM187" s="106">
        <f t="shared" si="81"/>
        <v>25</v>
      </c>
      <c r="AN187" s="109">
        <f t="shared" si="82"/>
        <v>22</v>
      </c>
      <c r="AO187" s="112">
        <f t="shared" si="83"/>
        <v>0.88</v>
      </c>
      <c r="AP187" s="190">
        <f t="shared" ref="AP187" si="110">AVERAGE(AO187:AO190)</f>
        <v>0.80224637681159428</v>
      </c>
      <c r="AQ187" s="116">
        <f t="shared" ref="AQ187:AQ194" si="111">((W187*84)+(X187*86)+(Y187*89)+(Z187*91)+(AA187*93)+(AB187*96)+(AC187*98)+(AD187*100)+(AE187*103)+(AF187*105)+(AG187*107)+(AH187*110)+(AI187*112))/AN187</f>
        <v>98.818181818181813</v>
      </c>
      <c r="AR187" s="201">
        <f t="shared" si="103"/>
        <v>98.41079545454545</v>
      </c>
    </row>
    <row r="188" spans="1:44">
      <c r="A188" s="1" t="s">
        <v>47</v>
      </c>
      <c r="B188" s="1" t="s">
        <v>48</v>
      </c>
      <c r="C188" s="12" t="s">
        <v>24</v>
      </c>
      <c r="D188" s="13" t="s">
        <v>30</v>
      </c>
      <c r="E188" s="12">
        <v>2</v>
      </c>
      <c r="F188" s="2" t="s">
        <v>44</v>
      </c>
      <c r="G188" s="4">
        <v>41346</v>
      </c>
      <c r="H188" s="15" t="s">
        <v>29</v>
      </c>
      <c r="I188" s="14">
        <f t="shared" si="100"/>
        <v>41430</v>
      </c>
      <c r="J188" s="154">
        <f t="shared" si="101"/>
        <v>41458</v>
      </c>
      <c r="K188" s="28" t="s">
        <v>29</v>
      </c>
      <c r="L188" s="6" t="s">
        <v>29</v>
      </c>
      <c r="M188" s="26" t="s">
        <v>29</v>
      </c>
      <c r="N188" s="5" t="s">
        <v>29</v>
      </c>
      <c r="O188" s="28" t="s">
        <v>29</v>
      </c>
      <c r="P188" s="26" t="s">
        <v>29</v>
      </c>
      <c r="Q188" s="5" t="s">
        <v>29</v>
      </c>
      <c r="R188" s="6" t="s">
        <v>29</v>
      </c>
      <c r="S188" s="30" t="s">
        <v>29</v>
      </c>
      <c r="T188" s="5" t="s">
        <v>29</v>
      </c>
      <c r="U188" s="6" t="s">
        <v>29</v>
      </c>
      <c r="V188" s="143" t="s">
        <v>29</v>
      </c>
      <c r="W188" s="140">
        <v>0</v>
      </c>
      <c r="X188" s="60">
        <v>0</v>
      </c>
      <c r="Y188" s="8">
        <v>0</v>
      </c>
      <c r="Z188" s="61">
        <v>0</v>
      </c>
      <c r="AA188" s="60">
        <v>0</v>
      </c>
      <c r="AB188" s="8">
        <v>4</v>
      </c>
      <c r="AC188" s="9">
        <v>9</v>
      </c>
      <c r="AD188" s="42">
        <v>3</v>
      </c>
      <c r="AE188" s="8">
        <v>0</v>
      </c>
      <c r="AF188" s="9">
        <v>0</v>
      </c>
      <c r="AG188" s="42">
        <v>0</v>
      </c>
      <c r="AH188" s="8">
        <v>0</v>
      </c>
      <c r="AI188" s="61">
        <v>0</v>
      </c>
      <c r="AJ188" s="133">
        <v>7</v>
      </c>
      <c r="AK188" s="10">
        <v>0</v>
      </c>
      <c r="AL188" s="103">
        <v>2</v>
      </c>
      <c r="AM188" s="106">
        <f t="shared" si="81"/>
        <v>25</v>
      </c>
      <c r="AN188" s="109">
        <f t="shared" si="82"/>
        <v>16</v>
      </c>
      <c r="AO188" s="112">
        <f t="shared" si="83"/>
        <v>0.69565217391304346</v>
      </c>
      <c r="AP188" s="191"/>
      <c r="AQ188" s="116">
        <f t="shared" si="111"/>
        <v>97.875</v>
      </c>
      <c r="AR188" s="202"/>
    </row>
    <row r="189" spans="1:44">
      <c r="A189" s="1" t="s">
        <v>47</v>
      </c>
      <c r="B189" s="1" t="s">
        <v>48</v>
      </c>
      <c r="C189" s="12" t="s">
        <v>24</v>
      </c>
      <c r="D189" s="13" t="s">
        <v>30</v>
      </c>
      <c r="E189" s="12">
        <v>3</v>
      </c>
      <c r="F189" s="2" t="s">
        <v>44</v>
      </c>
      <c r="G189" s="4">
        <v>41346</v>
      </c>
      <c r="H189" s="15" t="s">
        <v>29</v>
      </c>
      <c r="I189" s="14">
        <f t="shared" si="100"/>
        <v>41430</v>
      </c>
      <c r="J189" s="154">
        <f t="shared" si="101"/>
        <v>41458</v>
      </c>
      <c r="K189" s="28" t="s">
        <v>29</v>
      </c>
      <c r="L189" s="6" t="s">
        <v>29</v>
      </c>
      <c r="M189" s="26" t="s">
        <v>29</v>
      </c>
      <c r="N189" s="5" t="s">
        <v>29</v>
      </c>
      <c r="O189" s="28" t="s">
        <v>29</v>
      </c>
      <c r="P189" s="26" t="s">
        <v>29</v>
      </c>
      <c r="Q189" s="5" t="s">
        <v>29</v>
      </c>
      <c r="R189" s="6" t="s">
        <v>29</v>
      </c>
      <c r="S189" s="30" t="s">
        <v>29</v>
      </c>
      <c r="T189" s="5" t="s">
        <v>29</v>
      </c>
      <c r="U189" s="6" t="s">
        <v>29</v>
      </c>
      <c r="V189" s="143" t="s">
        <v>29</v>
      </c>
      <c r="W189" s="140">
        <v>0</v>
      </c>
      <c r="X189" s="60">
        <v>0</v>
      </c>
      <c r="Y189" s="8">
        <v>0</v>
      </c>
      <c r="Z189" s="61">
        <v>0</v>
      </c>
      <c r="AA189" s="60">
        <v>0</v>
      </c>
      <c r="AB189" s="8">
        <v>8</v>
      </c>
      <c r="AC189" s="9">
        <v>6</v>
      </c>
      <c r="AD189" s="42">
        <v>4</v>
      </c>
      <c r="AE189" s="8">
        <v>1</v>
      </c>
      <c r="AF189" s="9">
        <v>0</v>
      </c>
      <c r="AG189" s="42">
        <v>1</v>
      </c>
      <c r="AH189" s="8">
        <v>0</v>
      </c>
      <c r="AI189" s="61">
        <v>0</v>
      </c>
      <c r="AJ189" s="133">
        <v>5</v>
      </c>
      <c r="AK189" s="10">
        <v>0</v>
      </c>
      <c r="AL189" s="103">
        <v>0</v>
      </c>
      <c r="AM189" s="106">
        <f t="shared" si="81"/>
        <v>25</v>
      </c>
      <c r="AN189" s="109">
        <f t="shared" si="82"/>
        <v>20</v>
      </c>
      <c r="AO189" s="112">
        <f t="shared" si="83"/>
        <v>0.8</v>
      </c>
      <c r="AP189" s="191"/>
      <c r="AQ189" s="116">
        <f t="shared" si="111"/>
        <v>98.3</v>
      </c>
      <c r="AR189" s="202"/>
    </row>
    <row r="190" spans="1:44">
      <c r="A190" s="1" t="s">
        <v>47</v>
      </c>
      <c r="B190" s="1" t="s">
        <v>48</v>
      </c>
      <c r="C190" s="12" t="s">
        <v>24</v>
      </c>
      <c r="D190" s="13" t="s">
        <v>30</v>
      </c>
      <c r="E190" s="12">
        <v>4</v>
      </c>
      <c r="F190" s="2" t="s">
        <v>44</v>
      </c>
      <c r="G190" s="4">
        <v>41346</v>
      </c>
      <c r="H190" s="15" t="s">
        <v>29</v>
      </c>
      <c r="I190" s="14">
        <f t="shared" si="100"/>
        <v>41430</v>
      </c>
      <c r="J190" s="154">
        <f t="shared" si="101"/>
        <v>41458</v>
      </c>
      <c r="K190" s="28" t="s">
        <v>29</v>
      </c>
      <c r="L190" s="6" t="s">
        <v>29</v>
      </c>
      <c r="M190" s="26" t="s">
        <v>29</v>
      </c>
      <c r="N190" s="5" t="s">
        <v>29</v>
      </c>
      <c r="O190" s="28" t="s">
        <v>29</v>
      </c>
      <c r="P190" s="26" t="s">
        <v>29</v>
      </c>
      <c r="Q190" s="5" t="s">
        <v>29</v>
      </c>
      <c r="R190" s="6" t="s">
        <v>29</v>
      </c>
      <c r="S190" s="30" t="s">
        <v>29</v>
      </c>
      <c r="T190" s="5" t="s">
        <v>29</v>
      </c>
      <c r="U190" s="6" t="s">
        <v>29</v>
      </c>
      <c r="V190" s="143" t="s">
        <v>29</v>
      </c>
      <c r="W190" s="140">
        <v>0</v>
      </c>
      <c r="X190" s="60">
        <v>0</v>
      </c>
      <c r="Y190" s="8">
        <v>0</v>
      </c>
      <c r="Z190" s="61">
        <v>0</v>
      </c>
      <c r="AA190" s="60">
        <v>0</v>
      </c>
      <c r="AB190" s="8">
        <v>6</v>
      </c>
      <c r="AC190" s="9">
        <v>9</v>
      </c>
      <c r="AD190" s="42">
        <v>2</v>
      </c>
      <c r="AE190" s="8">
        <v>1</v>
      </c>
      <c r="AF190" s="9">
        <v>1</v>
      </c>
      <c r="AG190" s="42">
        <v>1</v>
      </c>
      <c r="AH190" s="8">
        <v>0</v>
      </c>
      <c r="AI190" s="61">
        <v>0</v>
      </c>
      <c r="AJ190" s="133">
        <v>4</v>
      </c>
      <c r="AK190" s="10">
        <v>0</v>
      </c>
      <c r="AL190" s="103">
        <v>1</v>
      </c>
      <c r="AM190" s="106">
        <f t="shared" si="81"/>
        <v>25</v>
      </c>
      <c r="AN190" s="109">
        <f t="shared" si="82"/>
        <v>20</v>
      </c>
      <c r="AO190" s="112">
        <f t="shared" si="83"/>
        <v>0.83333333333333337</v>
      </c>
      <c r="AP190" s="191"/>
      <c r="AQ190" s="116">
        <f t="shared" si="111"/>
        <v>98.65</v>
      </c>
      <c r="AR190" s="202"/>
    </row>
    <row r="191" spans="1:44">
      <c r="A191" s="49" t="s">
        <v>47</v>
      </c>
      <c r="B191" s="49" t="s">
        <v>48</v>
      </c>
      <c r="C191" s="23" t="s">
        <v>24</v>
      </c>
      <c r="D191" s="24" t="s">
        <v>31</v>
      </c>
      <c r="E191" s="23">
        <v>1</v>
      </c>
      <c r="F191" s="23" t="s">
        <v>44</v>
      </c>
      <c r="G191" s="25">
        <v>41346</v>
      </c>
      <c r="H191" s="11" t="s">
        <v>29</v>
      </c>
      <c r="I191" s="11">
        <f t="shared" si="100"/>
        <v>41430</v>
      </c>
      <c r="J191" s="146">
        <f t="shared" si="101"/>
        <v>41458</v>
      </c>
      <c r="K191" s="28" t="s">
        <v>29</v>
      </c>
      <c r="L191" s="6" t="s">
        <v>29</v>
      </c>
      <c r="M191" s="26" t="s">
        <v>29</v>
      </c>
      <c r="N191" s="5" t="s">
        <v>29</v>
      </c>
      <c r="O191" s="28" t="s">
        <v>29</v>
      </c>
      <c r="P191" s="26" t="s">
        <v>29</v>
      </c>
      <c r="Q191" s="5" t="s">
        <v>29</v>
      </c>
      <c r="R191" s="6" t="s">
        <v>29</v>
      </c>
      <c r="S191" s="30" t="s">
        <v>29</v>
      </c>
      <c r="T191" s="5" t="s">
        <v>29</v>
      </c>
      <c r="U191" s="6" t="s">
        <v>29</v>
      </c>
      <c r="V191" s="143" t="s">
        <v>29</v>
      </c>
      <c r="W191" s="140">
        <v>0</v>
      </c>
      <c r="X191" s="60">
        <v>0</v>
      </c>
      <c r="Y191" s="8">
        <v>0</v>
      </c>
      <c r="Z191" s="61">
        <v>0</v>
      </c>
      <c r="AA191" s="60">
        <v>0</v>
      </c>
      <c r="AB191" s="8">
        <v>0</v>
      </c>
      <c r="AC191" s="9">
        <v>0</v>
      </c>
      <c r="AD191" s="42">
        <v>0</v>
      </c>
      <c r="AE191" s="8">
        <v>0</v>
      </c>
      <c r="AF191" s="9">
        <v>0</v>
      </c>
      <c r="AG191" s="42">
        <v>6</v>
      </c>
      <c r="AH191" s="8">
        <v>2</v>
      </c>
      <c r="AI191" s="61">
        <v>3</v>
      </c>
      <c r="AJ191" s="133">
        <v>12</v>
      </c>
      <c r="AK191" s="10">
        <v>0</v>
      </c>
      <c r="AL191" s="103">
        <v>2</v>
      </c>
      <c r="AM191" s="107">
        <f t="shared" si="81"/>
        <v>25</v>
      </c>
      <c r="AN191" s="110">
        <f t="shared" si="82"/>
        <v>11</v>
      </c>
      <c r="AO191" s="113">
        <f t="shared" si="83"/>
        <v>0.47826086956521741</v>
      </c>
      <c r="AP191" s="188">
        <f t="shared" ref="AP191" si="112">AVERAGE(AO191:AO194)</f>
        <v>0.38768115942028986</v>
      </c>
      <c r="AQ191" s="115">
        <f t="shared" si="111"/>
        <v>108.90909090909091</v>
      </c>
      <c r="AR191" s="200">
        <f t="shared" ref="AR191:AR203" si="113">AVERAGE(AQ191:AQ194)</f>
        <v>109.33352272727272</v>
      </c>
    </row>
    <row r="192" spans="1:44">
      <c r="A192" s="49" t="s">
        <v>47</v>
      </c>
      <c r="B192" s="49" t="s">
        <v>48</v>
      </c>
      <c r="C192" s="23" t="s">
        <v>24</v>
      </c>
      <c r="D192" s="24" t="s">
        <v>31</v>
      </c>
      <c r="E192" s="23">
        <v>2</v>
      </c>
      <c r="F192" s="23" t="s">
        <v>44</v>
      </c>
      <c r="G192" s="25">
        <v>41346</v>
      </c>
      <c r="H192" s="11" t="s">
        <v>29</v>
      </c>
      <c r="I192" s="11">
        <f t="shared" si="100"/>
        <v>41430</v>
      </c>
      <c r="J192" s="146">
        <f t="shared" si="101"/>
        <v>41458</v>
      </c>
      <c r="K192" s="28" t="s">
        <v>29</v>
      </c>
      <c r="L192" s="6" t="s">
        <v>29</v>
      </c>
      <c r="M192" s="26" t="s">
        <v>29</v>
      </c>
      <c r="N192" s="5" t="s">
        <v>29</v>
      </c>
      <c r="O192" s="28" t="s">
        <v>29</v>
      </c>
      <c r="P192" s="26" t="s">
        <v>29</v>
      </c>
      <c r="Q192" s="5" t="s">
        <v>29</v>
      </c>
      <c r="R192" s="6" t="s">
        <v>29</v>
      </c>
      <c r="S192" s="30" t="s">
        <v>29</v>
      </c>
      <c r="T192" s="5" t="s">
        <v>29</v>
      </c>
      <c r="U192" s="6" t="s">
        <v>29</v>
      </c>
      <c r="V192" s="143" t="s">
        <v>29</v>
      </c>
      <c r="W192" s="140">
        <v>0</v>
      </c>
      <c r="X192" s="60">
        <v>0</v>
      </c>
      <c r="Y192" s="8">
        <v>0</v>
      </c>
      <c r="Z192" s="61">
        <v>0</v>
      </c>
      <c r="AA192" s="60">
        <v>0</v>
      </c>
      <c r="AB192" s="8">
        <v>0</v>
      </c>
      <c r="AC192" s="9">
        <v>0</v>
      </c>
      <c r="AD192" s="42">
        <v>0</v>
      </c>
      <c r="AE192" s="8">
        <v>0</v>
      </c>
      <c r="AF192" s="9">
        <v>0</v>
      </c>
      <c r="AG192" s="42">
        <v>5</v>
      </c>
      <c r="AH192" s="8">
        <v>1</v>
      </c>
      <c r="AI192" s="61">
        <v>4</v>
      </c>
      <c r="AJ192" s="133">
        <v>13</v>
      </c>
      <c r="AK192" s="10">
        <v>0</v>
      </c>
      <c r="AL192" s="103">
        <v>2</v>
      </c>
      <c r="AM192" s="107">
        <f t="shared" si="81"/>
        <v>25</v>
      </c>
      <c r="AN192" s="110">
        <f t="shared" si="82"/>
        <v>10</v>
      </c>
      <c r="AO192" s="113">
        <f t="shared" si="83"/>
        <v>0.43478260869565216</v>
      </c>
      <c r="AP192" s="189"/>
      <c r="AQ192" s="115">
        <f t="shared" si="111"/>
        <v>109.3</v>
      </c>
      <c r="AR192" s="189"/>
    </row>
    <row r="193" spans="1:44">
      <c r="A193" s="49" t="s">
        <v>47</v>
      </c>
      <c r="B193" s="49" t="s">
        <v>48</v>
      </c>
      <c r="C193" s="23" t="s">
        <v>24</v>
      </c>
      <c r="D193" s="24" t="s">
        <v>31</v>
      </c>
      <c r="E193" s="23">
        <v>3</v>
      </c>
      <c r="F193" s="23" t="s">
        <v>44</v>
      </c>
      <c r="G193" s="25">
        <v>41346</v>
      </c>
      <c r="H193" s="11" t="s">
        <v>29</v>
      </c>
      <c r="I193" s="11">
        <f t="shared" si="100"/>
        <v>41430</v>
      </c>
      <c r="J193" s="146">
        <f t="shared" si="101"/>
        <v>41458</v>
      </c>
      <c r="K193" s="28" t="s">
        <v>29</v>
      </c>
      <c r="L193" s="6" t="s">
        <v>29</v>
      </c>
      <c r="M193" s="26" t="s">
        <v>29</v>
      </c>
      <c r="N193" s="5" t="s">
        <v>29</v>
      </c>
      <c r="O193" s="28" t="s">
        <v>29</v>
      </c>
      <c r="P193" s="26" t="s">
        <v>29</v>
      </c>
      <c r="Q193" s="5" t="s">
        <v>29</v>
      </c>
      <c r="R193" s="6" t="s">
        <v>29</v>
      </c>
      <c r="S193" s="30" t="s">
        <v>29</v>
      </c>
      <c r="T193" s="5" t="s">
        <v>29</v>
      </c>
      <c r="U193" s="6" t="s">
        <v>29</v>
      </c>
      <c r="V193" s="143" t="s">
        <v>29</v>
      </c>
      <c r="W193" s="140">
        <v>0</v>
      </c>
      <c r="X193" s="60">
        <v>0</v>
      </c>
      <c r="Y193" s="8">
        <v>0</v>
      </c>
      <c r="Z193" s="61">
        <v>0</v>
      </c>
      <c r="AA193" s="60">
        <v>0</v>
      </c>
      <c r="AB193" s="8">
        <v>0</v>
      </c>
      <c r="AC193" s="9">
        <v>0</v>
      </c>
      <c r="AD193" s="42">
        <v>0</v>
      </c>
      <c r="AE193" s="8">
        <v>0</v>
      </c>
      <c r="AF193" s="9">
        <v>0</v>
      </c>
      <c r="AG193" s="42">
        <v>2</v>
      </c>
      <c r="AH193" s="8">
        <v>2</v>
      </c>
      <c r="AI193" s="61">
        <v>3</v>
      </c>
      <c r="AJ193" s="133">
        <v>16</v>
      </c>
      <c r="AK193" s="10">
        <v>0</v>
      </c>
      <c r="AL193" s="103">
        <v>2</v>
      </c>
      <c r="AM193" s="107">
        <f t="shared" si="81"/>
        <v>25</v>
      </c>
      <c r="AN193" s="110">
        <f t="shared" si="82"/>
        <v>7</v>
      </c>
      <c r="AO193" s="113">
        <f t="shared" si="83"/>
        <v>0.30434782608695654</v>
      </c>
      <c r="AP193" s="189"/>
      <c r="AQ193" s="115">
        <f t="shared" si="111"/>
        <v>110</v>
      </c>
      <c r="AR193" s="189"/>
    </row>
    <row r="194" spans="1:44" ht="15.75" thickBot="1">
      <c r="A194" s="50" t="s">
        <v>47</v>
      </c>
      <c r="B194" s="50" t="s">
        <v>48</v>
      </c>
      <c r="C194" s="33" t="s">
        <v>24</v>
      </c>
      <c r="D194" s="34" t="s">
        <v>31</v>
      </c>
      <c r="E194" s="33">
        <v>4</v>
      </c>
      <c r="F194" s="33" t="s">
        <v>44</v>
      </c>
      <c r="G194" s="35">
        <v>41346</v>
      </c>
      <c r="H194" s="16" t="s">
        <v>29</v>
      </c>
      <c r="I194" s="16">
        <f t="shared" si="100"/>
        <v>41430</v>
      </c>
      <c r="J194" s="147">
        <f t="shared" si="101"/>
        <v>41458</v>
      </c>
      <c r="K194" s="29" t="s">
        <v>29</v>
      </c>
      <c r="L194" s="18" t="s">
        <v>29</v>
      </c>
      <c r="M194" s="27" t="s">
        <v>29</v>
      </c>
      <c r="N194" s="17" t="s">
        <v>29</v>
      </c>
      <c r="O194" s="29" t="s">
        <v>29</v>
      </c>
      <c r="P194" s="27" t="s">
        <v>29</v>
      </c>
      <c r="Q194" s="17" t="s">
        <v>29</v>
      </c>
      <c r="R194" s="18" t="s">
        <v>29</v>
      </c>
      <c r="S194" s="31" t="s">
        <v>29</v>
      </c>
      <c r="T194" s="17" t="s">
        <v>29</v>
      </c>
      <c r="U194" s="18" t="s">
        <v>29</v>
      </c>
      <c r="V194" s="145" t="s">
        <v>29</v>
      </c>
      <c r="W194" s="144">
        <v>0</v>
      </c>
      <c r="X194" s="62">
        <v>0</v>
      </c>
      <c r="Y194" s="19">
        <v>0</v>
      </c>
      <c r="Z194" s="56">
        <v>0</v>
      </c>
      <c r="AA194" s="62">
        <v>0</v>
      </c>
      <c r="AB194" s="19">
        <v>0</v>
      </c>
      <c r="AC194" s="20">
        <v>0</v>
      </c>
      <c r="AD194" s="43">
        <v>0</v>
      </c>
      <c r="AE194" s="19">
        <v>0</v>
      </c>
      <c r="AF194" s="20">
        <v>0</v>
      </c>
      <c r="AG194" s="43">
        <v>3</v>
      </c>
      <c r="AH194" s="19">
        <v>4</v>
      </c>
      <c r="AI194" s="56">
        <v>1</v>
      </c>
      <c r="AJ194" s="134">
        <v>16</v>
      </c>
      <c r="AK194" s="21">
        <v>0</v>
      </c>
      <c r="AL194" s="104">
        <v>1</v>
      </c>
      <c r="AM194" s="108">
        <f t="shared" si="81"/>
        <v>25</v>
      </c>
      <c r="AN194" s="111">
        <f t="shared" si="82"/>
        <v>8</v>
      </c>
      <c r="AO194" s="114">
        <f t="shared" si="83"/>
        <v>0.33333333333333331</v>
      </c>
      <c r="AP194" s="199"/>
      <c r="AQ194" s="117">
        <f t="shared" si="111"/>
        <v>109.125</v>
      </c>
      <c r="AR194" s="199"/>
    </row>
    <row r="195" spans="1:44" ht="15.75" thickTop="1">
      <c r="A195" s="1" t="s">
        <v>50</v>
      </c>
      <c r="B195" s="1" t="s">
        <v>49</v>
      </c>
      <c r="C195" s="2" t="s">
        <v>26</v>
      </c>
      <c r="D195" s="3" t="s">
        <v>27</v>
      </c>
      <c r="E195" s="2">
        <v>1</v>
      </c>
      <c r="F195" s="2" t="s">
        <v>25</v>
      </c>
      <c r="G195" s="4">
        <v>41348</v>
      </c>
      <c r="H195" s="4">
        <f t="shared" ref="H195:H206" si="114">G195+7*4</f>
        <v>41376</v>
      </c>
      <c r="I195" s="4">
        <f t="shared" ref="I195:I218" si="115">G195+7*12</f>
        <v>41432</v>
      </c>
      <c r="J195" s="153">
        <f t="shared" ref="J195:J218" si="116">G195+7*16</f>
        <v>41460</v>
      </c>
      <c r="K195" s="148">
        <v>0</v>
      </c>
      <c r="L195" s="48">
        <v>0</v>
      </c>
      <c r="M195" s="47">
        <v>0</v>
      </c>
      <c r="N195" s="46">
        <v>0</v>
      </c>
      <c r="O195" s="48">
        <v>0</v>
      </c>
      <c r="P195" s="99">
        <v>0</v>
      </c>
      <c r="Q195" s="5">
        <v>0</v>
      </c>
      <c r="R195" s="6">
        <v>0</v>
      </c>
      <c r="S195" s="30">
        <v>0</v>
      </c>
      <c r="T195" s="5">
        <v>0</v>
      </c>
      <c r="U195" s="6">
        <v>0</v>
      </c>
      <c r="V195" s="143">
        <v>0</v>
      </c>
      <c r="W195" s="139">
        <v>8</v>
      </c>
      <c r="X195" s="60">
        <v>0</v>
      </c>
      <c r="Y195" s="8">
        <v>0</v>
      </c>
      <c r="Z195" s="63">
        <v>0</v>
      </c>
      <c r="AA195" s="60">
        <v>0</v>
      </c>
      <c r="AB195" s="8">
        <v>0</v>
      </c>
      <c r="AC195" s="9">
        <v>0</v>
      </c>
      <c r="AD195" s="42">
        <v>2</v>
      </c>
      <c r="AE195" s="8">
        <v>0</v>
      </c>
      <c r="AF195" s="9">
        <v>0</v>
      </c>
      <c r="AG195" s="42">
        <v>0</v>
      </c>
      <c r="AH195" s="8">
        <v>0</v>
      </c>
      <c r="AI195" s="61">
        <v>1</v>
      </c>
      <c r="AJ195" s="133">
        <v>10</v>
      </c>
      <c r="AK195" s="10">
        <v>0</v>
      </c>
      <c r="AL195" s="103">
        <v>4</v>
      </c>
      <c r="AM195" s="120">
        <f t="shared" si="81"/>
        <v>25</v>
      </c>
      <c r="AN195" s="121">
        <f t="shared" si="82"/>
        <v>11</v>
      </c>
      <c r="AO195" s="118">
        <f t="shared" si="83"/>
        <v>0.52380952380952384</v>
      </c>
      <c r="AP195" s="192">
        <f>AVERAGE(AO195:AO198)</f>
        <v>0.68134763786937702</v>
      </c>
      <c r="AQ195" s="122">
        <f>((K195*3)+(L195*5)+(M195*7)+(N195*10)+(O195*12)+(P195*14)+(Q195*17)+(R195*19)+(S195*21)+(T195*24)+(U195*26)+(V195*28)+(W195*84)+(X195*87)+(Y195*89)+(Z195*91)+(AA195*94)+(AB195*96)+(AC195*98)+(AD195*101)+(AE195*103)+(AF195*105)+(AG195*108)+(AH195*110)+(AI195*112))/AN195</f>
        <v>89.63636363636364</v>
      </c>
      <c r="AR195" s="205">
        <f t="shared" si="113"/>
        <v>86.015957339873751</v>
      </c>
    </row>
    <row r="196" spans="1:44">
      <c r="A196" s="1" t="s">
        <v>50</v>
      </c>
      <c r="B196" s="1" t="s">
        <v>49</v>
      </c>
      <c r="C196" s="2" t="s">
        <v>26</v>
      </c>
      <c r="D196" s="3" t="s">
        <v>27</v>
      </c>
      <c r="E196" s="2">
        <v>2</v>
      </c>
      <c r="F196" s="2" t="s">
        <v>25</v>
      </c>
      <c r="G196" s="4">
        <v>41348</v>
      </c>
      <c r="H196" s="4">
        <f t="shared" si="114"/>
        <v>41376</v>
      </c>
      <c r="I196" s="4">
        <f t="shared" si="115"/>
        <v>41432</v>
      </c>
      <c r="J196" s="153">
        <f t="shared" si="116"/>
        <v>41460</v>
      </c>
      <c r="K196" s="28">
        <v>0</v>
      </c>
      <c r="L196" s="6">
        <v>0</v>
      </c>
      <c r="M196" s="7">
        <v>0</v>
      </c>
      <c r="N196" s="5">
        <v>0</v>
      </c>
      <c r="O196" s="6">
        <v>0</v>
      </c>
      <c r="P196" s="100">
        <v>0</v>
      </c>
      <c r="Q196" s="5">
        <v>0</v>
      </c>
      <c r="R196" s="6">
        <v>0</v>
      </c>
      <c r="S196" s="30">
        <v>0</v>
      </c>
      <c r="T196" s="5">
        <v>0</v>
      </c>
      <c r="U196" s="6">
        <v>0</v>
      </c>
      <c r="V196" s="143">
        <v>0</v>
      </c>
      <c r="W196" s="140">
        <v>17</v>
      </c>
      <c r="X196" s="60">
        <v>0</v>
      </c>
      <c r="Y196" s="8">
        <v>0</v>
      </c>
      <c r="Z196" s="61">
        <v>0</v>
      </c>
      <c r="AA196" s="60">
        <v>0</v>
      </c>
      <c r="AB196" s="8">
        <v>0</v>
      </c>
      <c r="AC196" s="9">
        <v>0</v>
      </c>
      <c r="AD196" s="42">
        <v>0</v>
      </c>
      <c r="AE196" s="8">
        <v>0</v>
      </c>
      <c r="AF196" s="9">
        <v>1</v>
      </c>
      <c r="AG196" s="42">
        <v>0</v>
      </c>
      <c r="AH196" s="8">
        <v>1</v>
      </c>
      <c r="AI196" s="61">
        <v>0</v>
      </c>
      <c r="AJ196" s="133">
        <v>3</v>
      </c>
      <c r="AK196" s="10">
        <v>1</v>
      </c>
      <c r="AL196" s="103">
        <v>2</v>
      </c>
      <c r="AM196" s="106">
        <f t="shared" ref="AM196:AM259" si="117">SUM(K196:AL196)</f>
        <v>25</v>
      </c>
      <c r="AN196" s="109">
        <f t="shared" ref="AN196:AN259" si="118">SUM(K196:AI196)</f>
        <v>19</v>
      </c>
      <c r="AO196" s="112">
        <f t="shared" ref="AO196:AO259" si="119">AN196/(AM196-AL196)</f>
        <v>0.82608695652173914</v>
      </c>
      <c r="AP196" s="191"/>
      <c r="AQ196" s="122">
        <f t="shared" ref="AQ196:AQ206" si="120">((K196*3)+(L196*5)+(M196*7)+(N196*10)+(O196*12)+(P196*14)+(Q196*17)+(R196*19)+(S196*21)+(T196*24)+(U196*26)+(V196*28)+(W196*84)+(X196*87)+(Y196*89)+(Z196*91)+(AA196*94)+(AB196*96)+(AC196*98)+(AD196*101)+(AE196*103)+(AF196*105)+(AG196*108)+(AH196*110)+(AI196*112))/AN196</f>
        <v>86.473684210526315</v>
      </c>
      <c r="AR196" s="202"/>
    </row>
    <row r="197" spans="1:44">
      <c r="A197" s="1" t="s">
        <v>50</v>
      </c>
      <c r="B197" s="1" t="s">
        <v>49</v>
      </c>
      <c r="C197" s="2" t="s">
        <v>26</v>
      </c>
      <c r="D197" s="3" t="s">
        <v>27</v>
      </c>
      <c r="E197" s="2">
        <v>3</v>
      </c>
      <c r="F197" s="2" t="s">
        <v>25</v>
      </c>
      <c r="G197" s="4">
        <v>41348</v>
      </c>
      <c r="H197" s="4">
        <f t="shared" si="114"/>
        <v>41376</v>
      </c>
      <c r="I197" s="4">
        <f t="shared" si="115"/>
        <v>41432</v>
      </c>
      <c r="J197" s="153">
        <f t="shared" si="116"/>
        <v>41460</v>
      </c>
      <c r="K197" s="28">
        <v>0</v>
      </c>
      <c r="L197" s="6">
        <v>0</v>
      </c>
      <c r="M197" s="7">
        <v>0</v>
      </c>
      <c r="N197" s="5">
        <v>0</v>
      </c>
      <c r="O197" s="6">
        <v>0</v>
      </c>
      <c r="P197" s="100">
        <v>0</v>
      </c>
      <c r="Q197" s="5">
        <v>0</v>
      </c>
      <c r="R197" s="6">
        <v>0</v>
      </c>
      <c r="S197" s="30">
        <v>0</v>
      </c>
      <c r="T197" s="5">
        <v>0</v>
      </c>
      <c r="U197" s="6">
        <v>0</v>
      </c>
      <c r="V197" s="143">
        <v>1</v>
      </c>
      <c r="W197" s="140">
        <v>10</v>
      </c>
      <c r="X197" s="60">
        <v>0</v>
      </c>
      <c r="Y197" s="8">
        <v>0</v>
      </c>
      <c r="Z197" s="61">
        <v>0</v>
      </c>
      <c r="AA197" s="60">
        <v>0</v>
      </c>
      <c r="AB197" s="8">
        <v>0</v>
      </c>
      <c r="AC197" s="9">
        <v>0</v>
      </c>
      <c r="AD197" s="42">
        <v>1</v>
      </c>
      <c r="AE197" s="8">
        <v>0</v>
      </c>
      <c r="AF197" s="9">
        <v>0</v>
      </c>
      <c r="AG197" s="42">
        <v>0</v>
      </c>
      <c r="AH197" s="8">
        <v>1</v>
      </c>
      <c r="AI197" s="61">
        <v>1</v>
      </c>
      <c r="AJ197" s="133">
        <v>8</v>
      </c>
      <c r="AK197" s="10">
        <v>0</v>
      </c>
      <c r="AL197" s="103">
        <v>3</v>
      </c>
      <c r="AM197" s="106">
        <f t="shared" si="117"/>
        <v>25</v>
      </c>
      <c r="AN197" s="109">
        <f t="shared" si="118"/>
        <v>14</v>
      </c>
      <c r="AO197" s="112">
        <f t="shared" si="119"/>
        <v>0.63636363636363635</v>
      </c>
      <c r="AP197" s="191"/>
      <c r="AQ197" s="122">
        <f t="shared" si="120"/>
        <v>85.071428571428569</v>
      </c>
      <c r="AR197" s="202"/>
    </row>
    <row r="198" spans="1:44">
      <c r="A198" s="1" t="s">
        <v>50</v>
      </c>
      <c r="B198" s="1" t="s">
        <v>49</v>
      </c>
      <c r="C198" s="2" t="s">
        <v>26</v>
      </c>
      <c r="D198" s="3" t="s">
        <v>27</v>
      </c>
      <c r="E198" s="2">
        <v>4</v>
      </c>
      <c r="F198" s="2" t="s">
        <v>25</v>
      </c>
      <c r="G198" s="4">
        <v>41348</v>
      </c>
      <c r="H198" s="4">
        <f t="shared" si="114"/>
        <v>41376</v>
      </c>
      <c r="I198" s="4">
        <f t="shared" si="115"/>
        <v>41432</v>
      </c>
      <c r="J198" s="153">
        <f t="shared" si="116"/>
        <v>41460</v>
      </c>
      <c r="K198" s="28">
        <v>0</v>
      </c>
      <c r="L198" s="6">
        <v>0</v>
      </c>
      <c r="M198" s="7">
        <v>0</v>
      </c>
      <c r="N198" s="5">
        <v>0</v>
      </c>
      <c r="O198" s="6">
        <v>0</v>
      </c>
      <c r="P198" s="100">
        <v>0</v>
      </c>
      <c r="Q198" s="5">
        <v>0</v>
      </c>
      <c r="R198" s="6">
        <v>0</v>
      </c>
      <c r="S198" s="30">
        <v>0</v>
      </c>
      <c r="T198" s="5">
        <v>0</v>
      </c>
      <c r="U198" s="6">
        <v>1</v>
      </c>
      <c r="V198" s="143">
        <v>0</v>
      </c>
      <c r="W198" s="140">
        <v>13</v>
      </c>
      <c r="X198" s="60">
        <v>1</v>
      </c>
      <c r="Y198" s="8">
        <v>0</v>
      </c>
      <c r="Z198" s="61">
        <v>0</v>
      </c>
      <c r="AA198" s="60">
        <v>1</v>
      </c>
      <c r="AB198" s="8">
        <v>0</v>
      </c>
      <c r="AC198" s="9">
        <v>0</v>
      </c>
      <c r="AD198" s="42">
        <v>0</v>
      </c>
      <c r="AE198" s="8">
        <v>0</v>
      </c>
      <c r="AF198" s="9">
        <v>0</v>
      </c>
      <c r="AG198" s="42">
        <v>0</v>
      </c>
      <c r="AH198" s="8">
        <v>1</v>
      </c>
      <c r="AI198" s="61">
        <v>0</v>
      </c>
      <c r="AJ198" s="133">
        <v>6</v>
      </c>
      <c r="AK198" s="10">
        <v>0</v>
      </c>
      <c r="AL198" s="103">
        <v>2</v>
      </c>
      <c r="AM198" s="106">
        <f t="shared" si="117"/>
        <v>25</v>
      </c>
      <c r="AN198" s="109">
        <f t="shared" si="118"/>
        <v>17</v>
      </c>
      <c r="AO198" s="112">
        <f t="shared" si="119"/>
        <v>0.73913043478260865</v>
      </c>
      <c r="AP198" s="191"/>
      <c r="AQ198" s="122">
        <f t="shared" si="120"/>
        <v>82.882352941176464</v>
      </c>
      <c r="AR198" s="202"/>
    </row>
    <row r="199" spans="1:44">
      <c r="A199" s="22" t="s">
        <v>50</v>
      </c>
      <c r="B199" s="22" t="s">
        <v>49</v>
      </c>
      <c r="C199" s="23" t="s">
        <v>26</v>
      </c>
      <c r="D199" s="24" t="s">
        <v>30</v>
      </c>
      <c r="E199" s="23">
        <v>1</v>
      </c>
      <c r="F199" s="23" t="s">
        <v>25</v>
      </c>
      <c r="G199" s="25">
        <v>41348</v>
      </c>
      <c r="H199" s="11">
        <f t="shared" si="114"/>
        <v>41376</v>
      </c>
      <c r="I199" s="11">
        <f t="shared" si="115"/>
        <v>41432</v>
      </c>
      <c r="J199" s="146">
        <f t="shared" si="116"/>
        <v>41460</v>
      </c>
      <c r="K199" s="28">
        <v>0</v>
      </c>
      <c r="L199" s="6">
        <v>0</v>
      </c>
      <c r="M199" s="7">
        <v>0</v>
      </c>
      <c r="N199" s="5">
        <v>0</v>
      </c>
      <c r="O199" s="6">
        <v>0</v>
      </c>
      <c r="P199" s="100">
        <v>0</v>
      </c>
      <c r="Q199" s="5">
        <v>0</v>
      </c>
      <c r="R199" s="6">
        <v>0</v>
      </c>
      <c r="S199" s="30">
        <v>1</v>
      </c>
      <c r="T199" s="5">
        <v>2</v>
      </c>
      <c r="U199" s="6">
        <v>3</v>
      </c>
      <c r="V199" s="143">
        <v>1</v>
      </c>
      <c r="W199" s="140">
        <v>11</v>
      </c>
      <c r="X199" s="60">
        <v>0</v>
      </c>
      <c r="Y199" s="8">
        <v>0</v>
      </c>
      <c r="Z199" s="61">
        <v>0</v>
      </c>
      <c r="AA199" s="60">
        <v>0</v>
      </c>
      <c r="AB199" s="8">
        <v>0</v>
      </c>
      <c r="AC199" s="9">
        <v>0</v>
      </c>
      <c r="AD199" s="42">
        <v>0</v>
      </c>
      <c r="AE199" s="8">
        <v>0</v>
      </c>
      <c r="AF199" s="9">
        <v>0</v>
      </c>
      <c r="AG199" s="42">
        <v>0</v>
      </c>
      <c r="AH199" s="8">
        <v>2</v>
      </c>
      <c r="AI199" s="61">
        <v>0</v>
      </c>
      <c r="AJ199" s="133">
        <v>3</v>
      </c>
      <c r="AK199" s="10">
        <v>0</v>
      </c>
      <c r="AL199" s="103">
        <v>2</v>
      </c>
      <c r="AM199" s="107">
        <f t="shared" si="117"/>
        <v>25</v>
      </c>
      <c r="AN199" s="110">
        <f t="shared" si="118"/>
        <v>20</v>
      </c>
      <c r="AO199" s="113">
        <f t="shared" si="119"/>
        <v>0.86956521739130432</v>
      </c>
      <c r="AP199" s="188">
        <f t="shared" ref="AP199" si="121">AVERAGE(AO199:AO202)</f>
        <v>0.90894974590626765</v>
      </c>
      <c r="AQ199" s="155">
        <f t="shared" si="120"/>
        <v>65.95</v>
      </c>
      <c r="AR199" s="203">
        <f t="shared" si="113"/>
        <v>62.941666666666663</v>
      </c>
    </row>
    <row r="200" spans="1:44">
      <c r="A200" s="22" t="s">
        <v>50</v>
      </c>
      <c r="B200" s="22" t="s">
        <v>49</v>
      </c>
      <c r="C200" s="23" t="s">
        <v>26</v>
      </c>
      <c r="D200" s="24" t="s">
        <v>30</v>
      </c>
      <c r="E200" s="23">
        <v>2</v>
      </c>
      <c r="F200" s="23" t="s">
        <v>25</v>
      </c>
      <c r="G200" s="25">
        <v>41348</v>
      </c>
      <c r="H200" s="11">
        <f t="shared" si="114"/>
        <v>41376</v>
      </c>
      <c r="I200" s="11">
        <f t="shared" si="115"/>
        <v>41432</v>
      </c>
      <c r="J200" s="146">
        <f t="shared" si="116"/>
        <v>41460</v>
      </c>
      <c r="K200" s="28">
        <v>0</v>
      </c>
      <c r="L200" s="6">
        <v>0</v>
      </c>
      <c r="M200" s="7">
        <v>0</v>
      </c>
      <c r="N200" s="5">
        <v>0</v>
      </c>
      <c r="O200" s="6">
        <v>0</v>
      </c>
      <c r="P200" s="100">
        <v>0</v>
      </c>
      <c r="Q200" s="5">
        <v>1</v>
      </c>
      <c r="R200" s="6">
        <v>0</v>
      </c>
      <c r="S200" s="30">
        <v>0</v>
      </c>
      <c r="T200" s="5">
        <v>3</v>
      </c>
      <c r="U200" s="6">
        <v>2</v>
      </c>
      <c r="V200" s="143">
        <v>2</v>
      </c>
      <c r="W200" s="140">
        <v>12</v>
      </c>
      <c r="X200" s="60">
        <v>0</v>
      </c>
      <c r="Y200" s="8">
        <v>0</v>
      </c>
      <c r="Z200" s="61">
        <v>0</v>
      </c>
      <c r="AA200" s="60">
        <v>0</v>
      </c>
      <c r="AB200" s="8">
        <v>0</v>
      </c>
      <c r="AC200" s="9">
        <v>0</v>
      </c>
      <c r="AD200" s="42">
        <v>0</v>
      </c>
      <c r="AE200" s="8">
        <v>0</v>
      </c>
      <c r="AF200" s="9">
        <v>0</v>
      </c>
      <c r="AG200" s="42">
        <v>0</v>
      </c>
      <c r="AH200" s="8">
        <v>0</v>
      </c>
      <c r="AI200" s="61">
        <v>0</v>
      </c>
      <c r="AJ200" s="133">
        <v>2</v>
      </c>
      <c r="AK200" s="10">
        <v>0</v>
      </c>
      <c r="AL200" s="103">
        <v>3</v>
      </c>
      <c r="AM200" s="107">
        <f t="shared" si="117"/>
        <v>25</v>
      </c>
      <c r="AN200" s="110">
        <f t="shared" si="118"/>
        <v>20</v>
      </c>
      <c r="AO200" s="113">
        <f t="shared" si="119"/>
        <v>0.90909090909090906</v>
      </c>
      <c r="AP200" s="189"/>
      <c r="AQ200" s="155">
        <f t="shared" si="120"/>
        <v>60.25</v>
      </c>
      <c r="AR200" s="204"/>
    </row>
    <row r="201" spans="1:44">
      <c r="A201" s="22" t="s">
        <v>50</v>
      </c>
      <c r="B201" s="22" t="s">
        <v>49</v>
      </c>
      <c r="C201" s="23" t="s">
        <v>26</v>
      </c>
      <c r="D201" s="24" t="s">
        <v>30</v>
      </c>
      <c r="E201" s="23">
        <v>3</v>
      </c>
      <c r="F201" s="23" t="s">
        <v>25</v>
      </c>
      <c r="G201" s="25">
        <v>41348</v>
      </c>
      <c r="H201" s="11">
        <f t="shared" si="114"/>
        <v>41376</v>
      </c>
      <c r="I201" s="11">
        <f t="shared" si="115"/>
        <v>41432</v>
      </c>
      <c r="J201" s="146">
        <f t="shared" si="116"/>
        <v>41460</v>
      </c>
      <c r="K201" s="28">
        <v>0</v>
      </c>
      <c r="L201" s="6">
        <v>0</v>
      </c>
      <c r="M201" s="7">
        <v>0</v>
      </c>
      <c r="N201" s="5">
        <v>0</v>
      </c>
      <c r="O201" s="6">
        <v>0</v>
      </c>
      <c r="P201" s="100">
        <v>0</v>
      </c>
      <c r="Q201" s="5">
        <v>2</v>
      </c>
      <c r="R201" s="6">
        <v>0</v>
      </c>
      <c r="S201" s="30">
        <v>1</v>
      </c>
      <c r="T201" s="5">
        <v>2</v>
      </c>
      <c r="U201" s="6">
        <v>2</v>
      </c>
      <c r="V201" s="143">
        <v>3</v>
      </c>
      <c r="W201" s="140">
        <v>8</v>
      </c>
      <c r="X201" s="60">
        <v>0</v>
      </c>
      <c r="Y201" s="8">
        <v>0</v>
      </c>
      <c r="Z201" s="61">
        <v>0</v>
      </c>
      <c r="AA201" s="60">
        <v>0</v>
      </c>
      <c r="AB201" s="8">
        <v>0</v>
      </c>
      <c r="AC201" s="9">
        <v>0</v>
      </c>
      <c r="AD201" s="42">
        <v>0</v>
      </c>
      <c r="AE201" s="8">
        <v>0</v>
      </c>
      <c r="AF201" s="9">
        <v>1</v>
      </c>
      <c r="AG201" s="42">
        <v>0</v>
      </c>
      <c r="AH201" s="8">
        <v>0</v>
      </c>
      <c r="AI201" s="61">
        <v>1</v>
      </c>
      <c r="AJ201" s="133">
        <v>0</v>
      </c>
      <c r="AK201" s="10">
        <v>0</v>
      </c>
      <c r="AL201" s="103">
        <v>5</v>
      </c>
      <c r="AM201" s="107">
        <f t="shared" si="117"/>
        <v>25</v>
      </c>
      <c r="AN201" s="110">
        <f t="shared" si="118"/>
        <v>20</v>
      </c>
      <c r="AO201" s="113">
        <f t="shared" si="119"/>
        <v>1</v>
      </c>
      <c r="AP201" s="189"/>
      <c r="AQ201" s="155">
        <f t="shared" si="120"/>
        <v>56.4</v>
      </c>
      <c r="AR201" s="204"/>
    </row>
    <row r="202" spans="1:44">
      <c r="A202" s="22" t="s">
        <v>50</v>
      </c>
      <c r="B202" s="22" t="s">
        <v>49</v>
      </c>
      <c r="C202" s="23" t="s">
        <v>26</v>
      </c>
      <c r="D202" s="24" t="s">
        <v>30</v>
      </c>
      <c r="E202" s="23">
        <v>4</v>
      </c>
      <c r="F202" s="23" t="s">
        <v>25</v>
      </c>
      <c r="G202" s="25">
        <v>41348</v>
      </c>
      <c r="H202" s="11">
        <f t="shared" si="114"/>
        <v>41376</v>
      </c>
      <c r="I202" s="11">
        <f t="shared" si="115"/>
        <v>41432</v>
      </c>
      <c r="J202" s="146">
        <f t="shared" si="116"/>
        <v>41460</v>
      </c>
      <c r="K202" s="28">
        <v>0</v>
      </c>
      <c r="L202" s="6">
        <v>0</v>
      </c>
      <c r="M202" s="7">
        <v>0</v>
      </c>
      <c r="N202" s="5">
        <v>0</v>
      </c>
      <c r="O202" s="6">
        <v>0</v>
      </c>
      <c r="P202" s="100">
        <v>0</v>
      </c>
      <c r="Q202" s="5">
        <v>0</v>
      </c>
      <c r="R202" s="6">
        <v>1</v>
      </c>
      <c r="S202" s="30">
        <v>0</v>
      </c>
      <c r="T202" s="5">
        <v>1</v>
      </c>
      <c r="U202" s="6">
        <v>1</v>
      </c>
      <c r="V202" s="143">
        <v>2</v>
      </c>
      <c r="W202" s="140">
        <v>12</v>
      </c>
      <c r="X202" s="60">
        <v>0</v>
      </c>
      <c r="Y202" s="8">
        <v>0</v>
      </c>
      <c r="Z202" s="61">
        <v>0</v>
      </c>
      <c r="AA202" s="60">
        <v>0</v>
      </c>
      <c r="AB202" s="8">
        <v>0</v>
      </c>
      <c r="AC202" s="9">
        <v>0</v>
      </c>
      <c r="AD202" s="42">
        <v>0</v>
      </c>
      <c r="AE202" s="8">
        <v>0</v>
      </c>
      <c r="AF202" s="9">
        <v>0</v>
      </c>
      <c r="AG202" s="42">
        <v>0</v>
      </c>
      <c r="AH202" s="8">
        <v>0</v>
      </c>
      <c r="AI202" s="61">
        <v>1</v>
      </c>
      <c r="AJ202" s="133">
        <v>3</v>
      </c>
      <c r="AK202" s="10">
        <v>0</v>
      </c>
      <c r="AL202" s="103">
        <v>4</v>
      </c>
      <c r="AM202" s="107">
        <f t="shared" si="117"/>
        <v>25</v>
      </c>
      <c r="AN202" s="110">
        <f t="shared" si="118"/>
        <v>18</v>
      </c>
      <c r="AO202" s="113">
        <f t="shared" si="119"/>
        <v>0.8571428571428571</v>
      </c>
      <c r="AP202" s="189"/>
      <c r="AQ202" s="155">
        <f t="shared" si="120"/>
        <v>69.166666666666671</v>
      </c>
      <c r="AR202" s="204"/>
    </row>
    <row r="203" spans="1:44">
      <c r="A203" s="1" t="s">
        <v>50</v>
      </c>
      <c r="B203" s="1" t="s">
        <v>49</v>
      </c>
      <c r="C203" s="12" t="s">
        <v>26</v>
      </c>
      <c r="D203" s="13" t="s">
        <v>31</v>
      </c>
      <c r="E203" s="12">
        <v>1</v>
      </c>
      <c r="F203" s="51" t="s">
        <v>25</v>
      </c>
      <c r="G203" s="4">
        <v>41348</v>
      </c>
      <c r="H203" s="14">
        <f t="shared" si="114"/>
        <v>41376</v>
      </c>
      <c r="I203" s="14">
        <f t="shared" si="115"/>
        <v>41432</v>
      </c>
      <c r="J203" s="154">
        <f t="shared" si="116"/>
        <v>41460</v>
      </c>
      <c r="K203" s="28">
        <v>0</v>
      </c>
      <c r="L203" s="6">
        <v>0</v>
      </c>
      <c r="M203" s="7">
        <v>0</v>
      </c>
      <c r="N203" s="5">
        <v>0</v>
      </c>
      <c r="O203" s="6">
        <v>0</v>
      </c>
      <c r="P203" s="100">
        <v>0</v>
      </c>
      <c r="Q203" s="5">
        <v>0</v>
      </c>
      <c r="R203" s="6">
        <v>0</v>
      </c>
      <c r="S203" s="30">
        <v>0</v>
      </c>
      <c r="T203" s="5">
        <v>0</v>
      </c>
      <c r="U203" s="6">
        <v>0</v>
      </c>
      <c r="V203" s="143">
        <v>0</v>
      </c>
      <c r="W203" s="140">
        <v>2</v>
      </c>
      <c r="X203" s="60">
        <v>0</v>
      </c>
      <c r="Y203" s="8">
        <v>0</v>
      </c>
      <c r="Z203" s="61">
        <v>0</v>
      </c>
      <c r="AA203" s="60">
        <v>0</v>
      </c>
      <c r="AB203" s="8">
        <v>0</v>
      </c>
      <c r="AC203" s="9">
        <v>0</v>
      </c>
      <c r="AD203" s="42">
        <v>0</v>
      </c>
      <c r="AE203" s="8">
        <v>0</v>
      </c>
      <c r="AF203" s="9">
        <v>0</v>
      </c>
      <c r="AG203" s="42">
        <v>0</v>
      </c>
      <c r="AH203" s="8">
        <v>0</v>
      </c>
      <c r="AI203" s="61">
        <v>0</v>
      </c>
      <c r="AJ203" s="133">
        <v>20</v>
      </c>
      <c r="AK203" s="10">
        <v>0</v>
      </c>
      <c r="AL203" s="103">
        <v>3</v>
      </c>
      <c r="AM203" s="106">
        <f t="shared" si="117"/>
        <v>25</v>
      </c>
      <c r="AN203" s="109">
        <f t="shared" si="118"/>
        <v>2</v>
      </c>
      <c r="AO203" s="112">
        <f t="shared" si="119"/>
        <v>9.0909090909090912E-2</v>
      </c>
      <c r="AP203" s="190">
        <f t="shared" ref="AP203" si="122">AVERAGE(AO203:AO206)</f>
        <v>0.27563241106719366</v>
      </c>
      <c r="AQ203" s="122">
        <f t="shared" si="120"/>
        <v>84</v>
      </c>
      <c r="AR203" s="201">
        <f t="shared" si="113"/>
        <v>84</v>
      </c>
    </row>
    <row r="204" spans="1:44">
      <c r="A204" s="1" t="s">
        <v>50</v>
      </c>
      <c r="B204" s="1" t="s">
        <v>49</v>
      </c>
      <c r="C204" s="12" t="s">
        <v>26</v>
      </c>
      <c r="D204" s="13" t="s">
        <v>31</v>
      </c>
      <c r="E204" s="12">
        <v>2</v>
      </c>
      <c r="F204" s="2" t="s">
        <v>25</v>
      </c>
      <c r="G204" s="4">
        <v>41348</v>
      </c>
      <c r="H204" s="14">
        <f t="shared" si="114"/>
        <v>41376</v>
      </c>
      <c r="I204" s="14">
        <f t="shared" si="115"/>
        <v>41432</v>
      </c>
      <c r="J204" s="154">
        <f t="shared" si="116"/>
        <v>41460</v>
      </c>
      <c r="K204" s="28">
        <v>0</v>
      </c>
      <c r="L204" s="6">
        <v>0</v>
      </c>
      <c r="M204" s="7">
        <v>0</v>
      </c>
      <c r="N204" s="5">
        <v>0</v>
      </c>
      <c r="O204" s="6">
        <v>0</v>
      </c>
      <c r="P204" s="100">
        <v>0</v>
      </c>
      <c r="Q204" s="5">
        <v>0</v>
      </c>
      <c r="R204" s="6">
        <v>0</v>
      </c>
      <c r="S204" s="30">
        <v>0</v>
      </c>
      <c r="T204" s="5">
        <v>0</v>
      </c>
      <c r="U204" s="6">
        <v>0</v>
      </c>
      <c r="V204" s="143">
        <v>0</v>
      </c>
      <c r="W204" s="140">
        <v>7</v>
      </c>
      <c r="X204" s="60">
        <v>0</v>
      </c>
      <c r="Y204" s="8">
        <v>0</v>
      </c>
      <c r="Z204" s="61">
        <v>0</v>
      </c>
      <c r="AA204" s="60">
        <v>0</v>
      </c>
      <c r="AB204" s="8">
        <v>0</v>
      </c>
      <c r="AC204" s="9">
        <v>0</v>
      </c>
      <c r="AD204" s="42">
        <v>0</v>
      </c>
      <c r="AE204" s="8">
        <v>0</v>
      </c>
      <c r="AF204" s="9">
        <v>0</v>
      </c>
      <c r="AG204" s="42">
        <v>0</v>
      </c>
      <c r="AH204" s="8">
        <v>0</v>
      </c>
      <c r="AI204" s="61">
        <v>0</v>
      </c>
      <c r="AJ204" s="133">
        <v>16</v>
      </c>
      <c r="AK204" s="10">
        <v>0</v>
      </c>
      <c r="AL204" s="103">
        <v>2</v>
      </c>
      <c r="AM204" s="106">
        <f t="shared" si="117"/>
        <v>25</v>
      </c>
      <c r="AN204" s="109">
        <f t="shared" si="118"/>
        <v>7</v>
      </c>
      <c r="AO204" s="112">
        <f t="shared" si="119"/>
        <v>0.30434782608695654</v>
      </c>
      <c r="AP204" s="191"/>
      <c r="AQ204" s="122">
        <f t="shared" si="120"/>
        <v>84</v>
      </c>
      <c r="AR204" s="202"/>
    </row>
    <row r="205" spans="1:44">
      <c r="A205" s="1" t="s">
        <v>50</v>
      </c>
      <c r="B205" s="1" t="s">
        <v>49</v>
      </c>
      <c r="C205" s="12" t="s">
        <v>26</v>
      </c>
      <c r="D205" s="13" t="s">
        <v>31</v>
      </c>
      <c r="E205" s="12">
        <v>3</v>
      </c>
      <c r="F205" s="2" t="s">
        <v>25</v>
      </c>
      <c r="G205" s="4">
        <v>41348</v>
      </c>
      <c r="H205" s="14">
        <f t="shared" si="114"/>
        <v>41376</v>
      </c>
      <c r="I205" s="14">
        <f t="shared" si="115"/>
        <v>41432</v>
      </c>
      <c r="J205" s="154">
        <f t="shared" si="116"/>
        <v>41460</v>
      </c>
      <c r="K205" s="28">
        <v>0</v>
      </c>
      <c r="L205" s="6">
        <v>0</v>
      </c>
      <c r="M205" s="7">
        <v>0</v>
      </c>
      <c r="N205" s="5">
        <v>0</v>
      </c>
      <c r="O205" s="6">
        <v>0</v>
      </c>
      <c r="P205" s="100">
        <v>0</v>
      </c>
      <c r="Q205" s="5">
        <v>0</v>
      </c>
      <c r="R205" s="6">
        <v>0</v>
      </c>
      <c r="S205" s="30">
        <v>0</v>
      </c>
      <c r="T205" s="5">
        <v>0</v>
      </c>
      <c r="U205" s="6">
        <v>0</v>
      </c>
      <c r="V205" s="143">
        <v>0</v>
      </c>
      <c r="W205" s="140">
        <v>12</v>
      </c>
      <c r="X205" s="60">
        <v>0</v>
      </c>
      <c r="Y205" s="8">
        <v>0</v>
      </c>
      <c r="Z205" s="61">
        <v>0</v>
      </c>
      <c r="AA205" s="60">
        <v>0</v>
      </c>
      <c r="AB205" s="8">
        <v>0</v>
      </c>
      <c r="AC205" s="9">
        <v>0</v>
      </c>
      <c r="AD205" s="42">
        <v>0</v>
      </c>
      <c r="AE205" s="8">
        <v>0</v>
      </c>
      <c r="AF205" s="9">
        <v>0</v>
      </c>
      <c r="AG205" s="42">
        <v>0</v>
      </c>
      <c r="AH205" s="8">
        <v>0</v>
      </c>
      <c r="AI205" s="61">
        <v>0</v>
      </c>
      <c r="AJ205" s="133">
        <v>12</v>
      </c>
      <c r="AK205" s="10">
        <v>1</v>
      </c>
      <c r="AL205" s="103">
        <v>0</v>
      </c>
      <c r="AM205" s="106">
        <f t="shared" si="117"/>
        <v>25</v>
      </c>
      <c r="AN205" s="109">
        <f t="shared" si="118"/>
        <v>12</v>
      </c>
      <c r="AO205" s="112">
        <f t="shared" si="119"/>
        <v>0.48</v>
      </c>
      <c r="AP205" s="191"/>
      <c r="AQ205" s="122">
        <f t="shared" si="120"/>
        <v>84</v>
      </c>
      <c r="AR205" s="202"/>
    </row>
    <row r="206" spans="1:44">
      <c r="A206" s="1" t="s">
        <v>50</v>
      </c>
      <c r="B206" s="1" t="s">
        <v>49</v>
      </c>
      <c r="C206" s="12" t="s">
        <v>26</v>
      </c>
      <c r="D206" s="13" t="s">
        <v>31</v>
      </c>
      <c r="E206" s="12">
        <v>4</v>
      </c>
      <c r="F206" s="2" t="s">
        <v>25</v>
      </c>
      <c r="G206" s="4">
        <v>41348</v>
      </c>
      <c r="H206" s="14">
        <f t="shared" si="114"/>
        <v>41376</v>
      </c>
      <c r="I206" s="14">
        <f t="shared" si="115"/>
        <v>41432</v>
      </c>
      <c r="J206" s="154">
        <f t="shared" si="116"/>
        <v>41460</v>
      </c>
      <c r="K206" s="28">
        <v>0</v>
      </c>
      <c r="L206" s="6">
        <v>0</v>
      </c>
      <c r="M206" s="7">
        <v>0</v>
      </c>
      <c r="N206" s="5">
        <v>0</v>
      </c>
      <c r="O206" s="6">
        <v>0</v>
      </c>
      <c r="P206" s="100">
        <v>0</v>
      </c>
      <c r="Q206" s="5">
        <v>0</v>
      </c>
      <c r="R206" s="6">
        <v>0</v>
      </c>
      <c r="S206" s="30">
        <v>0</v>
      </c>
      <c r="T206" s="5">
        <v>0</v>
      </c>
      <c r="U206" s="6">
        <v>0</v>
      </c>
      <c r="V206" s="143">
        <v>0</v>
      </c>
      <c r="W206" s="140">
        <v>5</v>
      </c>
      <c r="X206" s="60">
        <v>0</v>
      </c>
      <c r="Y206" s="8">
        <v>0</v>
      </c>
      <c r="Z206" s="61">
        <v>0</v>
      </c>
      <c r="AA206" s="60">
        <v>0</v>
      </c>
      <c r="AB206" s="8">
        <v>0</v>
      </c>
      <c r="AC206" s="9">
        <v>0</v>
      </c>
      <c r="AD206" s="42">
        <v>0</v>
      </c>
      <c r="AE206" s="8">
        <v>0</v>
      </c>
      <c r="AF206" s="9">
        <v>0</v>
      </c>
      <c r="AG206" s="42">
        <v>0</v>
      </c>
      <c r="AH206" s="8">
        <v>0</v>
      </c>
      <c r="AI206" s="61">
        <v>0</v>
      </c>
      <c r="AJ206" s="133">
        <v>17</v>
      </c>
      <c r="AK206" s="10">
        <v>0</v>
      </c>
      <c r="AL206" s="103">
        <v>3</v>
      </c>
      <c r="AM206" s="106">
        <f t="shared" si="117"/>
        <v>25</v>
      </c>
      <c r="AN206" s="109">
        <f t="shared" si="118"/>
        <v>5</v>
      </c>
      <c r="AO206" s="112">
        <f t="shared" si="119"/>
        <v>0.22727272727272727</v>
      </c>
      <c r="AP206" s="191"/>
      <c r="AQ206" s="122">
        <f t="shared" si="120"/>
        <v>84</v>
      </c>
      <c r="AR206" s="202"/>
    </row>
    <row r="207" spans="1:44">
      <c r="A207" s="22" t="s">
        <v>50</v>
      </c>
      <c r="B207" s="22" t="s">
        <v>49</v>
      </c>
      <c r="C207" s="23" t="s">
        <v>24</v>
      </c>
      <c r="D207" s="24" t="s">
        <v>27</v>
      </c>
      <c r="E207" s="23">
        <v>1</v>
      </c>
      <c r="F207" s="23" t="s">
        <v>25</v>
      </c>
      <c r="G207" s="25">
        <v>41348</v>
      </c>
      <c r="H207" s="11" t="s">
        <v>29</v>
      </c>
      <c r="I207" s="11">
        <f t="shared" si="115"/>
        <v>41432</v>
      </c>
      <c r="J207" s="146">
        <f t="shared" si="116"/>
        <v>41460</v>
      </c>
      <c r="K207" s="28" t="s">
        <v>29</v>
      </c>
      <c r="L207" s="6" t="s">
        <v>29</v>
      </c>
      <c r="M207" s="26" t="s">
        <v>29</v>
      </c>
      <c r="N207" s="5" t="s">
        <v>29</v>
      </c>
      <c r="O207" s="28" t="s">
        <v>29</v>
      </c>
      <c r="P207" s="26" t="s">
        <v>29</v>
      </c>
      <c r="Q207" s="5" t="s">
        <v>29</v>
      </c>
      <c r="R207" s="6" t="s">
        <v>29</v>
      </c>
      <c r="S207" s="30" t="s">
        <v>29</v>
      </c>
      <c r="T207" s="5" t="s">
        <v>29</v>
      </c>
      <c r="U207" s="6" t="s">
        <v>29</v>
      </c>
      <c r="V207" s="143" t="s">
        <v>29</v>
      </c>
      <c r="W207" s="140">
        <v>0</v>
      </c>
      <c r="X207" s="60">
        <v>0</v>
      </c>
      <c r="Y207" s="8">
        <v>0</v>
      </c>
      <c r="Z207" s="61">
        <v>0</v>
      </c>
      <c r="AA207" s="60">
        <v>0</v>
      </c>
      <c r="AB207" s="8">
        <v>0</v>
      </c>
      <c r="AC207" s="9">
        <v>0</v>
      </c>
      <c r="AD207" s="42">
        <v>0</v>
      </c>
      <c r="AE207" s="8">
        <v>0</v>
      </c>
      <c r="AF207" s="9">
        <v>0</v>
      </c>
      <c r="AG207" s="42">
        <v>0</v>
      </c>
      <c r="AH207" s="8">
        <v>0</v>
      </c>
      <c r="AI207" s="61">
        <v>0</v>
      </c>
      <c r="AJ207" s="133">
        <v>24</v>
      </c>
      <c r="AK207" s="10">
        <v>0</v>
      </c>
      <c r="AL207" s="103">
        <v>1</v>
      </c>
      <c r="AM207" s="107">
        <f t="shared" si="117"/>
        <v>25</v>
      </c>
      <c r="AN207" s="110">
        <f t="shared" si="118"/>
        <v>0</v>
      </c>
      <c r="AO207" s="113">
        <f t="shared" si="119"/>
        <v>0</v>
      </c>
      <c r="AP207" s="188">
        <f t="shared" ref="AP207" si="123">AVERAGE(AO207:AO210)</f>
        <v>1.2500000000000001E-2</v>
      </c>
      <c r="AQ207" s="155">
        <f>((W207*84)+(X207*87)+(Y207*89)+(Z207*91)+(AA207*94)+(AB207*96)+(AC207*98)+(AD207*101)+(AE207*103)+(AF207*105)+(AG207*108)+(AH207*110)+(AI207*112))</f>
        <v>0</v>
      </c>
      <c r="AR207" s="203">
        <f t="shared" ref="AR207:AR223" si="124">AVERAGE(AQ207:AQ210)</f>
        <v>27</v>
      </c>
    </row>
    <row r="208" spans="1:44">
      <c r="A208" s="22" t="s">
        <v>50</v>
      </c>
      <c r="B208" s="22" t="s">
        <v>49</v>
      </c>
      <c r="C208" s="23" t="s">
        <v>24</v>
      </c>
      <c r="D208" s="24" t="s">
        <v>27</v>
      </c>
      <c r="E208" s="23">
        <v>2</v>
      </c>
      <c r="F208" s="23" t="s">
        <v>25</v>
      </c>
      <c r="G208" s="25">
        <v>41348</v>
      </c>
      <c r="H208" s="11" t="s">
        <v>29</v>
      </c>
      <c r="I208" s="11">
        <f t="shared" si="115"/>
        <v>41432</v>
      </c>
      <c r="J208" s="146">
        <f t="shared" si="116"/>
        <v>41460</v>
      </c>
      <c r="K208" s="28" t="s">
        <v>29</v>
      </c>
      <c r="L208" s="6" t="s">
        <v>29</v>
      </c>
      <c r="M208" s="26" t="s">
        <v>29</v>
      </c>
      <c r="N208" s="5" t="s">
        <v>29</v>
      </c>
      <c r="O208" s="28" t="s">
        <v>29</v>
      </c>
      <c r="P208" s="26" t="s">
        <v>29</v>
      </c>
      <c r="Q208" s="5" t="s">
        <v>29</v>
      </c>
      <c r="R208" s="6" t="s">
        <v>29</v>
      </c>
      <c r="S208" s="30" t="s">
        <v>29</v>
      </c>
      <c r="T208" s="5" t="s">
        <v>29</v>
      </c>
      <c r="U208" s="6" t="s">
        <v>29</v>
      </c>
      <c r="V208" s="143" t="s">
        <v>29</v>
      </c>
      <c r="W208" s="140">
        <v>0</v>
      </c>
      <c r="X208" s="60">
        <v>0</v>
      </c>
      <c r="Y208" s="8">
        <v>0</v>
      </c>
      <c r="Z208" s="61">
        <v>0</v>
      </c>
      <c r="AA208" s="60">
        <v>0</v>
      </c>
      <c r="AB208" s="8">
        <v>0</v>
      </c>
      <c r="AC208" s="9">
        <v>0</v>
      </c>
      <c r="AD208" s="42">
        <v>0</v>
      </c>
      <c r="AE208" s="8">
        <v>0</v>
      </c>
      <c r="AF208" s="9">
        <v>0</v>
      </c>
      <c r="AG208" s="42">
        <v>0</v>
      </c>
      <c r="AH208" s="8">
        <v>0</v>
      </c>
      <c r="AI208" s="61">
        <v>0</v>
      </c>
      <c r="AJ208" s="133">
        <v>21</v>
      </c>
      <c r="AK208" s="10">
        <v>0</v>
      </c>
      <c r="AL208" s="103">
        <v>4</v>
      </c>
      <c r="AM208" s="107">
        <f t="shared" si="117"/>
        <v>25</v>
      </c>
      <c r="AN208" s="110">
        <f t="shared" si="118"/>
        <v>0</v>
      </c>
      <c r="AO208" s="113">
        <f t="shared" si="119"/>
        <v>0</v>
      </c>
      <c r="AP208" s="189"/>
      <c r="AQ208" s="155">
        <f>((W208*84)+(X208*87)+(Y208*89)+(Z208*91)+(AA208*94)+(AB208*96)+(AC208*98)+(AD208*101)+(AE208*103)+(AF208*105)+(AG208*108)+(AH208*110)+(AI208*112))</f>
        <v>0</v>
      </c>
      <c r="AR208" s="204"/>
    </row>
    <row r="209" spans="1:44">
      <c r="A209" s="22" t="s">
        <v>50</v>
      </c>
      <c r="B209" s="22" t="s">
        <v>49</v>
      </c>
      <c r="C209" s="23" t="s">
        <v>24</v>
      </c>
      <c r="D209" s="24" t="s">
        <v>27</v>
      </c>
      <c r="E209" s="23">
        <v>3</v>
      </c>
      <c r="F209" s="23" t="s">
        <v>25</v>
      </c>
      <c r="G209" s="25">
        <v>41348</v>
      </c>
      <c r="H209" s="11" t="s">
        <v>29</v>
      </c>
      <c r="I209" s="11">
        <f t="shared" si="115"/>
        <v>41432</v>
      </c>
      <c r="J209" s="146">
        <f t="shared" si="116"/>
        <v>41460</v>
      </c>
      <c r="K209" s="28" t="s">
        <v>29</v>
      </c>
      <c r="L209" s="6" t="s">
        <v>29</v>
      </c>
      <c r="M209" s="26" t="s">
        <v>29</v>
      </c>
      <c r="N209" s="5" t="s">
        <v>29</v>
      </c>
      <c r="O209" s="28" t="s">
        <v>29</v>
      </c>
      <c r="P209" s="26" t="s">
        <v>29</v>
      </c>
      <c r="Q209" s="5" t="s">
        <v>29</v>
      </c>
      <c r="R209" s="6" t="s">
        <v>29</v>
      </c>
      <c r="S209" s="30" t="s">
        <v>29</v>
      </c>
      <c r="T209" s="5" t="s">
        <v>29</v>
      </c>
      <c r="U209" s="6" t="s">
        <v>29</v>
      </c>
      <c r="V209" s="143" t="s">
        <v>29</v>
      </c>
      <c r="W209" s="140">
        <v>0</v>
      </c>
      <c r="X209" s="60">
        <v>0</v>
      </c>
      <c r="Y209" s="8">
        <v>0</v>
      </c>
      <c r="Z209" s="61">
        <v>0</v>
      </c>
      <c r="AA209" s="60">
        <v>0</v>
      </c>
      <c r="AB209" s="8">
        <v>0</v>
      </c>
      <c r="AC209" s="9">
        <v>0</v>
      </c>
      <c r="AD209" s="42">
        <v>0</v>
      </c>
      <c r="AE209" s="8">
        <v>0</v>
      </c>
      <c r="AF209" s="9">
        <v>0</v>
      </c>
      <c r="AG209" s="42">
        <v>1</v>
      </c>
      <c r="AH209" s="8">
        <v>0</v>
      </c>
      <c r="AI209" s="61">
        <v>0</v>
      </c>
      <c r="AJ209" s="133">
        <v>19</v>
      </c>
      <c r="AK209" s="10">
        <v>0</v>
      </c>
      <c r="AL209" s="103">
        <v>5</v>
      </c>
      <c r="AM209" s="107">
        <f t="shared" si="117"/>
        <v>25</v>
      </c>
      <c r="AN209" s="110">
        <f t="shared" si="118"/>
        <v>1</v>
      </c>
      <c r="AO209" s="113">
        <f t="shared" si="119"/>
        <v>0.05</v>
      </c>
      <c r="AP209" s="189"/>
      <c r="AQ209" s="155">
        <f t="shared" ref="AQ209:AQ218" si="125">((W209*84)+(X209*87)+(Y209*89)+(Z209*91)+(AA209*94)+(AB209*96)+(AC209*98)+(AD209*101)+(AE209*103)+(AF209*105)+(AG209*108)+(AH209*110)+(AI209*112))/AN209</f>
        <v>108</v>
      </c>
      <c r="AR209" s="204"/>
    </row>
    <row r="210" spans="1:44">
      <c r="A210" s="22" t="s">
        <v>50</v>
      </c>
      <c r="B210" s="22" t="s">
        <v>49</v>
      </c>
      <c r="C210" s="23" t="s">
        <v>24</v>
      </c>
      <c r="D210" s="24" t="s">
        <v>27</v>
      </c>
      <c r="E210" s="23">
        <v>4</v>
      </c>
      <c r="F210" s="23" t="s">
        <v>25</v>
      </c>
      <c r="G210" s="25">
        <v>41348</v>
      </c>
      <c r="H210" s="11" t="s">
        <v>29</v>
      </c>
      <c r="I210" s="11">
        <f t="shared" si="115"/>
        <v>41432</v>
      </c>
      <c r="J210" s="146">
        <f t="shared" si="116"/>
        <v>41460</v>
      </c>
      <c r="K210" s="28" t="s">
        <v>29</v>
      </c>
      <c r="L210" s="6" t="s">
        <v>29</v>
      </c>
      <c r="M210" s="26" t="s">
        <v>29</v>
      </c>
      <c r="N210" s="5" t="s">
        <v>29</v>
      </c>
      <c r="O210" s="28" t="s">
        <v>29</v>
      </c>
      <c r="P210" s="26" t="s">
        <v>29</v>
      </c>
      <c r="Q210" s="5" t="s">
        <v>29</v>
      </c>
      <c r="R210" s="6" t="s">
        <v>29</v>
      </c>
      <c r="S210" s="30" t="s">
        <v>29</v>
      </c>
      <c r="T210" s="5" t="s">
        <v>29</v>
      </c>
      <c r="U210" s="6" t="s">
        <v>29</v>
      </c>
      <c r="V210" s="143" t="s">
        <v>29</v>
      </c>
      <c r="W210" s="140">
        <v>0</v>
      </c>
      <c r="X210" s="60">
        <v>0</v>
      </c>
      <c r="Y210" s="8">
        <v>0</v>
      </c>
      <c r="Z210" s="61">
        <v>0</v>
      </c>
      <c r="AA210" s="60">
        <v>0</v>
      </c>
      <c r="AB210" s="8">
        <v>0</v>
      </c>
      <c r="AC210" s="9">
        <v>0</v>
      </c>
      <c r="AD210" s="42">
        <v>0</v>
      </c>
      <c r="AE210" s="8">
        <v>0</v>
      </c>
      <c r="AF210" s="9">
        <v>0</v>
      </c>
      <c r="AG210" s="42">
        <v>0</v>
      </c>
      <c r="AH210" s="8">
        <v>0</v>
      </c>
      <c r="AI210" s="61">
        <v>0</v>
      </c>
      <c r="AJ210" s="133">
        <v>20</v>
      </c>
      <c r="AK210" s="10">
        <v>0</v>
      </c>
      <c r="AL210" s="103">
        <v>5</v>
      </c>
      <c r="AM210" s="107">
        <f t="shared" si="117"/>
        <v>25</v>
      </c>
      <c r="AN210" s="110">
        <f t="shared" si="118"/>
        <v>0</v>
      </c>
      <c r="AO210" s="113">
        <f t="shared" si="119"/>
        <v>0</v>
      </c>
      <c r="AP210" s="189"/>
      <c r="AQ210" s="155">
        <f>((W210*84)+(X210*87)+(Y210*89)+(Z210*91)+(AA210*94)+(AB210*96)+(AC210*98)+(AD210*101)+(AE210*103)+(AF210*105)+(AG210*108)+(AH210*110)+(AI210*112))</f>
        <v>0</v>
      </c>
      <c r="AR210" s="204"/>
    </row>
    <row r="211" spans="1:44">
      <c r="A211" s="1" t="s">
        <v>50</v>
      </c>
      <c r="B211" s="1" t="s">
        <v>49</v>
      </c>
      <c r="C211" s="12" t="s">
        <v>24</v>
      </c>
      <c r="D211" s="13" t="s">
        <v>30</v>
      </c>
      <c r="E211" s="12">
        <v>1</v>
      </c>
      <c r="F211" s="2" t="s">
        <v>25</v>
      </c>
      <c r="G211" s="4">
        <v>41348</v>
      </c>
      <c r="H211" s="15" t="s">
        <v>29</v>
      </c>
      <c r="I211" s="14">
        <f t="shared" si="115"/>
        <v>41432</v>
      </c>
      <c r="J211" s="154">
        <f t="shared" si="116"/>
        <v>41460</v>
      </c>
      <c r="K211" s="28" t="s">
        <v>29</v>
      </c>
      <c r="L211" s="6" t="s">
        <v>29</v>
      </c>
      <c r="M211" s="26" t="s">
        <v>29</v>
      </c>
      <c r="N211" s="5" t="s">
        <v>29</v>
      </c>
      <c r="O211" s="28" t="s">
        <v>29</v>
      </c>
      <c r="P211" s="26" t="s">
        <v>29</v>
      </c>
      <c r="Q211" s="5" t="s">
        <v>29</v>
      </c>
      <c r="R211" s="6" t="s">
        <v>29</v>
      </c>
      <c r="S211" s="30" t="s">
        <v>29</v>
      </c>
      <c r="T211" s="5" t="s">
        <v>29</v>
      </c>
      <c r="U211" s="6" t="s">
        <v>29</v>
      </c>
      <c r="V211" s="143" t="s">
        <v>29</v>
      </c>
      <c r="W211" s="140">
        <v>0</v>
      </c>
      <c r="X211" s="60">
        <v>0</v>
      </c>
      <c r="Y211" s="8">
        <v>0</v>
      </c>
      <c r="Z211" s="61">
        <v>3</v>
      </c>
      <c r="AA211" s="60">
        <v>0</v>
      </c>
      <c r="AB211" s="8">
        <v>0</v>
      </c>
      <c r="AC211" s="9">
        <v>3</v>
      </c>
      <c r="AD211" s="42">
        <v>0</v>
      </c>
      <c r="AE211" s="8">
        <v>0</v>
      </c>
      <c r="AF211" s="9">
        <v>0</v>
      </c>
      <c r="AG211" s="42">
        <v>2</v>
      </c>
      <c r="AH211" s="8">
        <v>0</v>
      </c>
      <c r="AI211" s="61">
        <v>1</v>
      </c>
      <c r="AJ211" s="133">
        <v>14</v>
      </c>
      <c r="AK211" s="10">
        <v>0</v>
      </c>
      <c r="AL211" s="103">
        <v>2</v>
      </c>
      <c r="AM211" s="106">
        <f t="shared" si="117"/>
        <v>25</v>
      </c>
      <c r="AN211" s="109">
        <f t="shared" si="118"/>
        <v>9</v>
      </c>
      <c r="AO211" s="112">
        <f t="shared" si="119"/>
        <v>0.39130434782608697</v>
      </c>
      <c r="AP211" s="190">
        <f t="shared" ref="AP211" si="126">AVERAGE(AO211:AO214)</f>
        <v>0.36920054583098061</v>
      </c>
      <c r="AQ211" s="122">
        <f t="shared" si="125"/>
        <v>99.444444444444443</v>
      </c>
      <c r="AR211" s="201">
        <f t="shared" si="124"/>
        <v>100.23194444444444</v>
      </c>
    </row>
    <row r="212" spans="1:44">
      <c r="A212" s="1" t="s">
        <v>50</v>
      </c>
      <c r="B212" s="1" t="s">
        <v>49</v>
      </c>
      <c r="C212" s="12" t="s">
        <v>24</v>
      </c>
      <c r="D212" s="13" t="s">
        <v>30</v>
      </c>
      <c r="E212" s="12">
        <v>2</v>
      </c>
      <c r="F212" s="2" t="s">
        <v>25</v>
      </c>
      <c r="G212" s="4">
        <v>41348</v>
      </c>
      <c r="H212" s="15" t="s">
        <v>29</v>
      </c>
      <c r="I212" s="14">
        <f t="shared" si="115"/>
        <v>41432</v>
      </c>
      <c r="J212" s="154">
        <f t="shared" si="116"/>
        <v>41460</v>
      </c>
      <c r="K212" s="28" t="s">
        <v>29</v>
      </c>
      <c r="L212" s="6" t="s">
        <v>29</v>
      </c>
      <c r="M212" s="26" t="s">
        <v>29</v>
      </c>
      <c r="N212" s="5" t="s">
        <v>29</v>
      </c>
      <c r="O212" s="28" t="s">
        <v>29</v>
      </c>
      <c r="P212" s="26" t="s">
        <v>29</v>
      </c>
      <c r="Q212" s="5" t="s">
        <v>29</v>
      </c>
      <c r="R212" s="6" t="s">
        <v>29</v>
      </c>
      <c r="S212" s="30" t="s">
        <v>29</v>
      </c>
      <c r="T212" s="5" t="s">
        <v>29</v>
      </c>
      <c r="U212" s="6" t="s">
        <v>29</v>
      </c>
      <c r="V212" s="143" t="s">
        <v>29</v>
      </c>
      <c r="W212" s="140">
        <v>0</v>
      </c>
      <c r="X212" s="60">
        <v>1</v>
      </c>
      <c r="Y212" s="8">
        <v>0</v>
      </c>
      <c r="Z212" s="40">
        <v>3</v>
      </c>
      <c r="AA212" s="42">
        <v>4</v>
      </c>
      <c r="AB212" s="8">
        <v>0</v>
      </c>
      <c r="AC212" s="9">
        <v>1</v>
      </c>
      <c r="AD212" s="42">
        <v>0</v>
      </c>
      <c r="AE212" s="8">
        <v>0</v>
      </c>
      <c r="AF212" s="9">
        <v>0</v>
      </c>
      <c r="AG212" s="42">
        <v>0</v>
      </c>
      <c r="AH212" s="8">
        <v>1</v>
      </c>
      <c r="AI212" s="61">
        <v>0</v>
      </c>
      <c r="AJ212" s="133">
        <v>12</v>
      </c>
      <c r="AK212" s="10">
        <v>0</v>
      </c>
      <c r="AL212" s="103">
        <v>3</v>
      </c>
      <c r="AM212" s="106">
        <f t="shared" si="117"/>
        <v>25</v>
      </c>
      <c r="AN212" s="109">
        <f t="shared" si="118"/>
        <v>10</v>
      </c>
      <c r="AO212" s="112">
        <f t="shared" si="119"/>
        <v>0.45454545454545453</v>
      </c>
      <c r="AP212" s="191"/>
      <c r="AQ212" s="122">
        <f t="shared" si="125"/>
        <v>94.4</v>
      </c>
      <c r="AR212" s="202"/>
    </row>
    <row r="213" spans="1:44">
      <c r="A213" s="1" t="s">
        <v>50</v>
      </c>
      <c r="B213" s="1" t="s">
        <v>49</v>
      </c>
      <c r="C213" s="12" t="s">
        <v>24</v>
      </c>
      <c r="D213" s="13" t="s">
        <v>30</v>
      </c>
      <c r="E213" s="12">
        <v>3</v>
      </c>
      <c r="F213" s="2" t="s">
        <v>25</v>
      </c>
      <c r="G213" s="4">
        <v>41348</v>
      </c>
      <c r="H213" s="15" t="s">
        <v>29</v>
      </c>
      <c r="I213" s="14">
        <f t="shared" si="115"/>
        <v>41432</v>
      </c>
      <c r="J213" s="154">
        <f t="shared" si="116"/>
        <v>41460</v>
      </c>
      <c r="K213" s="28" t="s">
        <v>29</v>
      </c>
      <c r="L213" s="6" t="s">
        <v>29</v>
      </c>
      <c r="M213" s="26" t="s">
        <v>29</v>
      </c>
      <c r="N213" s="5" t="s">
        <v>29</v>
      </c>
      <c r="O213" s="28" t="s">
        <v>29</v>
      </c>
      <c r="P213" s="26" t="s">
        <v>29</v>
      </c>
      <c r="Q213" s="5" t="s">
        <v>29</v>
      </c>
      <c r="R213" s="6" t="s">
        <v>29</v>
      </c>
      <c r="S213" s="30" t="s">
        <v>29</v>
      </c>
      <c r="T213" s="5" t="s">
        <v>29</v>
      </c>
      <c r="U213" s="6" t="s">
        <v>29</v>
      </c>
      <c r="V213" s="143" t="s">
        <v>29</v>
      </c>
      <c r="W213" s="140">
        <v>0</v>
      </c>
      <c r="X213" s="60">
        <v>1</v>
      </c>
      <c r="Y213" s="8">
        <v>0</v>
      </c>
      <c r="Z213" s="40">
        <v>0</v>
      </c>
      <c r="AA213" s="42">
        <v>1</v>
      </c>
      <c r="AB213" s="8">
        <v>0</v>
      </c>
      <c r="AC213" s="9">
        <v>0</v>
      </c>
      <c r="AD213" s="42">
        <v>1</v>
      </c>
      <c r="AE213" s="8">
        <v>0</v>
      </c>
      <c r="AF213" s="9">
        <v>2</v>
      </c>
      <c r="AG213" s="42">
        <v>2</v>
      </c>
      <c r="AH213" s="8">
        <v>1</v>
      </c>
      <c r="AI213" s="61">
        <v>0</v>
      </c>
      <c r="AJ213" s="133">
        <v>13</v>
      </c>
      <c r="AK213" s="10">
        <v>0</v>
      </c>
      <c r="AL213" s="103">
        <v>4</v>
      </c>
      <c r="AM213" s="106">
        <f t="shared" si="117"/>
        <v>25</v>
      </c>
      <c r="AN213" s="109">
        <f t="shared" si="118"/>
        <v>8</v>
      </c>
      <c r="AO213" s="112">
        <f t="shared" si="119"/>
        <v>0.38095238095238093</v>
      </c>
      <c r="AP213" s="191"/>
      <c r="AQ213" s="122">
        <f t="shared" si="125"/>
        <v>102.25</v>
      </c>
      <c r="AR213" s="202"/>
    </row>
    <row r="214" spans="1:44">
      <c r="A214" s="1" t="s">
        <v>50</v>
      </c>
      <c r="B214" s="1" t="s">
        <v>49</v>
      </c>
      <c r="C214" s="12" t="s">
        <v>24</v>
      </c>
      <c r="D214" s="13" t="s">
        <v>30</v>
      </c>
      <c r="E214" s="12">
        <v>4</v>
      </c>
      <c r="F214" s="2" t="s">
        <v>25</v>
      </c>
      <c r="G214" s="4">
        <v>41348</v>
      </c>
      <c r="H214" s="15" t="s">
        <v>29</v>
      </c>
      <c r="I214" s="14">
        <f t="shared" si="115"/>
        <v>41432</v>
      </c>
      <c r="J214" s="154">
        <f t="shared" si="116"/>
        <v>41460</v>
      </c>
      <c r="K214" s="28" t="s">
        <v>29</v>
      </c>
      <c r="L214" s="6" t="s">
        <v>29</v>
      </c>
      <c r="M214" s="26" t="s">
        <v>29</v>
      </c>
      <c r="N214" s="5" t="s">
        <v>29</v>
      </c>
      <c r="O214" s="28" t="s">
        <v>29</v>
      </c>
      <c r="P214" s="26" t="s">
        <v>29</v>
      </c>
      <c r="Q214" s="5" t="s">
        <v>29</v>
      </c>
      <c r="R214" s="6" t="s">
        <v>29</v>
      </c>
      <c r="S214" s="30" t="s">
        <v>29</v>
      </c>
      <c r="T214" s="5" t="s">
        <v>29</v>
      </c>
      <c r="U214" s="6" t="s">
        <v>29</v>
      </c>
      <c r="V214" s="143" t="s">
        <v>29</v>
      </c>
      <c r="W214" s="140">
        <v>0</v>
      </c>
      <c r="X214" s="60">
        <v>0</v>
      </c>
      <c r="Y214" s="8">
        <v>0</v>
      </c>
      <c r="Z214" s="40">
        <v>0</v>
      </c>
      <c r="AA214" s="42">
        <v>1</v>
      </c>
      <c r="AB214" s="8">
        <v>0</v>
      </c>
      <c r="AC214" s="9">
        <v>1</v>
      </c>
      <c r="AD214" s="42">
        <v>1</v>
      </c>
      <c r="AE214" s="8">
        <v>0</v>
      </c>
      <c r="AF214" s="9">
        <v>0</v>
      </c>
      <c r="AG214" s="42">
        <v>0</v>
      </c>
      <c r="AH214" s="8">
        <v>0</v>
      </c>
      <c r="AI214" s="61">
        <v>3</v>
      </c>
      <c r="AJ214" s="133">
        <v>18</v>
      </c>
      <c r="AK214" s="10">
        <v>0</v>
      </c>
      <c r="AL214" s="103">
        <v>1</v>
      </c>
      <c r="AM214" s="106">
        <f t="shared" si="117"/>
        <v>25</v>
      </c>
      <c r="AN214" s="109">
        <f t="shared" si="118"/>
        <v>6</v>
      </c>
      <c r="AO214" s="112">
        <f t="shared" si="119"/>
        <v>0.25</v>
      </c>
      <c r="AP214" s="191"/>
      <c r="AQ214" s="122">
        <f t="shared" si="125"/>
        <v>104.83333333333333</v>
      </c>
      <c r="AR214" s="202"/>
    </row>
    <row r="215" spans="1:44">
      <c r="A215" s="22" t="s">
        <v>50</v>
      </c>
      <c r="B215" s="22" t="s">
        <v>49</v>
      </c>
      <c r="C215" s="23" t="s">
        <v>24</v>
      </c>
      <c r="D215" s="24" t="s">
        <v>31</v>
      </c>
      <c r="E215" s="23">
        <v>1</v>
      </c>
      <c r="F215" s="23" t="s">
        <v>25</v>
      </c>
      <c r="G215" s="25">
        <v>41348</v>
      </c>
      <c r="H215" s="11" t="s">
        <v>29</v>
      </c>
      <c r="I215" s="11">
        <f t="shared" si="115"/>
        <v>41432</v>
      </c>
      <c r="J215" s="146">
        <f t="shared" si="116"/>
        <v>41460</v>
      </c>
      <c r="K215" s="28" t="s">
        <v>29</v>
      </c>
      <c r="L215" s="6" t="s">
        <v>29</v>
      </c>
      <c r="M215" s="26" t="s">
        <v>29</v>
      </c>
      <c r="N215" s="5" t="s">
        <v>29</v>
      </c>
      <c r="O215" s="28" t="s">
        <v>29</v>
      </c>
      <c r="P215" s="26" t="s">
        <v>29</v>
      </c>
      <c r="Q215" s="5" t="s">
        <v>29</v>
      </c>
      <c r="R215" s="6" t="s">
        <v>29</v>
      </c>
      <c r="S215" s="30" t="s">
        <v>29</v>
      </c>
      <c r="T215" s="5" t="s">
        <v>29</v>
      </c>
      <c r="U215" s="6" t="s">
        <v>29</v>
      </c>
      <c r="V215" s="143" t="s">
        <v>29</v>
      </c>
      <c r="W215" s="140">
        <v>3</v>
      </c>
      <c r="X215" s="60">
        <v>0</v>
      </c>
      <c r="Y215" s="8">
        <v>0</v>
      </c>
      <c r="Z215" s="40">
        <v>0</v>
      </c>
      <c r="AA215" s="42">
        <v>1</v>
      </c>
      <c r="AB215" s="8">
        <v>2</v>
      </c>
      <c r="AC215" s="9">
        <v>2</v>
      </c>
      <c r="AD215" s="42">
        <v>0</v>
      </c>
      <c r="AE215" s="8">
        <v>0</v>
      </c>
      <c r="AF215" s="9">
        <v>1</v>
      </c>
      <c r="AG215" s="42">
        <v>1</v>
      </c>
      <c r="AH215" s="8">
        <v>0</v>
      </c>
      <c r="AI215" s="61">
        <v>0</v>
      </c>
      <c r="AJ215" s="133">
        <v>15</v>
      </c>
      <c r="AK215" s="10">
        <v>0</v>
      </c>
      <c r="AL215" s="103">
        <v>0</v>
      </c>
      <c r="AM215" s="107">
        <f t="shared" si="117"/>
        <v>25</v>
      </c>
      <c r="AN215" s="110">
        <f t="shared" si="118"/>
        <v>10</v>
      </c>
      <c r="AO215" s="113">
        <f t="shared" si="119"/>
        <v>0.4</v>
      </c>
      <c r="AP215" s="188">
        <f>AVERAGE(AO215:AO218)</f>
        <v>0.22784090909090909</v>
      </c>
      <c r="AQ215" s="155">
        <f t="shared" si="125"/>
        <v>94.7</v>
      </c>
      <c r="AR215" s="200">
        <f t="shared" si="124"/>
        <v>95.841666666666669</v>
      </c>
    </row>
    <row r="216" spans="1:44">
      <c r="A216" s="22" t="s">
        <v>50</v>
      </c>
      <c r="B216" s="22" t="s">
        <v>49</v>
      </c>
      <c r="C216" s="23" t="s">
        <v>24</v>
      </c>
      <c r="D216" s="24" t="s">
        <v>31</v>
      </c>
      <c r="E216" s="23">
        <v>2</v>
      </c>
      <c r="F216" s="23" t="s">
        <v>25</v>
      </c>
      <c r="G216" s="25">
        <v>41348</v>
      </c>
      <c r="H216" s="11" t="s">
        <v>29</v>
      </c>
      <c r="I216" s="11">
        <f t="shared" si="115"/>
        <v>41432</v>
      </c>
      <c r="J216" s="146">
        <f t="shared" si="116"/>
        <v>41460</v>
      </c>
      <c r="K216" s="28" t="s">
        <v>29</v>
      </c>
      <c r="L216" s="6" t="s">
        <v>29</v>
      </c>
      <c r="M216" s="26" t="s">
        <v>29</v>
      </c>
      <c r="N216" s="5" t="s">
        <v>29</v>
      </c>
      <c r="O216" s="28" t="s">
        <v>29</v>
      </c>
      <c r="P216" s="26" t="s">
        <v>29</v>
      </c>
      <c r="Q216" s="5" t="s">
        <v>29</v>
      </c>
      <c r="R216" s="6" t="s">
        <v>29</v>
      </c>
      <c r="S216" s="30" t="s">
        <v>29</v>
      </c>
      <c r="T216" s="5" t="s">
        <v>29</v>
      </c>
      <c r="U216" s="6" t="s">
        <v>29</v>
      </c>
      <c r="V216" s="143" t="s">
        <v>29</v>
      </c>
      <c r="W216" s="140">
        <v>0</v>
      </c>
      <c r="X216" s="60">
        <v>0</v>
      </c>
      <c r="Y216" s="8">
        <v>0</v>
      </c>
      <c r="Z216" s="40">
        <v>0</v>
      </c>
      <c r="AA216" s="42">
        <v>1</v>
      </c>
      <c r="AB216" s="8">
        <v>2</v>
      </c>
      <c r="AC216" s="9">
        <v>2</v>
      </c>
      <c r="AD216" s="42">
        <v>0</v>
      </c>
      <c r="AE216" s="8">
        <v>0</v>
      </c>
      <c r="AF216" s="9">
        <v>0</v>
      </c>
      <c r="AG216" s="42">
        <v>1</v>
      </c>
      <c r="AH216" s="8">
        <v>0</v>
      </c>
      <c r="AI216" s="61">
        <v>0</v>
      </c>
      <c r="AJ216" s="133">
        <v>18</v>
      </c>
      <c r="AK216" s="10">
        <v>0</v>
      </c>
      <c r="AL216" s="103">
        <v>1</v>
      </c>
      <c r="AM216" s="107">
        <f t="shared" si="117"/>
        <v>25</v>
      </c>
      <c r="AN216" s="110">
        <f t="shared" si="118"/>
        <v>6</v>
      </c>
      <c r="AO216" s="113">
        <f t="shared" si="119"/>
        <v>0.25</v>
      </c>
      <c r="AP216" s="189"/>
      <c r="AQ216" s="155">
        <f t="shared" si="125"/>
        <v>98.333333333333329</v>
      </c>
      <c r="AR216" s="189"/>
    </row>
    <row r="217" spans="1:44">
      <c r="A217" s="22" t="s">
        <v>50</v>
      </c>
      <c r="B217" s="22" t="s">
        <v>49</v>
      </c>
      <c r="C217" s="23" t="s">
        <v>24</v>
      </c>
      <c r="D217" s="24" t="s">
        <v>31</v>
      </c>
      <c r="E217" s="23">
        <v>3</v>
      </c>
      <c r="F217" s="23" t="s">
        <v>25</v>
      </c>
      <c r="G217" s="25">
        <v>41348</v>
      </c>
      <c r="H217" s="11" t="s">
        <v>29</v>
      </c>
      <c r="I217" s="11">
        <f t="shared" si="115"/>
        <v>41432</v>
      </c>
      <c r="J217" s="146">
        <f t="shared" si="116"/>
        <v>41460</v>
      </c>
      <c r="K217" s="28" t="s">
        <v>29</v>
      </c>
      <c r="L217" s="6" t="s">
        <v>29</v>
      </c>
      <c r="M217" s="26" t="s">
        <v>29</v>
      </c>
      <c r="N217" s="5" t="s">
        <v>29</v>
      </c>
      <c r="O217" s="28" t="s">
        <v>29</v>
      </c>
      <c r="P217" s="26" t="s">
        <v>29</v>
      </c>
      <c r="Q217" s="5" t="s">
        <v>29</v>
      </c>
      <c r="R217" s="6" t="s">
        <v>29</v>
      </c>
      <c r="S217" s="30" t="s">
        <v>29</v>
      </c>
      <c r="T217" s="5" t="s">
        <v>29</v>
      </c>
      <c r="U217" s="6" t="s">
        <v>29</v>
      </c>
      <c r="V217" s="143" t="s">
        <v>29</v>
      </c>
      <c r="W217" s="140">
        <v>1</v>
      </c>
      <c r="X217" s="60">
        <v>0</v>
      </c>
      <c r="Y217" s="8">
        <v>0</v>
      </c>
      <c r="Z217" s="40">
        <v>0</v>
      </c>
      <c r="AA217" s="42">
        <v>0</v>
      </c>
      <c r="AB217" s="8">
        <v>1</v>
      </c>
      <c r="AC217" s="9">
        <v>1</v>
      </c>
      <c r="AD217" s="42">
        <v>0</v>
      </c>
      <c r="AE217" s="8">
        <v>0</v>
      </c>
      <c r="AF217" s="9">
        <v>0</v>
      </c>
      <c r="AG217" s="42">
        <v>0</v>
      </c>
      <c r="AH217" s="8">
        <v>0</v>
      </c>
      <c r="AI217" s="61">
        <v>0</v>
      </c>
      <c r="AJ217" s="133">
        <v>19</v>
      </c>
      <c r="AK217" s="10">
        <v>0</v>
      </c>
      <c r="AL217" s="103">
        <v>3</v>
      </c>
      <c r="AM217" s="107">
        <f t="shared" si="117"/>
        <v>25</v>
      </c>
      <c r="AN217" s="110">
        <f t="shared" si="118"/>
        <v>3</v>
      </c>
      <c r="AO217" s="113">
        <f t="shared" si="119"/>
        <v>0.13636363636363635</v>
      </c>
      <c r="AP217" s="189"/>
      <c r="AQ217" s="155">
        <f t="shared" si="125"/>
        <v>92.666666666666671</v>
      </c>
      <c r="AR217" s="189"/>
    </row>
    <row r="218" spans="1:44" ht="15.75" thickBot="1">
      <c r="A218" s="32" t="s">
        <v>50</v>
      </c>
      <c r="B218" s="32" t="s">
        <v>49</v>
      </c>
      <c r="C218" s="33" t="s">
        <v>24</v>
      </c>
      <c r="D218" s="34" t="s">
        <v>31</v>
      </c>
      <c r="E218" s="33">
        <v>4</v>
      </c>
      <c r="F218" s="33" t="s">
        <v>25</v>
      </c>
      <c r="G218" s="35">
        <v>41348</v>
      </c>
      <c r="H218" s="16" t="s">
        <v>29</v>
      </c>
      <c r="I218" s="16">
        <f t="shared" si="115"/>
        <v>41432</v>
      </c>
      <c r="J218" s="147">
        <f t="shared" si="116"/>
        <v>41460</v>
      </c>
      <c r="K218" s="29" t="s">
        <v>29</v>
      </c>
      <c r="L218" s="18" t="s">
        <v>29</v>
      </c>
      <c r="M218" s="27" t="s">
        <v>29</v>
      </c>
      <c r="N218" s="17" t="s">
        <v>29</v>
      </c>
      <c r="O218" s="29" t="s">
        <v>29</v>
      </c>
      <c r="P218" s="27" t="s">
        <v>29</v>
      </c>
      <c r="Q218" s="17" t="s">
        <v>29</v>
      </c>
      <c r="R218" s="18" t="s">
        <v>29</v>
      </c>
      <c r="S218" s="31" t="s">
        <v>29</v>
      </c>
      <c r="T218" s="17" t="s">
        <v>29</v>
      </c>
      <c r="U218" s="18" t="s">
        <v>29</v>
      </c>
      <c r="V218" s="145" t="s">
        <v>29</v>
      </c>
      <c r="W218" s="144">
        <v>0</v>
      </c>
      <c r="X218" s="62">
        <v>0</v>
      </c>
      <c r="Y218" s="19">
        <v>0</v>
      </c>
      <c r="Z218" s="41">
        <v>0</v>
      </c>
      <c r="AA218" s="43">
        <v>1</v>
      </c>
      <c r="AB218" s="19">
        <v>0</v>
      </c>
      <c r="AC218" s="20">
        <v>1</v>
      </c>
      <c r="AD218" s="43">
        <v>1</v>
      </c>
      <c r="AE218" s="19">
        <v>0</v>
      </c>
      <c r="AF218" s="20">
        <v>0</v>
      </c>
      <c r="AG218" s="43">
        <v>0</v>
      </c>
      <c r="AH218" s="19">
        <v>0</v>
      </c>
      <c r="AI218" s="56">
        <v>0</v>
      </c>
      <c r="AJ218" s="134">
        <v>21</v>
      </c>
      <c r="AK218" s="21">
        <v>0</v>
      </c>
      <c r="AL218" s="104">
        <v>1</v>
      </c>
      <c r="AM218" s="108">
        <f t="shared" si="117"/>
        <v>25</v>
      </c>
      <c r="AN218" s="111">
        <f t="shared" si="118"/>
        <v>3</v>
      </c>
      <c r="AO218" s="114">
        <f t="shared" si="119"/>
        <v>0.125</v>
      </c>
      <c r="AP218" s="199"/>
      <c r="AQ218" s="117">
        <f t="shared" si="125"/>
        <v>97.666666666666671</v>
      </c>
      <c r="AR218" s="199"/>
    </row>
    <row r="219" spans="1:44" ht="15.75" thickTop="1">
      <c r="A219" s="1" t="s">
        <v>51</v>
      </c>
      <c r="B219" s="1" t="s">
        <v>52</v>
      </c>
      <c r="C219" s="2" t="s">
        <v>26</v>
      </c>
      <c r="D219" s="3" t="s">
        <v>27</v>
      </c>
      <c r="E219" s="2">
        <v>1</v>
      </c>
      <c r="F219" s="2" t="s">
        <v>25</v>
      </c>
      <c r="G219" s="4">
        <v>41355</v>
      </c>
      <c r="H219" s="4">
        <f t="shared" ref="H219:H230" si="127">G219+7*4</f>
        <v>41383</v>
      </c>
      <c r="I219" s="4">
        <f t="shared" ref="I219:I242" si="128">G219+7*12</f>
        <v>41439</v>
      </c>
      <c r="J219" s="153">
        <f t="shared" ref="J219:J242" si="129">G219+7*16</f>
        <v>41467</v>
      </c>
      <c r="K219" s="148">
        <v>0</v>
      </c>
      <c r="L219" s="48">
        <v>0</v>
      </c>
      <c r="M219" s="99">
        <v>0</v>
      </c>
      <c r="N219" s="46">
        <v>0</v>
      </c>
      <c r="O219" s="48">
        <v>0</v>
      </c>
      <c r="P219" s="26">
        <v>0</v>
      </c>
      <c r="Q219" s="46">
        <v>0</v>
      </c>
      <c r="R219" s="6">
        <v>0</v>
      </c>
      <c r="S219" s="30">
        <v>0</v>
      </c>
      <c r="T219" s="5">
        <v>0</v>
      </c>
      <c r="U219" s="6">
        <v>0</v>
      </c>
      <c r="V219" s="143">
        <v>0</v>
      </c>
      <c r="W219" s="140">
        <v>0</v>
      </c>
      <c r="X219" s="60">
        <v>0</v>
      </c>
      <c r="Y219" s="8">
        <v>0</v>
      </c>
      <c r="Z219" s="63">
        <v>0</v>
      </c>
      <c r="AA219" s="60">
        <v>0</v>
      </c>
      <c r="AB219" s="8">
        <v>0</v>
      </c>
      <c r="AC219" s="40">
        <v>0</v>
      </c>
      <c r="AD219" s="67">
        <v>0</v>
      </c>
      <c r="AE219" s="8">
        <v>0</v>
      </c>
      <c r="AF219" s="40">
        <v>0</v>
      </c>
      <c r="AG219" s="67">
        <v>0</v>
      </c>
      <c r="AH219" s="8">
        <v>0</v>
      </c>
      <c r="AI219" s="61">
        <v>0</v>
      </c>
      <c r="AJ219" s="133">
        <v>0</v>
      </c>
      <c r="AK219" s="10">
        <v>0</v>
      </c>
      <c r="AL219" s="103">
        <v>20</v>
      </c>
      <c r="AM219" s="120">
        <f t="shared" si="117"/>
        <v>20</v>
      </c>
      <c r="AN219" s="121">
        <f t="shared" si="118"/>
        <v>0</v>
      </c>
      <c r="AO219" s="118">
        <v>0</v>
      </c>
      <c r="AP219" s="192">
        <f t="shared" ref="AP219" si="130">AVERAGE(AO219:AO222)</f>
        <v>0</v>
      </c>
      <c r="AQ219" s="122">
        <f>((K219*3)+(L219*5)+(M219*7)+(N219*10)+(O219*12)+(P219*14)+(Q219*17)+(R219*19)+(S219*21)+(T219*24)+(U219*26)+(V219*28)+(W219*84)+(X219*87)+(Y219*89)+(Z219*91)+(AA219*94)*(AB219*96)+(AC219*98)+(AD219*101)+(AE219*103)+(AF219*105)+(AG219*108)+(AH219*110)+(AI219*112))</f>
        <v>0</v>
      </c>
      <c r="AR219" s="205">
        <f t="shared" si="124"/>
        <v>0</v>
      </c>
    </row>
    <row r="220" spans="1:44">
      <c r="A220" s="1" t="s">
        <v>51</v>
      </c>
      <c r="B220" s="1" t="s">
        <v>52</v>
      </c>
      <c r="C220" s="2" t="s">
        <v>26</v>
      </c>
      <c r="D220" s="3" t="s">
        <v>27</v>
      </c>
      <c r="E220" s="2">
        <v>2</v>
      </c>
      <c r="F220" s="2" t="s">
        <v>25</v>
      </c>
      <c r="G220" s="4">
        <v>41355</v>
      </c>
      <c r="H220" s="4">
        <f t="shared" si="127"/>
        <v>41383</v>
      </c>
      <c r="I220" s="4">
        <f t="shared" si="128"/>
        <v>41439</v>
      </c>
      <c r="J220" s="153">
        <f t="shared" si="129"/>
        <v>41467</v>
      </c>
      <c r="K220" s="28">
        <v>0</v>
      </c>
      <c r="L220" s="6">
        <v>0</v>
      </c>
      <c r="M220" s="100">
        <v>0</v>
      </c>
      <c r="N220" s="5">
        <v>0</v>
      </c>
      <c r="O220" s="6">
        <v>0</v>
      </c>
      <c r="P220" s="26">
        <v>0</v>
      </c>
      <c r="Q220" s="5">
        <v>0</v>
      </c>
      <c r="R220" s="6">
        <v>0</v>
      </c>
      <c r="S220" s="30">
        <v>0</v>
      </c>
      <c r="T220" s="5">
        <v>0</v>
      </c>
      <c r="U220" s="6">
        <v>0</v>
      </c>
      <c r="V220" s="143">
        <v>0</v>
      </c>
      <c r="W220" s="140">
        <v>0</v>
      </c>
      <c r="X220" s="60">
        <v>0</v>
      </c>
      <c r="Y220" s="8">
        <v>0</v>
      </c>
      <c r="Z220" s="61">
        <v>0</v>
      </c>
      <c r="AA220" s="60">
        <v>0</v>
      </c>
      <c r="AB220" s="8">
        <v>0</v>
      </c>
      <c r="AC220" s="61">
        <v>0</v>
      </c>
      <c r="AD220" s="60">
        <v>0</v>
      </c>
      <c r="AE220" s="8">
        <v>0</v>
      </c>
      <c r="AF220" s="61">
        <v>0</v>
      </c>
      <c r="AG220" s="60">
        <v>0</v>
      </c>
      <c r="AH220" s="8">
        <v>0</v>
      </c>
      <c r="AI220" s="61">
        <v>0</v>
      </c>
      <c r="AJ220" s="133">
        <v>0</v>
      </c>
      <c r="AK220" s="10">
        <v>0</v>
      </c>
      <c r="AL220" s="103">
        <v>25</v>
      </c>
      <c r="AM220" s="106">
        <f t="shared" si="117"/>
        <v>25</v>
      </c>
      <c r="AN220" s="109">
        <f t="shared" si="118"/>
        <v>0</v>
      </c>
      <c r="AO220" s="112">
        <v>0</v>
      </c>
      <c r="AP220" s="191"/>
      <c r="AQ220" s="116">
        <f t="shared" ref="AQ220:AQ230" si="131">((K220*3)+(L220*5)+(M220*7)+(N220*10)+(O220*12)+(P220*14)+(Q220*17)+(R220*19)+(S220*21)+(T220*24)+(U220*26)+(V220*28)+(W220*84)+(X220*87)+(Y220*89)+(Z220*91)+(AA220*94)*(AB220*96)+(AC220*98)+(AD220*101)+(AE220*103)+(AF220*105)+(AG220*108)+(AH220*110)+(AI220*112))</f>
        <v>0</v>
      </c>
      <c r="AR220" s="202"/>
    </row>
    <row r="221" spans="1:44">
      <c r="A221" s="1" t="s">
        <v>51</v>
      </c>
      <c r="B221" s="1" t="s">
        <v>52</v>
      </c>
      <c r="C221" s="2" t="s">
        <v>26</v>
      </c>
      <c r="D221" s="3" t="s">
        <v>27</v>
      </c>
      <c r="E221" s="2">
        <v>3</v>
      </c>
      <c r="F221" s="2" t="s">
        <v>25</v>
      </c>
      <c r="G221" s="4">
        <v>41355</v>
      </c>
      <c r="H221" s="4">
        <f t="shared" si="127"/>
        <v>41383</v>
      </c>
      <c r="I221" s="4">
        <f t="shared" si="128"/>
        <v>41439</v>
      </c>
      <c r="J221" s="153">
        <f t="shared" si="129"/>
        <v>41467</v>
      </c>
      <c r="K221" s="28">
        <v>0</v>
      </c>
      <c r="L221" s="6">
        <v>0</v>
      </c>
      <c r="M221" s="100">
        <v>0</v>
      </c>
      <c r="N221" s="5">
        <v>0</v>
      </c>
      <c r="O221" s="6">
        <v>0</v>
      </c>
      <c r="P221" s="26">
        <v>0</v>
      </c>
      <c r="Q221" s="5">
        <v>0</v>
      </c>
      <c r="R221" s="6">
        <v>0</v>
      </c>
      <c r="S221" s="30">
        <v>0</v>
      </c>
      <c r="T221" s="5">
        <v>0</v>
      </c>
      <c r="U221" s="6">
        <v>0</v>
      </c>
      <c r="V221" s="143">
        <v>0</v>
      </c>
      <c r="W221" s="140">
        <v>0</v>
      </c>
      <c r="X221" s="60">
        <v>0</v>
      </c>
      <c r="Y221" s="8">
        <v>0</v>
      </c>
      <c r="Z221" s="61">
        <v>0</v>
      </c>
      <c r="AA221" s="60">
        <v>0</v>
      </c>
      <c r="AB221" s="8">
        <v>0</v>
      </c>
      <c r="AC221" s="61">
        <v>0</v>
      </c>
      <c r="AD221" s="60">
        <v>0</v>
      </c>
      <c r="AE221" s="8">
        <v>0</v>
      </c>
      <c r="AF221" s="61">
        <v>0</v>
      </c>
      <c r="AG221" s="60">
        <v>0</v>
      </c>
      <c r="AH221" s="8">
        <v>0</v>
      </c>
      <c r="AI221" s="61">
        <v>0</v>
      </c>
      <c r="AJ221" s="133">
        <v>0</v>
      </c>
      <c r="AK221" s="10">
        <v>0</v>
      </c>
      <c r="AL221" s="103">
        <v>25</v>
      </c>
      <c r="AM221" s="106">
        <f t="shared" si="117"/>
        <v>25</v>
      </c>
      <c r="AN221" s="109">
        <f t="shared" si="118"/>
        <v>0</v>
      </c>
      <c r="AO221" s="112">
        <v>0</v>
      </c>
      <c r="AP221" s="191"/>
      <c r="AQ221" s="116">
        <f t="shared" si="131"/>
        <v>0</v>
      </c>
      <c r="AR221" s="202"/>
    </row>
    <row r="222" spans="1:44">
      <c r="A222" s="1" t="s">
        <v>51</v>
      </c>
      <c r="B222" s="1" t="s">
        <v>52</v>
      </c>
      <c r="C222" s="2" t="s">
        <v>26</v>
      </c>
      <c r="D222" s="3" t="s">
        <v>27</v>
      </c>
      <c r="E222" s="2">
        <v>4</v>
      </c>
      <c r="F222" s="2" t="s">
        <v>25</v>
      </c>
      <c r="G222" s="4">
        <v>41355</v>
      </c>
      <c r="H222" s="4">
        <f t="shared" si="127"/>
        <v>41383</v>
      </c>
      <c r="I222" s="4">
        <f t="shared" si="128"/>
        <v>41439</v>
      </c>
      <c r="J222" s="153">
        <f t="shared" si="129"/>
        <v>41467</v>
      </c>
      <c r="K222" s="28">
        <v>0</v>
      </c>
      <c r="L222" s="6">
        <v>0</v>
      </c>
      <c r="M222" s="100">
        <v>0</v>
      </c>
      <c r="N222" s="5">
        <v>0</v>
      </c>
      <c r="O222" s="6">
        <v>0</v>
      </c>
      <c r="P222" s="26">
        <v>0</v>
      </c>
      <c r="Q222" s="5">
        <v>0</v>
      </c>
      <c r="R222" s="6">
        <v>0</v>
      </c>
      <c r="S222" s="30">
        <v>0</v>
      </c>
      <c r="T222" s="5">
        <v>0</v>
      </c>
      <c r="U222" s="6">
        <v>0</v>
      </c>
      <c r="V222" s="143">
        <v>0</v>
      </c>
      <c r="W222" s="140">
        <v>0</v>
      </c>
      <c r="X222" s="60">
        <v>0</v>
      </c>
      <c r="Y222" s="8">
        <v>0</v>
      </c>
      <c r="Z222" s="61">
        <v>0</v>
      </c>
      <c r="AA222" s="60">
        <v>0</v>
      </c>
      <c r="AB222" s="8">
        <v>0</v>
      </c>
      <c r="AC222" s="61">
        <v>0</v>
      </c>
      <c r="AD222" s="60">
        <v>0</v>
      </c>
      <c r="AE222" s="8">
        <v>0</v>
      </c>
      <c r="AF222" s="61">
        <v>0</v>
      </c>
      <c r="AG222" s="60">
        <v>0</v>
      </c>
      <c r="AH222" s="8">
        <v>0</v>
      </c>
      <c r="AI222" s="61">
        <v>0</v>
      </c>
      <c r="AJ222" s="133">
        <v>0</v>
      </c>
      <c r="AK222" s="10">
        <v>0</v>
      </c>
      <c r="AL222" s="103">
        <v>25</v>
      </c>
      <c r="AM222" s="106">
        <f t="shared" si="117"/>
        <v>25</v>
      </c>
      <c r="AN222" s="109">
        <f t="shared" si="118"/>
        <v>0</v>
      </c>
      <c r="AO222" s="112">
        <v>0</v>
      </c>
      <c r="AP222" s="191"/>
      <c r="AQ222" s="116">
        <f t="shared" si="131"/>
        <v>0</v>
      </c>
      <c r="AR222" s="202"/>
    </row>
    <row r="223" spans="1:44">
      <c r="A223" s="22" t="s">
        <v>51</v>
      </c>
      <c r="B223" s="22" t="s">
        <v>52</v>
      </c>
      <c r="C223" s="23" t="s">
        <v>26</v>
      </c>
      <c r="D223" s="24" t="s">
        <v>30</v>
      </c>
      <c r="E223" s="23">
        <v>1</v>
      </c>
      <c r="F223" s="23" t="s">
        <v>25</v>
      </c>
      <c r="G223" s="25">
        <v>41355</v>
      </c>
      <c r="H223" s="11">
        <f t="shared" si="127"/>
        <v>41383</v>
      </c>
      <c r="I223" s="11">
        <f t="shared" si="128"/>
        <v>41439</v>
      </c>
      <c r="J223" s="146">
        <f t="shared" si="129"/>
        <v>41467</v>
      </c>
      <c r="K223" s="28">
        <v>0</v>
      </c>
      <c r="L223" s="6">
        <v>0</v>
      </c>
      <c r="M223" s="100">
        <v>0</v>
      </c>
      <c r="N223" s="5">
        <v>0</v>
      </c>
      <c r="O223" s="6">
        <v>0</v>
      </c>
      <c r="P223" s="26">
        <v>0</v>
      </c>
      <c r="Q223" s="5">
        <v>0</v>
      </c>
      <c r="R223" s="6">
        <v>0</v>
      </c>
      <c r="S223" s="30">
        <v>0</v>
      </c>
      <c r="T223" s="5">
        <v>0</v>
      </c>
      <c r="U223" s="6">
        <v>0</v>
      </c>
      <c r="V223" s="143">
        <v>0</v>
      </c>
      <c r="W223" s="140">
        <v>0</v>
      </c>
      <c r="X223" s="60">
        <v>0</v>
      </c>
      <c r="Y223" s="8">
        <v>0</v>
      </c>
      <c r="Z223" s="61">
        <v>0</v>
      </c>
      <c r="AA223" s="60">
        <v>0</v>
      </c>
      <c r="AB223" s="8">
        <v>0</v>
      </c>
      <c r="AC223" s="61">
        <v>0</v>
      </c>
      <c r="AD223" s="60">
        <v>0</v>
      </c>
      <c r="AE223" s="8">
        <v>0</v>
      </c>
      <c r="AF223" s="61">
        <v>0</v>
      </c>
      <c r="AG223" s="60">
        <v>0</v>
      </c>
      <c r="AH223" s="8">
        <v>0</v>
      </c>
      <c r="AI223" s="61">
        <v>0</v>
      </c>
      <c r="AJ223" s="133">
        <v>0</v>
      </c>
      <c r="AK223" s="10">
        <v>0</v>
      </c>
      <c r="AL223" s="103">
        <v>25</v>
      </c>
      <c r="AM223" s="107">
        <f t="shared" si="117"/>
        <v>25</v>
      </c>
      <c r="AN223" s="110">
        <f t="shared" si="118"/>
        <v>0</v>
      </c>
      <c r="AO223" s="113">
        <v>0</v>
      </c>
      <c r="AP223" s="188">
        <f t="shared" ref="AP223" si="132">AVERAGE(AO223:AO226)</f>
        <v>0</v>
      </c>
      <c r="AQ223" s="115">
        <f t="shared" si="131"/>
        <v>0</v>
      </c>
      <c r="AR223" s="203">
        <f t="shared" si="124"/>
        <v>0</v>
      </c>
    </row>
    <row r="224" spans="1:44">
      <c r="A224" s="22" t="s">
        <v>51</v>
      </c>
      <c r="B224" s="22" t="s">
        <v>52</v>
      </c>
      <c r="C224" s="23" t="s">
        <v>26</v>
      </c>
      <c r="D224" s="24" t="s">
        <v>30</v>
      </c>
      <c r="E224" s="23">
        <v>2</v>
      </c>
      <c r="F224" s="23" t="s">
        <v>25</v>
      </c>
      <c r="G224" s="25">
        <v>41355</v>
      </c>
      <c r="H224" s="11">
        <f t="shared" si="127"/>
        <v>41383</v>
      </c>
      <c r="I224" s="11">
        <f t="shared" si="128"/>
        <v>41439</v>
      </c>
      <c r="J224" s="146">
        <f t="shared" si="129"/>
        <v>41467</v>
      </c>
      <c r="K224" s="28">
        <v>0</v>
      </c>
      <c r="L224" s="6">
        <v>0</v>
      </c>
      <c r="M224" s="100">
        <v>0</v>
      </c>
      <c r="N224" s="5">
        <v>0</v>
      </c>
      <c r="O224" s="6">
        <v>0</v>
      </c>
      <c r="P224" s="26">
        <v>0</v>
      </c>
      <c r="Q224" s="5">
        <v>0</v>
      </c>
      <c r="R224" s="6">
        <v>0</v>
      </c>
      <c r="S224" s="30">
        <v>0</v>
      </c>
      <c r="T224" s="5">
        <v>0</v>
      </c>
      <c r="U224" s="6">
        <v>0</v>
      </c>
      <c r="V224" s="143">
        <v>0</v>
      </c>
      <c r="W224" s="140">
        <v>0</v>
      </c>
      <c r="X224" s="60">
        <v>0</v>
      </c>
      <c r="Y224" s="8">
        <v>0</v>
      </c>
      <c r="Z224" s="61">
        <v>0</v>
      </c>
      <c r="AA224" s="60">
        <v>0</v>
      </c>
      <c r="AB224" s="8">
        <v>0</v>
      </c>
      <c r="AC224" s="61">
        <v>0</v>
      </c>
      <c r="AD224" s="60">
        <v>0</v>
      </c>
      <c r="AE224" s="8">
        <v>0</v>
      </c>
      <c r="AF224" s="61">
        <v>0</v>
      </c>
      <c r="AG224" s="60">
        <v>0</v>
      </c>
      <c r="AH224" s="8">
        <v>0</v>
      </c>
      <c r="AI224" s="61">
        <v>0</v>
      </c>
      <c r="AJ224" s="133">
        <v>0</v>
      </c>
      <c r="AK224" s="10">
        <v>0</v>
      </c>
      <c r="AL224" s="103">
        <v>25</v>
      </c>
      <c r="AM224" s="107">
        <f t="shared" si="117"/>
        <v>25</v>
      </c>
      <c r="AN224" s="110">
        <f t="shared" si="118"/>
        <v>0</v>
      </c>
      <c r="AO224" s="113">
        <v>0</v>
      </c>
      <c r="AP224" s="189"/>
      <c r="AQ224" s="115">
        <f t="shared" si="131"/>
        <v>0</v>
      </c>
      <c r="AR224" s="204"/>
    </row>
    <row r="225" spans="1:44">
      <c r="A225" s="22" t="s">
        <v>51</v>
      </c>
      <c r="B225" s="22" t="s">
        <v>52</v>
      </c>
      <c r="C225" s="23" t="s">
        <v>26</v>
      </c>
      <c r="D225" s="24" t="s">
        <v>30</v>
      </c>
      <c r="E225" s="23">
        <v>3</v>
      </c>
      <c r="F225" s="23" t="s">
        <v>25</v>
      </c>
      <c r="G225" s="25">
        <v>41355</v>
      </c>
      <c r="H225" s="11">
        <f t="shared" si="127"/>
        <v>41383</v>
      </c>
      <c r="I225" s="11">
        <f t="shared" si="128"/>
        <v>41439</v>
      </c>
      <c r="J225" s="146">
        <f t="shared" si="129"/>
        <v>41467</v>
      </c>
      <c r="K225" s="28">
        <v>0</v>
      </c>
      <c r="L225" s="6">
        <v>0</v>
      </c>
      <c r="M225" s="100">
        <v>0</v>
      </c>
      <c r="N225" s="5">
        <v>0</v>
      </c>
      <c r="O225" s="6">
        <v>0</v>
      </c>
      <c r="P225" s="26">
        <v>0</v>
      </c>
      <c r="Q225" s="5">
        <v>0</v>
      </c>
      <c r="R225" s="6">
        <v>0</v>
      </c>
      <c r="S225" s="30">
        <v>0</v>
      </c>
      <c r="T225" s="5">
        <v>0</v>
      </c>
      <c r="U225" s="6">
        <v>0</v>
      </c>
      <c r="V225" s="143">
        <v>0</v>
      </c>
      <c r="W225" s="140">
        <v>0</v>
      </c>
      <c r="X225" s="60">
        <v>0</v>
      </c>
      <c r="Y225" s="8">
        <v>0</v>
      </c>
      <c r="Z225" s="61">
        <v>0</v>
      </c>
      <c r="AA225" s="60">
        <v>0</v>
      </c>
      <c r="AB225" s="8">
        <v>0</v>
      </c>
      <c r="AC225" s="61">
        <v>0</v>
      </c>
      <c r="AD225" s="60">
        <v>0</v>
      </c>
      <c r="AE225" s="8">
        <v>0</v>
      </c>
      <c r="AF225" s="61">
        <v>0</v>
      </c>
      <c r="AG225" s="60">
        <v>0</v>
      </c>
      <c r="AH225" s="8">
        <v>0</v>
      </c>
      <c r="AI225" s="61">
        <v>0</v>
      </c>
      <c r="AJ225" s="133">
        <v>0</v>
      </c>
      <c r="AK225" s="10">
        <v>0</v>
      </c>
      <c r="AL225" s="103">
        <v>25</v>
      </c>
      <c r="AM225" s="107">
        <f t="shared" si="117"/>
        <v>25</v>
      </c>
      <c r="AN225" s="110">
        <f t="shared" si="118"/>
        <v>0</v>
      </c>
      <c r="AO225" s="113">
        <v>0</v>
      </c>
      <c r="AP225" s="189"/>
      <c r="AQ225" s="115">
        <f t="shared" si="131"/>
        <v>0</v>
      </c>
      <c r="AR225" s="204"/>
    </row>
    <row r="226" spans="1:44">
      <c r="A226" s="22" t="s">
        <v>51</v>
      </c>
      <c r="B226" s="22" t="s">
        <v>52</v>
      </c>
      <c r="C226" s="23" t="s">
        <v>26</v>
      </c>
      <c r="D226" s="24" t="s">
        <v>30</v>
      </c>
      <c r="E226" s="23">
        <v>4</v>
      </c>
      <c r="F226" s="23" t="s">
        <v>25</v>
      </c>
      <c r="G226" s="25">
        <v>41355</v>
      </c>
      <c r="H226" s="11">
        <f t="shared" si="127"/>
        <v>41383</v>
      </c>
      <c r="I226" s="11">
        <f t="shared" si="128"/>
        <v>41439</v>
      </c>
      <c r="J226" s="146">
        <f t="shared" si="129"/>
        <v>41467</v>
      </c>
      <c r="K226" s="28">
        <v>0</v>
      </c>
      <c r="L226" s="6">
        <v>0</v>
      </c>
      <c r="M226" s="100">
        <v>0</v>
      </c>
      <c r="N226" s="5">
        <v>0</v>
      </c>
      <c r="O226" s="6">
        <v>0</v>
      </c>
      <c r="P226" s="26">
        <v>0</v>
      </c>
      <c r="Q226" s="5">
        <v>0</v>
      </c>
      <c r="R226" s="6">
        <v>0</v>
      </c>
      <c r="S226" s="30">
        <v>0</v>
      </c>
      <c r="T226" s="5">
        <v>0</v>
      </c>
      <c r="U226" s="6">
        <v>0</v>
      </c>
      <c r="V226" s="143">
        <v>0</v>
      </c>
      <c r="W226" s="140">
        <v>0</v>
      </c>
      <c r="X226" s="60">
        <v>0</v>
      </c>
      <c r="Y226" s="8">
        <v>0</v>
      </c>
      <c r="Z226" s="61">
        <v>0</v>
      </c>
      <c r="AA226" s="60">
        <v>0</v>
      </c>
      <c r="AB226" s="8">
        <v>0</v>
      </c>
      <c r="AC226" s="61">
        <v>0</v>
      </c>
      <c r="AD226" s="60">
        <v>0</v>
      </c>
      <c r="AE226" s="8">
        <v>0</v>
      </c>
      <c r="AF226" s="61">
        <v>0</v>
      </c>
      <c r="AG226" s="60">
        <v>0</v>
      </c>
      <c r="AH226" s="8">
        <v>0</v>
      </c>
      <c r="AI226" s="61">
        <v>0</v>
      </c>
      <c r="AJ226" s="133">
        <v>0</v>
      </c>
      <c r="AK226" s="10">
        <v>0</v>
      </c>
      <c r="AL226" s="103">
        <v>25</v>
      </c>
      <c r="AM226" s="107">
        <f t="shared" si="117"/>
        <v>25</v>
      </c>
      <c r="AN226" s="110">
        <f t="shared" si="118"/>
        <v>0</v>
      </c>
      <c r="AO226" s="113">
        <v>0</v>
      </c>
      <c r="AP226" s="189"/>
      <c r="AQ226" s="115">
        <f t="shared" si="131"/>
        <v>0</v>
      </c>
      <c r="AR226" s="204"/>
    </row>
    <row r="227" spans="1:44">
      <c r="A227" s="1" t="s">
        <v>51</v>
      </c>
      <c r="B227" s="1" t="s">
        <v>52</v>
      </c>
      <c r="C227" s="12" t="s">
        <v>26</v>
      </c>
      <c r="D227" s="13" t="s">
        <v>31</v>
      </c>
      <c r="E227" s="12">
        <v>1</v>
      </c>
      <c r="F227" s="51" t="s">
        <v>25</v>
      </c>
      <c r="G227" s="4">
        <v>41355</v>
      </c>
      <c r="H227" s="14">
        <f t="shared" si="127"/>
        <v>41383</v>
      </c>
      <c r="I227" s="14">
        <f t="shared" si="128"/>
        <v>41439</v>
      </c>
      <c r="J227" s="154">
        <f t="shared" si="129"/>
        <v>41467</v>
      </c>
      <c r="K227" s="28">
        <v>0</v>
      </c>
      <c r="L227" s="6">
        <v>0</v>
      </c>
      <c r="M227" s="100">
        <v>0</v>
      </c>
      <c r="N227" s="5">
        <v>0</v>
      </c>
      <c r="O227" s="6">
        <v>0</v>
      </c>
      <c r="P227" s="26">
        <v>0</v>
      </c>
      <c r="Q227" s="5">
        <v>0</v>
      </c>
      <c r="R227" s="6">
        <v>0</v>
      </c>
      <c r="S227" s="30">
        <v>0</v>
      </c>
      <c r="T227" s="5">
        <v>0</v>
      </c>
      <c r="U227" s="6">
        <v>0</v>
      </c>
      <c r="V227" s="143">
        <v>0</v>
      </c>
      <c r="W227" s="140">
        <v>0</v>
      </c>
      <c r="X227" s="60">
        <v>0</v>
      </c>
      <c r="Y227" s="8">
        <v>0</v>
      </c>
      <c r="Z227" s="61">
        <v>0</v>
      </c>
      <c r="AA227" s="60">
        <v>0</v>
      </c>
      <c r="AB227" s="8">
        <v>0</v>
      </c>
      <c r="AC227" s="61">
        <v>0</v>
      </c>
      <c r="AD227" s="60">
        <v>0</v>
      </c>
      <c r="AE227" s="8">
        <v>0</v>
      </c>
      <c r="AF227" s="61">
        <v>0</v>
      </c>
      <c r="AG227" s="60">
        <v>0</v>
      </c>
      <c r="AH227" s="8">
        <v>0</v>
      </c>
      <c r="AI227" s="61">
        <v>0</v>
      </c>
      <c r="AJ227" s="133">
        <v>0</v>
      </c>
      <c r="AK227" s="10">
        <v>0</v>
      </c>
      <c r="AL227" s="103">
        <v>25</v>
      </c>
      <c r="AM227" s="106">
        <f t="shared" si="117"/>
        <v>25</v>
      </c>
      <c r="AN227" s="109">
        <f t="shared" si="118"/>
        <v>0</v>
      </c>
      <c r="AO227" s="112">
        <v>0</v>
      </c>
      <c r="AP227" s="190">
        <f t="shared" ref="AP227" si="133">AVERAGE(AO227:AO230)</f>
        <v>0</v>
      </c>
      <c r="AQ227" s="116">
        <f t="shared" si="131"/>
        <v>0</v>
      </c>
      <c r="AR227" s="201">
        <f t="shared" ref="AR227:AR239" si="134">AVERAGE(AQ227:AQ230)</f>
        <v>0</v>
      </c>
    </row>
    <row r="228" spans="1:44">
      <c r="A228" s="1" t="s">
        <v>51</v>
      </c>
      <c r="B228" s="1" t="s">
        <v>52</v>
      </c>
      <c r="C228" s="12" t="s">
        <v>26</v>
      </c>
      <c r="D228" s="13" t="s">
        <v>31</v>
      </c>
      <c r="E228" s="12">
        <v>2</v>
      </c>
      <c r="F228" s="2" t="s">
        <v>25</v>
      </c>
      <c r="G228" s="4">
        <v>41355</v>
      </c>
      <c r="H228" s="14">
        <f t="shared" si="127"/>
        <v>41383</v>
      </c>
      <c r="I228" s="14">
        <f t="shared" si="128"/>
        <v>41439</v>
      </c>
      <c r="J228" s="154">
        <f t="shared" si="129"/>
        <v>41467</v>
      </c>
      <c r="K228" s="28">
        <v>0</v>
      </c>
      <c r="L228" s="6">
        <v>0</v>
      </c>
      <c r="M228" s="100">
        <v>0</v>
      </c>
      <c r="N228" s="5">
        <v>0</v>
      </c>
      <c r="O228" s="6">
        <v>0</v>
      </c>
      <c r="P228" s="26">
        <v>0</v>
      </c>
      <c r="Q228" s="5">
        <v>0</v>
      </c>
      <c r="R228" s="6">
        <v>0</v>
      </c>
      <c r="S228" s="30">
        <v>0</v>
      </c>
      <c r="T228" s="5">
        <v>0</v>
      </c>
      <c r="U228" s="6">
        <v>0</v>
      </c>
      <c r="V228" s="143">
        <v>0</v>
      </c>
      <c r="W228" s="140">
        <v>0</v>
      </c>
      <c r="X228" s="60">
        <v>0</v>
      </c>
      <c r="Y228" s="8">
        <v>0</v>
      </c>
      <c r="Z228" s="61">
        <v>0</v>
      </c>
      <c r="AA228" s="60">
        <v>0</v>
      </c>
      <c r="AB228" s="8">
        <v>0</v>
      </c>
      <c r="AC228" s="61">
        <v>0</v>
      </c>
      <c r="AD228" s="60">
        <v>0</v>
      </c>
      <c r="AE228" s="8">
        <v>0</v>
      </c>
      <c r="AF228" s="61">
        <v>0</v>
      </c>
      <c r="AG228" s="60">
        <v>0</v>
      </c>
      <c r="AH228" s="8">
        <v>0</v>
      </c>
      <c r="AI228" s="61">
        <v>0</v>
      </c>
      <c r="AJ228" s="133">
        <v>0</v>
      </c>
      <c r="AK228" s="10">
        <v>0</v>
      </c>
      <c r="AL228" s="103">
        <v>25</v>
      </c>
      <c r="AM228" s="106">
        <f t="shared" si="117"/>
        <v>25</v>
      </c>
      <c r="AN228" s="109">
        <f t="shared" si="118"/>
        <v>0</v>
      </c>
      <c r="AO228" s="112">
        <v>0</v>
      </c>
      <c r="AP228" s="191"/>
      <c r="AQ228" s="116">
        <f t="shared" si="131"/>
        <v>0</v>
      </c>
      <c r="AR228" s="202"/>
    </row>
    <row r="229" spans="1:44">
      <c r="A229" s="1" t="s">
        <v>51</v>
      </c>
      <c r="B229" s="1" t="s">
        <v>52</v>
      </c>
      <c r="C229" s="12" t="s">
        <v>26</v>
      </c>
      <c r="D229" s="13" t="s">
        <v>31</v>
      </c>
      <c r="E229" s="12">
        <v>3</v>
      </c>
      <c r="F229" s="2" t="s">
        <v>25</v>
      </c>
      <c r="G229" s="4">
        <v>41355</v>
      </c>
      <c r="H229" s="14">
        <f t="shared" si="127"/>
        <v>41383</v>
      </c>
      <c r="I229" s="14">
        <f t="shared" si="128"/>
        <v>41439</v>
      </c>
      <c r="J229" s="154">
        <f t="shared" si="129"/>
        <v>41467</v>
      </c>
      <c r="K229" s="28">
        <v>0</v>
      </c>
      <c r="L229" s="6">
        <v>0</v>
      </c>
      <c r="M229" s="100">
        <v>0</v>
      </c>
      <c r="N229" s="5">
        <v>0</v>
      </c>
      <c r="O229" s="6">
        <v>0</v>
      </c>
      <c r="P229" s="26">
        <v>0</v>
      </c>
      <c r="Q229" s="5">
        <v>0</v>
      </c>
      <c r="R229" s="6">
        <v>0</v>
      </c>
      <c r="S229" s="30">
        <v>0</v>
      </c>
      <c r="T229" s="5">
        <v>0</v>
      </c>
      <c r="U229" s="6">
        <v>0</v>
      </c>
      <c r="V229" s="143">
        <v>0</v>
      </c>
      <c r="W229" s="140">
        <v>0</v>
      </c>
      <c r="X229" s="60">
        <v>0</v>
      </c>
      <c r="Y229" s="8">
        <v>0</v>
      </c>
      <c r="Z229" s="61">
        <v>0</v>
      </c>
      <c r="AA229" s="60">
        <v>0</v>
      </c>
      <c r="AB229" s="8">
        <v>0</v>
      </c>
      <c r="AC229" s="61">
        <v>0</v>
      </c>
      <c r="AD229" s="60">
        <v>0</v>
      </c>
      <c r="AE229" s="8">
        <v>0</v>
      </c>
      <c r="AF229" s="61">
        <v>0</v>
      </c>
      <c r="AG229" s="60">
        <v>0</v>
      </c>
      <c r="AH229" s="8">
        <v>0</v>
      </c>
      <c r="AI229" s="61">
        <v>0</v>
      </c>
      <c r="AJ229" s="133">
        <v>0</v>
      </c>
      <c r="AK229" s="10">
        <v>0</v>
      </c>
      <c r="AL229" s="103">
        <v>25</v>
      </c>
      <c r="AM229" s="106">
        <f t="shared" si="117"/>
        <v>25</v>
      </c>
      <c r="AN229" s="109">
        <f t="shared" si="118"/>
        <v>0</v>
      </c>
      <c r="AO229" s="112">
        <v>0</v>
      </c>
      <c r="AP229" s="191"/>
      <c r="AQ229" s="116">
        <f t="shared" si="131"/>
        <v>0</v>
      </c>
      <c r="AR229" s="202"/>
    </row>
    <row r="230" spans="1:44">
      <c r="A230" s="1" t="s">
        <v>51</v>
      </c>
      <c r="B230" s="1" t="s">
        <v>52</v>
      </c>
      <c r="C230" s="12" t="s">
        <v>26</v>
      </c>
      <c r="D230" s="13" t="s">
        <v>31</v>
      </c>
      <c r="E230" s="12">
        <v>4</v>
      </c>
      <c r="F230" s="2" t="s">
        <v>25</v>
      </c>
      <c r="G230" s="4">
        <v>41355</v>
      </c>
      <c r="H230" s="14">
        <f t="shared" si="127"/>
        <v>41383</v>
      </c>
      <c r="I230" s="14">
        <f t="shared" si="128"/>
        <v>41439</v>
      </c>
      <c r="J230" s="154">
        <f t="shared" si="129"/>
        <v>41467</v>
      </c>
      <c r="K230" s="28">
        <v>0</v>
      </c>
      <c r="L230" s="6">
        <v>0</v>
      </c>
      <c r="M230" s="100">
        <v>0</v>
      </c>
      <c r="N230" s="5">
        <v>0</v>
      </c>
      <c r="O230" s="6">
        <v>0</v>
      </c>
      <c r="P230" s="26">
        <v>0</v>
      </c>
      <c r="Q230" s="5">
        <v>0</v>
      </c>
      <c r="R230" s="6">
        <v>0</v>
      </c>
      <c r="S230" s="30">
        <v>0</v>
      </c>
      <c r="T230" s="5">
        <v>0</v>
      </c>
      <c r="U230" s="6">
        <v>0</v>
      </c>
      <c r="V230" s="143">
        <v>0</v>
      </c>
      <c r="W230" s="140">
        <v>0</v>
      </c>
      <c r="X230" s="60">
        <v>0</v>
      </c>
      <c r="Y230" s="8">
        <v>0</v>
      </c>
      <c r="Z230" s="61">
        <v>0</v>
      </c>
      <c r="AA230" s="60">
        <v>0</v>
      </c>
      <c r="AB230" s="8">
        <v>0</v>
      </c>
      <c r="AC230" s="61">
        <v>0</v>
      </c>
      <c r="AD230" s="60">
        <v>0</v>
      </c>
      <c r="AE230" s="8">
        <v>0</v>
      </c>
      <c r="AF230" s="61">
        <v>0</v>
      </c>
      <c r="AG230" s="60">
        <v>0</v>
      </c>
      <c r="AH230" s="8">
        <v>0</v>
      </c>
      <c r="AI230" s="61">
        <v>0</v>
      </c>
      <c r="AJ230" s="133">
        <v>0</v>
      </c>
      <c r="AK230" s="10">
        <v>0</v>
      </c>
      <c r="AL230" s="103">
        <v>25</v>
      </c>
      <c r="AM230" s="106">
        <f t="shared" si="117"/>
        <v>25</v>
      </c>
      <c r="AN230" s="109">
        <f t="shared" si="118"/>
        <v>0</v>
      </c>
      <c r="AO230" s="112">
        <v>0</v>
      </c>
      <c r="AP230" s="191"/>
      <c r="AQ230" s="116">
        <f t="shared" si="131"/>
        <v>0</v>
      </c>
      <c r="AR230" s="202"/>
    </row>
    <row r="231" spans="1:44">
      <c r="A231" s="22" t="s">
        <v>51</v>
      </c>
      <c r="B231" s="22" t="s">
        <v>52</v>
      </c>
      <c r="C231" s="23" t="s">
        <v>24</v>
      </c>
      <c r="D231" s="24" t="s">
        <v>27</v>
      </c>
      <c r="E231" s="23">
        <v>1</v>
      </c>
      <c r="F231" s="23" t="s">
        <v>25</v>
      </c>
      <c r="G231" s="25">
        <v>41355</v>
      </c>
      <c r="H231" s="11" t="s">
        <v>29</v>
      </c>
      <c r="I231" s="11">
        <f t="shared" si="128"/>
        <v>41439</v>
      </c>
      <c r="J231" s="146">
        <f t="shared" si="129"/>
        <v>41467</v>
      </c>
      <c r="K231" s="28" t="s">
        <v>29</v>
      </c>
      <c r="L231" s="6" t="s">
        <v>29</v>
      </c>
      <c r="M231" s="26" t="s">
        <v>29</v>
      </c>
      <c r="N231" s="5" t="s">
        <v>29</v>
      </c>
      <c r="O231" s="28" t="s">
        <v>29</v>
      </c>
      <c r="P231" s="26" t="s">
        <v>29</v>
      </c>
      <c r="Q231" s="5" t="s">
        <v>29</v>
      </c>
      <c r="R231" s="6" t="s">
        <v>29</v>
      </c>
      <c r="S231" s="30" t="s">
        <v>29</v>
      </c>
      <c r="T231" s="5" t="s">
        <v>29</v>
      </c>
      <c r="U231" s="6" t="s">
        <v>29</v>
      </c>
      <c r="V231" s="143" t="s">
        <v>29</v>
      </c>
      <c r="W231" s="140">
        <v>0</v>
      </c>
      <c r="X231" s="60">
        <v>0</v>
      </c>
      <c r="Y231" s="8">
        <v>0</v>
      </c>
      <c r="Z231" s="61">
        <v>0</v>
      </c>
      <c r="AA231" s="60">
        <v>0</v>
      </c>
      <c r="AB231" s="8">
        <v>0</v>
      </c>
      <c r="AC231" s="61">
        <v>0</v>
      </c>
      <c r="AD231" s="60">
        <v>0</v>
      </c>
      <c r="AE231" s="8">
        <v>0</v>
      </c>
      <c r="AF231" s="61">
        <v>0</v>
      </c>
      <c r="AG231" s="60">
        <v>0</v>
      </c>
      <c r="AH231" s="8">
        <v>0</v>
      </c>
      <c r="AI231" s="61">
        <v>0</v>
      </c>
      <c r="AJ231" s="133">
        <v>0</v>
      </c>
      <c r="AK231" s="10">
        <v>0</v>
      </c>
      <c r="AL231" s="103">
        <v>25</v>
      </c>
      <c r="AM231" s="107">
        <f t="shared" si="117"/>
        <v>25</v>
      </c>
      <c r="AN231" s="110">
        <f t="shared" si="118"/>
        <v>0</v>
      </c>
      <c r="AO231" s="113">
        <v>0</v>
      </c>
      <c r="AP231" s="188">
        <f t="shared" ref="AP231" si="135">AVERAGE(AO231:AO234)</f>
        <v>0</v>
      </c>
      <c r="AQ231" s="115">
        <f>((W231*84)+(X231*87)+(Y231*89)+(Z231*91)+(AA231*94)*(AB231*96)+(AC231*98)+(AD231*101)+(AE231*103)+(AF231*105)+(AG231*108)+(AH231*110)+(AI231*112))</f>
        <v>0</v>
      </c>
      <c r="AR231" s="203">
        <f t="shared" si="134"/>
        <v>0</v>
      </c>
    </row>
    <row r="232" spans="1:44">
      <c r="A232" s="22" t="s">
        <v>51</v>
      </c>
      <c r="B232" s="22" t="s">
        <v>52</v>
      </c>
      <c r="C232" s="23" t="s">
        <v>24</v>
      </c>
      <c r="D232" s="24" t="s">
        <v>27</v>
      </c>
      <c r="E232" s="23">
        <v>2</v>
      </c>
      <c r="F232" s="23" t="s">
        <v>25</v>
      </c>
      <c r="G232" s="25">
        <v>41355</v>
      </c>
      <c r="H232" s="11" t="s">
        <v>29</v>
      </c>
      <c r="I232" s="11">
        <f t="shared" si="128"/>
        <v>41439</v>
      </c>
      <c r="J232" s="146">
        <f t="shared" si="129"/>
        <v>41467</v>
      </c>
      <c r="K232" s="28" t="s">
        <v>29</v>
      </c>
      <c r="L232" s="6" t="s">
        <v>29</v>
      </c>
      <c r="M232" s="26" t="s">
        <v>29</v>
      </c>
      <c r="N232" s="5" t="s">
        <v>29</v>
      </c>
      <c r="O232" s="28" t="s">
        <v>29</v>
      </c>
      <c r="P232" s="26" t="s">
        <v>29</v>
      </c>
      <c r="Q232" s="5" t="s">
        <v>29</v>
      </c>
      <c r="R232" s="6" t="s">
        <v>29</v>
      </c>
      <c r="S232" s="30" t="s">
        <v>29</v>
      </c>
      <c r="T232" s="5" t="s">
        <v>29</v>
      </c>
      <c r="U232" s="6" t="s">
        <v>29</v>
      </c>
      <c r="V232" s="143" t="s">
        <v>29</v>
      </c>
      <c r="W232" s="140">
        <v>0</v>
      </c>
      <c r="X232" s="60">
        <v>0</v>
      </c>
      <c r="Y232" s="8">
        <v>0</v>
      </c>
      <c r="Z232" s="61">
        <v>0</v>
      </c>
      <c r="AA232" s="60">
        <v>0</v>
      </c>
      <c r="AB232" s="8">
        <v>0</v>
      </c>
      <c r="AC232" s="61">
        <v>0</v>
      </c>
      <c r="AD232" s="60">
        <v>0</v>
      </c>
      <c r="AE232" s="8">
        <v>0</v>
      </c>
      <c r="AF232" s="61">
        <v>0</v>
      </c>
      <c r="AG232" s="60">
        <v>0</v>
      </c>
      <c r="AH232" s="8">
        <v>0</v>
      </c>
      <c r="AI232" s="61">
        <v>0</v>
      </c>
      <c r="AJ232" s="133">
        <v>0</v>
      </c>
      <c r="AK232" s="10">
        <v>0</v>
      </c>
      <c r="AL232" s="103">
        <v>25</v>
      </c>
      <c r="AM232" s="107">
        <f t="shared" si="117"/>
        <v>25</v>
      </c>
      <c r="AN232" s="110">
        <f t="shared" si="118"/>
        <v>0</v>
      </c>
      <c r="AO232" s="113">
        <v>0</v>
      </c>
      <c r="AP232" s="189"/>
      <c r="AQ232" s="115">
        <f t="shared" ref="AQ232:AQ242" si="136">((W232*84)+(X232*87)+(Y232*89)+(Z232*91)+(AA232*94)*(AB232*96)+(AC232*98)+(AD232*101)+(AE232*103)+(AF232*105)+(AG232*108)+(AH232*110)+(AI232*112))</f>
        <v>0</v>
      </c>
      <c r="AR232" s="204"/>
    </row>
    <row r="233" spans="1:44">
      <c r="A233" s="22" t="s">
        <v>51</v>
      </c>
      <c r="B233" s="22" t="s">
        <v>52</v>
      </c>
      <c r="C233" s="23" t="s">
        <v>24</v>
      </c>
      <c r="D233" s="24" t="s">
        <v>27</v>
      </c>
      <c r="E233" s="23">
        <v>3</v>
      </c>
      <c r="F233" s="23" t="s">
        <v>25</v>
      </c>
      <c r="G233" s="25">
        <v>41355</v>
      </c>
      <c r="H233" s="11" t="s">
        <v>29</v>
      </c>
      <c r="I233" s="11">
        <f t="shared" si="128"/>
        <v>41439</v>
      </c>
      <c r="J233" s="146">
        <f t="shared" si="129"/>
        <v>41467</v>
      </c>
      <c r="K233" s="28" t="s">
        <v>29</v>
      </c>
      <c r="L233" s="6" t="s">
        <v>29</v>
      </c>
      <c r="M233" s="26" t="s">
        <v>29</v>
      </c>
      <c r="N233" s="5" t="s">
        <v>29</v>
      </c>
      <c r="O233" s="28" t="s">
        <v>29</v>
      </c>
      <c r="P233" s="26" t="s">
        <v>29</v>
      </c>
      <c r="Q233" s="5" t="s">
        <v>29</v>
      </c>
      <c r="R233" s="6" t="s">
        <v>29</v>
      </c>
      <c r="S233" s="30" t="s">
        <v>29</v>
      </c>
      <c r="T233" s="5" t="s">
        <v>29</v>
      </c>
      <c r="U233" s="6" t="s">
        <v>29</v>
      </c>
      <c r="V233" s="143" t="s">
        <v>29</v>
      </c>
      <c r="W233" s="140">
        <v>0</v>
      </c>
      <c r="X233" s="60">
        <v>0</v>
      </c>
      <c r="Y233" s="8">
        <v>0</v>
      </c>
      <c r="Z233" s="61">
        <v>0</v>
      </c>
      <c r="AA233" s="60">
        <v>0</v>
      </c>
      <c r="AB233" s="8">
        <v>0</v>
      </c>
      <c r="AC233" s="61">
        <v>0</v>
      </c>
      <c r="AD233" s="60">
        <v>0</v>
      </c>
      <c r="AE233" s="8">
        <v>0</v>
      </c>
      <c r="AF233" s="61">
        <v>0</v>
      </c>
      <c r="AG233" s="60">
        <v>0</v>
      </c>
      <c r="AH233" s="8">
        <v>0</v>
      </c>
      <c r="AI233" s="61">
        <v>0</v>
      </c>
      <c r="AJ233" s="133">
        <v>0</v>
      </c>
      <c r="AK233" s="10">
        <v>0</v>
      </c>
      <c r="AL233" s="103">
        <v>25</v>
      </c>
      <c r="AM233" s="107">
        <f t="shared" si="117"/>
        <v>25</v>
      </c>
      <c r="AN233" s="110">
        <f t="shared" si="118"/>
        <v>0</v>
      </c>
      <c r="AO233" s="113">
        <v>0</v>
      </c>
      <c r="AP233" s="189"/>
      <c r="AQ233" s="115">
        <f t="shared" si="136"/>
        <v>0</v>
      </c>
      <c r="AR233" s="204"/>
    </row>
    <row r="234" spans="1:44">
      <c r="A234" s="22" t="s">
        <v>51</v>
      </c>
      <c r="B234" s="22" t="s">
        <v>52</v>
      </c>
      <c r="C234" s="23" t="s">
        <v>24</v>
      </c>
      <c r="D234" s="24" t="s">
        <v>27</v>
      </c>
      <c r="E234" s="23">
        <v>4</v>
      </c>
      <c r="F234" s="23" t="s">
        <v>25</v>
      </c>
      <c r="G234" s="25">
        <v>41355</v>
      </c>
      <c r="H234" s="11" t="s">
        <v>29</v>
      </c>
      <c r="I234" s="11">
        <f t="shared" si="128"/>
        <v>41439</v>
      </c>
      <c r="J234" s="146">
        <f t="shared" si="129"/>
        <v>41467</v>
      </c>
      <c r="K234" s="28" t="s">
        <v>29</v>
      </c>
      <c r="L234" s="6" t="s">
        <v>29</v>
      </c>
      <c r="M234" s="26" t="s">
        <v>29</v>
      </c>
      <c r="N234" s="5" t="s">
        <v>29</v>
      </c>
      <c r="O234" s="28" t="s">
        <v>29</v>
      </c>
      <c r="P234" s="26" t="s">
        <v>29</v>
      </c>
      <c r="Q234" s="5" t="s">
        <v>29</v>
      </c>
      <c r="R234" s="6" t="s">
        <v>29</v>
      </c>
      <c r="S234" s="30" t="s">
        <v>29</v>
      </c>
      <c r="T234" s="5" t="s">
        <v>29</v>
      </c>
      <c r="U234" s="6" t="s">
        <v>29</v>
      </c>
      <c r="V234" s="143" t="s">
        <v>29</v>
      </c>
      <c r="W234" s="140">
        <v>0</v>
      </c>
      <c r="X234" s="60">
        <v>0</v>
      </c>
      <c r="Y234" s="8">
        <v>0</v>
      </c>
      <c r="Z234" s="61">
        <v>0</v>
      </c>
      <c r="AA234" s="60">
        <v>0</v>
      </c>
      <c r="AB234" s="8">
        <v>0</v>
      </c>
      <c r="AC234" s="61">
        <v>0</v>
      </c>
      <c r="AD234" s="60">
        <v>0</v>
      </c>
      <c r="AE234" s="8">
        <v>0</v>
      </c>
      <c r="AF234" s="61">
        <v>0</v>
      </c>
      <c r="AG234" s="60">
        <v>0</v>
      </c>
      <c r="AH234" s="8">
        <v>0</v>
      </c>
      <c r="AI234" s="61">
        <v>0</v>
      </c>
      <c r="AJ234" s="133">
        <v>0</v>
      </c>
      <c r="AK234" s="10">
        <v>0</v>
      </c>
      <c r="AL234" s="103">
        <v>25</v>
      </c>
      <c r="AM234" s="107">
        <f t="shared" si="117"/>
        <v>25</v>
      </c>
      <c r="AN234" s="110">
        <f t="shared" si="118"/>
        <v>0</v>
      </c>
      <c r="AO234" s="113">
        <v>0</v>
      </c>
      <c r="AP234" s="189"/>
      <c r="AQ234" s="115">
        <f t="shared" si="136"/>
        <v>0</v>
      </c>
      <c r="AR234" s="204"/>
    </row>
    <row r="235" spans="1:44">
      <c r="A235" s="1" t="s">
        <v>51</v>
      </c>
      <c r="B235" s="1" t="s">
        <v>52</v>
      </c>
      <c r="C235" s="12" t="s">
        <v>24</v>
      </c>
      <c r="D235" s="13" t="s">
        <v>30</v>
      </c>
      <c r="E235" s="12">
        <v>1</v>
      </c>
      <c r="F235" s="2" t="s">
        <v>25</v>
      </c>
      <c r="G235" s="4">
        <v>41355</v>
      </c>
      <c r="H235" s="15" t="s">
        <v>29</v>
      </c>
      <c r="I235" s="14">
        <f t="shared" si="128"/>
        <v>41439</v>
      </c>
      <c r="J235" s="154">
        <f t="shared" si="129"/>
        <v>41467</v>
      </c>
      <c r="K235" s="28" t="s">
        <v>29</v>
      </c>
      <c r="L235" s="6" t="s">
        <v>29</v>
      </c>
      <c r="M235" s="26" t="s">
        <v>29</v>
      </c>
      <c r="N235" s="5" t="s">
        <v>29</v>
      </c>
      <c r="O235" s="28" t="s">
        <v>29</v>
      </c>
      <c r="P235" s="26" t="s">
        <v>29</v>
      </c>
      <c r="Q235" s="5" t="s">
        <v>29</v>
      </c>
      <c r="R235" s="6" t="s">
        <v>29</v>
      </c>
      <c r="S235" s="30" t="s">
        <v>29</v>
      </c>
      <c r="T235" s="5" t="s">
        <v>29</v>
      </c>
      <c r="U235" s="6" t="s">
        <v>29</v>
      </c>
      <c r="V235" s="143" t="s">
        <v>29</v>
      </c>
      <c r="W235" s="140">
        <v>0</v>
      </c>
      <c r="X235" s="60">
        <v>0</v>
      </c>
      <c r="Y235" s="8">
        <v>0</v>
      </c>
      <c r="Z235" s="61">
        <v>0</v>
      </c>
      <c r="AA235" s="60">
        <v>0</v>
      </c>
      <c r="AB235" s="8">
        <v>0</v>
      </c>
      <c r="AC235" s="61">
        <v>0</v>
      </c>
      <c r="AD235" s="60">
        <v>0</v>
      </c>
      <c r="AE235" s="8">
        <v>0</v>
      </c>
      <c r="AF235" s="61">
        <v>0</v>
      </c>
      <c r="AG235" s="60">
        <v>0</v>
      </c>
      <c r="AH235" s="8">
        <v>0</v>
      </c>
      <c r="AI235" s="61">
        <v>0</v>
      </c>
      <c r="AJ235" s="133">
        <v>0</v>
      </c>
      <c r="AK235" s="10">
        <v>0</v>
      </c>
      <c r="AL235" s="103">
        <v>25</v>
      </c>
      <c r="AM235" s="106">
        <f t="shared" si="117"/>
        <v>25</v>
      </c>
      <c r="AN235" s="109">
        <f t="shared" si="118"/>
        <v>0</v>
      </c>
      <c r="AO235" s="112">
        <v>0</v>
      </c>
      <c r="AP235" s="190">
        <f>AVERAGE(AO235:AO238)</f>
        <v>0</v>
      </c>
      <c r="AQ235" s="116">
        <f t="shared" si="136"/>
        <v>0</v>
      </c>
      <c r="AR235" s="201">
        <f t="shared" si="134"/>
        <v>0</v>
      </c>
    </row>
    <row r="236" spans="1:44">
      <c r="A236" s="1" t="s">
        <v>51</v>
      </c>
      <c r="B236" s="1" t="s">
        <v>52</v>
      </c>
      <c r="C236" s="12" t="s">
        <v>24</v>
      </c>
      <c r="D236" s="13" t="s">
        <v>30</v>
      </c>
      <c r="E236" s="12">
        <v>2</v>
      </c>
      <c r="F236" s="2" t="s">
        <v>25</v>
      </c>
      <c r="G236" s="4">
        <v>41355</v>
      </c>
      <c r="H236" s="15" t="s">
        <v>29</v>
      </c>
      <c r="I236" s="14">
        <f t="shared" si="128"/>
        <v>41439</v>
      </c>
      <c r="J236" s="154">
        <f t="shared" si="129"/>
        <v>41467</v>
      </c>
      <c r="K236" s="28" t="s">
        <v>29</v>
      </c>
      <c r="L236" s="6" t="s">
        <v>29</v>
      </c>
      <c r="M236" s="26" t="s">
        <v>29</v>
      </c>
      <c r="N236" s="5" t="s">
        <v>29</v>
      </c>
      <c r="O236" s="28" t="s">
        <v>29</v>
      </c>
      <c r="P236" s="26" t="s">
        <v>29</v>
      </c>
      <c r="Q236" s="5" t="s">
        <v>29</v>
      </c>
      <c r="R236" s="6" t="s">
        <v>29</v>
      </c>
      <c r="S236" s="30" t="s">
        <v>29</v>
      </c>
      <c r="T236" s="5" t="s">
        <v>29</v>
      </c>
      <c r="U236" s="6" t="s">
        <v>29</v>
      </c>
      <c r="V236" s="143" t="s">
        <v>29</v>
      </c>
      <c r="W236" s="140">
        <v>0</v>
      </c>
      <c r="X236" s="60">
        <v>0</v>
      </c>
      <c r="Y236" s="8">
        <v>0</v>
      </c>
      <c r="Z236" s="61">
        <v>0</v>
      </c>
      <c r="AA236" s="60">
        <v>0</v>
      </c>
      <c r="AB236" s="8">
        <v>0</v>
      </c>
      <c r="AC236" s="61">
        <v>0</v>
      </c>
      <c r="AD236" s="60">
        <v>0</v>
      </c>
      <c r="AE236" s="8">
        <v>0</v>
      </c>
      <c r="AF236" s="61">
        <v>0</v>
      </c>
      <c r="AG236" s="60">
        <v>0</v>
      </c>
      <c r="AH236" s="8">
        <v>0</v>
      </c>
      <c r="AI236" s="61">
        <v>0</v>
      </c>
      <c r="AJ236" s="133">
        <v>0</v>
      </c>
      <c r="AK236" s="10">
        <v>0</v>
      </c>
      <c r="AL236" s="103">
        <v>25</v>
      </c>
      <c r="AM236" s="106">
        <f t="shared" si="117"/>
        <v>25</v>
      </c>
      <c r="AN236" s="109">
        <f t="shared" si="118"/>
        <v>0</v>
      </c>
      <c r="AO236" s="112">
        <v>0</v>
      </c>
      <c r="AP236" s="191"/>
      <c r="AQ236" s="116">
        <f t="shared" si="136"/>
        <v>0</v>
      </c>
      <c r="AR236" s="202"/>
    </row>
    <row r="237" spans="1:44">
      <c r="A237" s="1" t="s">
        <v>51</v>
      </c>
      <c r="B237" s="1" t="s">
        <v>52</v>
      </c>
      <c r="C237" s="12" t="s">
        <v>24</v>
      </c>
      <c r="D237" s="13" t="s">
        <v>30</v>
      </c>
      <c r="E237" s="12">
        <v>3</v>
      </c>
      <c r="F237" s="2" t="s">
        <v>25</v>
      </c>
      <c r="G237" s="4">
        <v>41355</v>
      </c>
      <c r="H237" s="15" t="s">
        <v>29</v>
      </c>
      <c r="I237" s="14">
        <f t="shared" si="128"/>
        <v>41439</v>
      </c>
      <c r="J237" s="154">
        <f t="shared" si="129"/>
        <v>41467</v>
      </c>
      <c r="K237" s="28" t="s">
        <v>29</v>
      </c>
      <c r="L237" s="6" t="s">
        <v>29</v>
      </c>
      <c r="M237" s="26" t="s">
        <v>29</v>
      </c>
      <c r="N237" s="5" t="s">
        <v>29</v>
      </c>
      <c r="O237" s="28" t="s">
        <v>29</v>
      </c>
      <c r="P237" s="26" t="s">
        <v>29</v>
      </c>
      <c r="Q237" s="5" t="s">
        <v>29</v>
      </c>
      <c r="R237" s="6" t="s">
        <v>29</v>
      </c>
      <c r="S237" s="30" t="s">
        <v>29</v>
      </c>
      <c r="T237" s="5" t="s">
        <v>29</v>
      </c>
      <c r="U237" s="6" t="s">
        <v>29</v>
      </c>
      <c r="V237" s="143" t="s">
        <v>29</v>
      </c>
      <c r="W237" s="140">
        <v>0</v>
      </c>
      <c r="X237" s="60">
        <v>0</v>
      </c>
      <c r="Y237" s="8">
        <v>0</v>
      </c>
      <c r="Z237" s="61">
        <v>0</v>
      </c>
      <c r="AA237" s="60">
        <v>0</v>
      </c>
      <c r="AB237" s="8">
        <v>0</v>
      </c>
      <c r="AC237" s="61">
        <v>0</v>
      </c>
      <c r="AD237" s="60">
        <v>0</v>
      </c>
      <c r="AE237" s="8">
        <v>0</v>
      </c>
      <c r="AF237" s="61">
        <v>0</v>
      </c>
      <c r="AG237" s="60">
        <v>0</v>
      </c>
      <c r="AH237" s="8">
        <v>0</v>
      </c>
      <c r="AI237" s="61">
        <v>0</v>
      </c>
      <c r="AJ237" s="133">
        <v>0</v>
      </c>
      <c r="AK237" s="10">
        <v>0</v>
      </c>
      <c r="AL237" s="103">
        <v>25</v>
      </c>
      <c r="AM237" s="106">
        <f t="shared" si="117"/>
        <v>25</v>
      </c>
      <c r="AN237" s="109">
        <f t="shared" si="118"/>
        <v>0</v>
      </c>
      <c r="AO237" s="112">
        <v>0</v>
      </c>
      <c r="AP237" s="191"/>
      <c r="AQ237" s="116">
        <f t="shared" si="136"/>
        <v>0</v>
      </c>
      <c r="AR237" s="202"/>
    </row>
    <row r="238" spans="1:44">
      <c r="A238" s="1" t="s">
        <v>51</v>
      </c>
      <c r="B238" s="1" t="s">
        <v>52</v>
      </c>
      <c r="C238" s="12" t="s">
        <v>24</v>
      </c>
      <c r="D238" s="13" t="s">
        <v>30</v>
      </c>
      <c r="E238" s="12">
        <v>4</v>
      </c>
      <c r="F238" s="2" t="s">
        <v>25</v>
      </c>
      <c r="G238" s="4">
        <v>41355</v>
      </c>
      <c r="H238" s="15" t="s">
        <v>29</v>
      </c>
      <c r="I238" s="14">
        <f t="shared" si="128"/>
        <v>41439</v>
      </c>
      <c r="J238" s="154">
        <f t="shared" si="129"/>
        <v>41467</v>
      </c>
      <c r="K238" s="28" t="s">
        <v>29</v>
      </c>
      <c r="L238" s="6" t="s">
        <v>29</v>
      </c>
      <c r="M238" s="26" t="s">
        <v>29</v>
      </c>
      <c r="N238" s="5" t="s">
        <v>29</v>
      </c>
      <c r="O238" s="28" t="s">
        <v>29</v>
      </c>
      <c r="P238" s="26" t="s">
        <v>29</v>
      </c>
      <c r="Q238" s="5" t="s">
        <v>29</v>
      </c>
      <c r="R238" s="6" t="s">
        <v>29</v>
      </c>
      <c r="S238" s="30" t="s">
        <v>29</v>
      </c>
      <c r="T238" s="5" t="s">
        <v>29</v>
      </c>
      <c r="U238" s="6" t="s">
        <v>29</v>
      </c>
      <c r="V238" s="143" t="s">
        <v>29</v>
      </c>
      <c r="W238" s="140">
        <v>0</v>
      </c>
      <c r="X238" s="60">
        <v>0</v>
      </c>
      <c r="Y238" s="8">
        <v>0</v>
      </c>
      <c r="Z238" s="61">
        <v>0</v>
      </c>
      <c r="AA238" s="60">
        <v>0</v>
      </c>
      <c r="AB238" s="8">
        <v>0</v>
      </c>
      <c r="AC238" s="61">
        <v>0</v>
      </c>
      <c r="AD238" s="60">
        <v>0</v>
      </c>
      <c r="AE238" s="8">
        <v>0</v>
      </c>
      <c r="AF238" s="61">
        <v>0</v>
      </c>
      <c r="AG238" s="60">
        <v>0</v>
      </c>
      <c r="AH238" s="8">
        <v>0</v>
      </c>
      <c r="AI238" s="61">
        <v>0</v>
      </c>
      <c r="AJ238" s="133">
        <v>0</v>
      </c>
      <c r="AK238" s="10">
        <v>0</v>
      </c>
      <c r="AL238" s="103">
        <v>25</v>
      </c>
      <c r="AM238" s="106">
        <f t="shared" si="117"/>
        <v>25</v>
      </c>
      <c r="AN238" s="109">
        <f t="shared" si="118"/>
        <v>0</v>
      </c>
      <c r="AO238" s="112">
        <v>0</v>
      </c>
      <c r="AP238" s="191"/>
      <c r="AQ238" s="116">
        <f t="shared" si="136"/>
        <v>0</v>
      </c>
      <c r="AR238" s="202"/>
    </row>
    <row r="239" spans="1:44">
      <c r="A239" s="22" t="s">
        <v>51</v>
      </c>
      <c r="B239" s="22" t="s">
        <v>52</v>
      </c>
      <c r="C239" s="23" t="s">
        <v>24</v>
      </c>
      <c r="D239" s="24" t="s">
        <v>31</v>
      </c>
      <c r="E239" s="23">
        <v>1</v>
      </c>
      <c r="F239" s="23" t="s">
        <v>25</v>
      </c>
      <c r="G239" s="25">
        <v>41355</v>
      </c>
      <c r="H239" s="11" t="s">
        <v>29</v>
      </c>
      <c r="I239" s="11">
        <f t="shared" si="128"/>
        <v>41439</v>
      </c>
      <c r="J239" s="146">
        <f t="shared" si="129"/>
        <v>41467</v>
      </c>
      <c r="K239" s="28" t="s">
        <v>29</v>
      </c>
      <c r="L239" s="6" t="s">
        <v>29</v>
      </c>
      <c r="M239" s="26" t="s">
        <v>29</v>
      </c>
      <c r="N239" s="5" t="s">
        <v>29</v>
      </c>
      <c r="O239" s="28" t="s">
        <v>29</v>
      </c>
      <c r="P239" s="26" t="s">
        <v>29</v>
      </c>
      <c r="Q239" s="5" t="s">
        <v>29</v>
      </c>
      <c r="R239" s="6" t="s">
        <v>29</v>
      </c>
      <c r="S239" s="30" t="s">
        <v>29</v>
      </c>
      <c r="T239" s="5" t="s">
        <v>29</v>
      </c>
      <c r="U239" s="6" t="s">
        <v>29</v>
      </c>
      <c r="V239" s="143" t="s">
        <v>29</v>
      </c>
      <c r="W239" s="140">
        <v>0</v>
      </c>
      <c r="X239" s="60">
        <v>0</v>
      </c>
      <c r="Y239" s="8">
        <v>0</v>
      </c>
      <c r="Z239" s="61">
        <v>0</v>
      </c>
      <c r="AA239" s="60">
        <v>0</v>
      </c>
      <c r="AB239" s="8">
        <v>0</v>
      </c>
      <c r="AC239" s="61">
        <v>0</v>
      </c>
      <c r="AD239" s="60">
        <v>0</v>
      </c>
      <c r="AE239" s="8">
        <v>0</v>
      </c>
      <c r="AF239" s="61">
        <v>0</v>
      </c>
      <c r="AG239" s="60">
        <v>0</v>
      </c>
      <c r="AH239" s="8">
        <v>0</v>
      </c>
      <c r="AI239" s="61">
        <v>0</v>
      </c>
      <c r="AJ239" s="133">
        <v>0</v>
      </c>
      <c r="AK239" s="10">
        <v>0</v>
      </c>
      <c r="AL239" s="103">
        <v>25</v>
      </c>
      <c r="AM239" s="107">
        <f t="shared" si="117"/>
        <v>25</v>
      </c>
      <c r="AN239" s="110">
        <f t="shared" si="118"/>
        <v>0</v>
      </c>
      <c r="AO239" s="113">
        <v>0</v>
      </c>
      <c r="AP239" s="188">
        <f t="shared" ref="AP239" si="137">AVERAGE(AO239:AO242)</f>
        <v>0</v>
      </c>
      <c r="AQ239" s="115">
        <f t="shared" si="136"/>
        <v>0</v>
      </c>
      <c r="AR239" s="200">
        <f t="shared" si="134"/>
        <v>0</v>
      </c>
    </row>
    <row r="240" spans="1:44">
      <c r="A240" s="22" t="s">
        <v>51</v>
      </c>
      <c r="B240" s="22" t="s">
        <v>52</v>
      </c>
      <c r="C240" s="23" t="s">
        <v>24</v>
      </c>
      <c r="D240" s="24" t="s">
        <v>31</v>
      </c>
      <c r="E240" s="23">
        <v>2</v>
      </c>
      <c r="F240" s="23" t="s">
        <v>25</v>
      </c>
      <c r="G240" s="25">
        <v>41355</v>
      </c>
      <c r="H240" s="11" t="s">
        <v>29</v>
      </c>
      <c r="I240" s="11">
        <f t="shared" si="128"/>
        <v>41439</v>
      </c>
      <c r="J240" s="146">
        <f t="shared" si="129"/>
        <v>41467</v>
      </c>
      <c r="K240" s="28" t="s">
        <v>29</v>
      </c>
      <c r="L240" s="6" t="s">
        <v>29</v>
      </c>
      <c r="M240" s="26" t="s">
        <v>29</v>
      </c>
      <c r="N240" s="5" t="s">
        <v>29</v>
      </c>
      <c r="O240" s="28" t="s">
        <v>29</v>
      </c>
      <c r="P240" s="26" t="s">
        <v>29</v>
      </c>
      <c r="Q240" s="5" t="s">
        <v>29</v>
      </c>
      <c r="R240" s="6" t="s">
        <v>29</v>
      </c>
      <c r="S240" s="30" t="s">
        <v>29</v>
      </c>
      <c r="T240" s="5" t="s">
        <v>29</v>
      </c>
      <c r="U240" s="6" t="s">
        <v>29</v>
      </c>
      <c r="V240" s="143" t="s">
        <v>29</v>
      </c>
      <c r="W240" s="140">
        <v>0</v>
      </c>
      <c r="X240" s="60">
        <v>0</v>
      </c>
      <c r="Y240" s="8">
        <v>0</v>
      </c>
      <c r="Z240" s="61">
        <v>0</v>
      </c>
      <c r="AA240" s="60">
        <v>0</v>
      </c>
      <c r="AB240" s="8">
        <v>0</v>
      </c>
      <c r="AC240" s="61">
        <v>0</v>
      </c>
      <c r="AD240" s="60">
        <v>0</v>
      </c>
      <c r="AE240" s="8">
        <v>0</v>
      </c>
      <c r="AF240" s="61">
        <v>0</v>
      </c>
      <c r="AG240" s="60">
        <v>0</v>
      </c>
      <c r="AH240" s="8">
        <v>0</v>
      </c>
      <c r="AI240" s="61">
        <v>0</v>
      </c>
      <c r="AJ240" s="133">
        <v>0</v>
      </c>
      <c r="AK240" s="10">
        <v>0</v>
      </c>
      <c r="AL240" s="103">
        <v>25</v>
      </c>
      <c r="AM240" s="107">
        <f t="shared" si="117"/>
        <v>25</v>
      </c>
      <c r="AN240" s="110">
        <f t="shared" si="118"/>
        <v>0</v>
      </c>
      <c r="AO240" s="113">
        <v>0</v>
      </c>
      <c r="AP240" s="189"/>
      <c r="AQ240" s="115">
        <f t="shared" si="136"/>
        <v>0</v>
      </c>
      <c r="AR240" s="189"/>
    </row>
    <row r="241" spans="1:44">
      <c r="A241" s="22" t="s">
        <v>51</v>
      </c>
      <c r="B241" s="22" t="s">
        <v>52</v>
      </c>
      <c r="C241" s="23" t="s">
        <v>24</v>
      </c>
      <c r="D241" s="24" t="s">
        <v>31</v>
      </c>
      <c r="E241" s="23">
        <v>3</v>
      </c>
      <c r="F241" s="23" t="s">
        <v>25</v>
      </c>
      <c r="G241" s="25">
        <v>41355</v>
      </c>
      <c r="H241" s="11" t="s">
        <v>29</v>
      </c>
      <c r="I241" s="11">
        <f t="shared" si="128"/>
        <v>41439</v>
      </c>
      <c r="J241" s="146">
        <f t="shared" si="129"/>
        <v>41467</v>
      </c>
      <c r="K241" s="28" t="s">
        <v>29</v>
      </c>
      <c r="L241" s="6" t="s">
        <v>29</v>
      </c>
      <c r="M241" s="26" t="s">
        <v>29</v>
      </c>
      <c r="N241" s="5" t="s">
        <v>29</v>
      </c>
      <c r="O241" s="28" t="s">
        <v>29</v>
      </c>
      <c r="P241" s="26" t="s">
        <v>29</v>
      </c>
      <c r="Q241" s="5" t="s">
        <v>29</v>
      </c>
      <c r="R241" s="6" t="s">
        <v>29</v>
      </c>
      <c r="S241" s="30" t="s">
        <v>29</v>
      </c>
      <c r="T241" s="5" t="s">
        <v>29</v>
      </c>
      <c r="U241" s="6" t="s">
        <v>29</v>
      </c>
      <c r="V241" s="143" t="s">
        <v>29</v>
      </c>
      <c r="W241" s="140">
        <v>0</v>
      </c>
      <c r="X241" s="60">
        <v>0</v>
      </c>
      <c r="Y241" s="8">
        <v>0</v>
      </c>
      <c r="Z241" s="61">
        <v>0</v>
      </c>
      <c r="AA241" s="60">
        <v>0</v>
      </c>
      <c r="AB241" s="8">
        <v>0</v>
      </c>
      <c r="AC241" s="61">
        <v>0</v>
      </c>
      <c r="AD241" s="60">
        <v>0</v>
      </c>
      <c r="AE241" s="8">
        <v>0</v>
      </c>
      <c r="AF241" s="61">
        <v>0</v>
      </c>
      <c r="AG241" s="60">
        <v>0</v>
      </c>
      <c r="AH241" s="8">
        <v>0</v>
      </c>
      <c r="AI241" s="61">
        <v>0</v>
      </c>
      <c r="AJ241" s="133">
        <v>0</v>
      </c>
      <c r="AK241" s="10">
        <v>0</v>
      </c>
      <c r="AL241" s="103">
        <v>25</v>
      </c>
      <c r="AM241" s="107">
        <f t="shared" si="117"/>
        <v>25</v>
      </c>
      <c r="AN241" s="110">
        <f t="shared" si="118"/>
        <v>0</v>
      </c>
      <c r="AO241" s="113">
        <v>0</v>
      </c>
      <c r="AP241" s="189"/>
      <c r="AQ241" s="115">
        <f t="shared" si="136"/>
        <v>0</v>
      </c>
      <c r="AR241" s="189"/>
    </row>
    <row r="242" spans="1:44" ht="15.75" thickBot="1">
      <c r="A242" s="32" t="s">
        <v>51</v>
      </c>
      <c r="B242" s="32" t="s">
        <v>52</v>
      </c>
      <c r="C242" s="33" t="s">
        <v>24</v>
      </c>
      <c r="D242" s="34" t="s">
        <v>31</v>
      </c>
      <c r="E242" s="33">
        <v>4</v>
      </c>
      <c r="F242" s="33" t="s">
        <v>25</v>
      </c>
      <c r="G242" s="35">
        <v>41355</v>
      </c>
      <c r="H242" s="16" t="s">
        <v>29</v>
      </c>
      <c r="I242" s="16">
        <f t="shared" si="128"/>
        <v>41439</v>
      </c>
      <c r="J242" s="147">
        <f t="shared" si="129"/>
        <v>41467</v>
      </c>
      <c r="K242" s="29" t="s">
        <v>29</v>
      </c>
      <c r="L242" s="18" t="s">
        <v>29</v>
      </c>
      <c r="M242" s="27" t="s">
        <v>29</v>
      </c>
      <c r="N242" s="17" t="s">
        <v>29</v>
      </c>
      <c r="O242" s="29" t="s">
        <v>29</v>
      </c>
      <c r="P242" s="27" t="s">
        <v>29</v>
      </c>
      <c r="Q242" s="17" t="s">
        <v>29</v>
      </c>
      <c r="R242" s="18" t="s">
        <v>29</v>
      </c>
      <c r="S242" s="31" t="s">
        <v>29</v>
      </c>
      <c r="T242" s="17" t="s">
        <v>29</v>
      </c>
      <c r="U242" s="18" t="s">
        <v>29</v>
      </c>
      <c r="V242" s="145" t="s">
        <v>29</v>
      </c>
      <c r="W242" s="144">
        <v>0</v>
      </c>
      <c r="X242" s="62">
        <v>0</v>
      </c>
      <c r="Y242" s="19">
        <v>0</v>
      </c>
      <c r="Z242" s="56">
        <v>0</v>
      </c>
      <c r="AA242" s="62">
        <v>0</v>
      </c>
      <c r="AB242" s="19">
        <v>0</v>
      </c>
      <c r="AC242" s="56">
        <v>0</v>
      </c>
      <c r="AD242" s="62">
        <v>0</v>
      </c>
      <c r="AE242" s="19">
        <v>0</v>
      </c>
      <c r="AF242" s="56">
        <v>0</v>
      </c>
      <c r="AG242" s="62">
        <v>0</v>
      </c>
      <c r="AH242" s="19">
        <v>0</v>
      </c>
      <c r="AI242" s="56">
        <v>0</v>
      </c>
      <c r="AJ242" s="134">
        <v>0</v>
      </c>
      <c r="AK242" s="21">
        <v>0</v>
      </c>
      <c r="AL242" s="104">
        <v>25</v>
      </c>
      <c r="AM242" s="108">
        <f t="shared" si="117"/>
        <v>25</v>
      </c>
      <c r="AN242" s="111">
        <f t="shared" si="118"/>
        <v>0</v>
      </c>
      <c r="AO242" s="114">
        <v>0</v>
      </c>
      <c r="AP242" s="199"/>
      <c r="AQ242" s="117">
        <f t="shared" si="136"/>
        <v>0</v>
      </c>
      <c r="AR242" s="199"/>
    </row>
    <row r="243" spans="1:44" ht="15.75" thickTop="1">
      <c r="A243" s="1" t="s">
        <v>53</v>
      </c>
      <c r="B243" s="1" t="s">
        <v>54</v>
      </c>
      <c r="C243" s="2" t="s">
        <v>26</v>
      </c>
      <c r="D243" s="3" t="s">
        <v>27</v>
      </c>
      <c r="E243" s="2">
        <v>1</v>
      </c>
      <c r="F243" s="2" t="s">
        <v>44</v>
      </c>
      <c r="G243" s="4">
        <v>41360</v>
      </c>
      <c r="H243" s="4">
        <f t="shared" ref="H243:H254" si="138">G243+7*4</f>
        <v>41388</v>
      </c>
      <c r="I243" s="4">
        <f t="shared" ref="I243:I266" si="139">G243+7*12</f>
        <v>41444</v>
      </c>
      <c r="J243" s="153">
        <f t="shared" ref="J243:J266" si="140">G243+7*16</f>
        <v>41472</v>
      </c>
      <c r="K243" s="149">
        <v>0</v>
      </c>
      <c r="L243" s="48">
        <v>1</v>
      </c>
      <c r="M243" s="47">
        <v>3</v>
      </c>
      <c r="N243" s="46">
        <v>6</v>
      </c>
      <c r="O243" s="48">
        <v>8</v>
      </c>
      <c r="P243" s="26">
        <v>0</v>
      </c>
      <c r="Q243" s="5">
        <v>1</v>
      </c>
      <c r="R243" s="6">
        <v>0</v>
      </c>
      <c r="S243" s="30">
        <v>0</v>
      </c>
      <c r="T243" s="5">
        <v>1</v>
      </c>
      <c r="U243" s="6">
        <v>0</v>
      </c>
      <c r="V243" s="143">
        <v>0</v>
      </c>
      <c r="W243" s="140">
        <v>0</v>
      </c>
      <c r="X243" s="60">
        <v>0</v>
      </c>
      <c r="Y243" s="8">
        <v>0</v>
      </c>
      <c r="Z243" s="40">
        <v>0</v>
      </c>
      <c r="AA243" s="42">
        <v>0</v>
      </c>
      <c r="AB243" s="8">
        <v>0</v>
      </c>
      <c r="AC243" s="40">
        <v>0</v>
      </c>
      <c r="AD243" s="42">
        <v>0</v>
      </c>
      <c r="AE243" s="8">
        <v>0</v>
      </c>
      <c r="AF243" s="40">
        <v>0</v>
      </c>
      <c r="AG243" s="42">
        <v>0</v>
      </c>
      <c r="AH243" s="8">
        <v>0</v>
      </c>
      <c r="AI243" s="61">
        <v>0</v>
      </c>
      <c r="AJ243" s="132">
        <v>2</v>
      </c>
      <c r="AK243" s="66">
        <v>0</v>
      </c>
      <c r="AL243" s="102">
        <v>3</v>
      </c>
      <c r="AM243" s="120">
        <f t="shared" si="117"/>
        <v>25</v>
      </c>
      <c r="AN243" s="121">
        <f t="shared" si="118"/>
        <v>20</v>
      </c>
      <c r="AO243" s="118">
        <f t="shared" si="119"/>
        <v>0.90909090909090906</v>
      </c>
      <c r="AP243" s="192">
        <f t="shared" ref="AP243" si="141">AVERAGE(AO243:AO246)</f>
        <v>0.88602272727272724</v>
      </c>
      <c r="AQ243" s="122">
        <f>((K243*2)+(L243*5)+(M243*7)+(N243*9)+(O243*12)+(P243*14)+(Q243*16)+(R243*19)+(S243*21)+(T243*23)+(U243*26)+(V243*28)+(W243*84)+(X243*86)+(Y243*89)+(Z243*91)+(AA243*93)+(AB243*96)+(AC243*98)+(AD243*100)+(AE243*103)+(AF243*105)+(AG243*107)+(AH243*110)+(AI243*112))/AN243</f>
        <v>10.75</v>
      </c>
      <c r="AR243" s="205">
        <f t="shared" ref="AR243:AR259" si="142">AVERAGE(AQ243:AQ246)</f>
        <v>9.6456704260651627</v>
      </c>
    </row>
    <row r="244" spans="1:44">
      <c r="A244" s="1" t="s">
        <v>53</v>
      </c>
      <c r="B244" s="1" t="s">
        <v>54</v>
      </c>
      <c r="C244" s="2" t="s">
        <v>26</v>
      </c>
      <c r="D244" s="3" t="s">
        <v>27</v>
      </c>
      <c r="E244" s="2">
        <v>2</v>
      </c>
      <c r="F244" s="2" t="s">
        <v>44</v>
      </c>
      <c r="G244" s="4">
        <v>41360</v>
      </c>
      <c r="H244" s="4">
        <f t="shared" si="138"/>
        <v>41388</v>
      </c>
      <c r="I244" s="4">
        <f t="shared" si="139"/>
        <v>41444</v>
      </c>
      <c r="J244" s="153">
        <f t="shared" si="140"/>
        <v>41472</v>
      </c>
      <c r="K244" s="150">
        <v>0</v>
      </c>
      <c r="L244" s="6">
        <v>3</v>
      </c>
      <c r="M244" s="7">
        <v>8</v>
      </c>
      <c r="N244" s="5">
        <v>4</v>
      </c>
      <c r="O244" s="6">
        <v>4</v>
      </c>
      <c r="P244" s="26">
        <v>1</v>
      </c>
      <c r="Q244" s="5">
        <v>1</v>
      </c>
      <c r="R244" s="6">
        <v>0</v>
      </c>
      <c r="S244" s="30">
        <v>0</v>
      </c>
      <c r="T244" s="5">
        <v>0</v>
      </c>
      <c r="U244" s="6">
        <v>0</v>
      </c>
      <c r="V244" s="143">
        <v>0</v>
      </c>
      <c r="W244" s="140">
        <v>0</v>
      </c>
      <c r="X244" s="60">
        <v>0</v>
      </c>
      <c r="Y244" s="8">
        <v>0</v>
      </c>
      <c r="Z244" s="40">
        <v>0</v>
      </c>
      <c r="AA244" s="42">
        <v>0</v>
      </c>
      <c r="AB244" s="8">
        <v>0</v>
      </c>
      <c r="AC244" s="40">
        <v>0</v>
      </c>
      <c r="AD244" s="42">
        <v>0</v>
      </c>
      <c r="AE244" s="8">
        <v>0</v>
      </c>
      <c r="AF244" s="40">
        <v>0</v>
      </c>
      <c r="AG244" s="42">
        <v>0</v>
      </c>
      <c r="AH244" s="8">
        <v>0</v>
      </c>
      <c r="AI244" s="61">
        <v>0</v>
      </c>
      <c r="AJ244" s="133">
        <v>3</v>
      </c>
      <c r="AK244" s="10">
        <v>0</v>
      </c>
      <c r="AL244" s="103">
        <v>1</v>
      </c>
      <c r="AM244" s="106">
        <f t="shared" si="117"/>
        <v>25</v>
      </c>
      <c r="AN244" s="109">
        <f t="shared" si="118"/>
        <v>21</v>
      </c>
      <c r="AO244" s="112">
        <f t="shared" si="119"/>
        <v>0.875</v>
      </c>
      <c r="AP244" s="191"/>
      <c r="AQ244" s="116">
        <f t="shared" ref="AQ244:AQ254" si="143">((K244*2)+(L244*5)+(M244*7)+(N244*9)+(O244*12)+(P244*14)+(Q244*16)+(R244*19)+(S244*21)+(T244*23)+(U244*26)+(V244*28)+(W244*84)+(X244*86)+(Y244*89)+(Z244*91)+(AA244*93)+(AB244*96)+(AC244*98)+(AD244*100)+(AE244*103)+(AF244*105)+(AG244*107)+(AH244*110)+(AI244*112))/AN244</f>
        <v>8.8095238095238102</v>
      </c>
      <c r="AR244" s="202"/>
    </row>
    <row r="245" spans="1:44">
      <c r="A245" s="1" t="s">
        <v>53</v>
      </c>
      <c r="B245" s="1" t="s">
        <v>54</v>
      </c>
      <c r="C245" s="2" t="s">
        <v>26</v>
      </c>
      <c r="D245" s="3" t="s">
        <v>27</v>
      </c>
      <c r="E245" s="2">
        <v>3</v>
      </c>
      <c r="F245" s="2" t="s">
        <v>44</v>
      </c>
      <c r="G245" s="4">
        <v>41360</v>
      </c>
      <c r="H245" s="4">
        <f t="shared" si="138"/>
        <v>41388</v>
      </c>
      <c r="I245" s="4">
        <f t="shared" si="139"/>
        <v>41444</v>
      </c>
      <c r="J245" s="153">
        <f t="shared" si="140"/>
        <v>41472</v>
      </c>
      <c r="K245" s="150">
        <v>0</v>
      </c>
      <c r="L245" s="6">
        <v>3</v>
      </c>
      <c r="M245" s="7">
        <v>8</v>
      </c>
      <c r="N245" s="5">
        <v>4</v>
      </c>
      <c r="O245" s="6">
        <v>3</v>
      </c>
      <c r="P245" s="26">
        <v>1</v>
      </c>
      <c r="Q245" s="5">
        <v>0</v>
      </c>
      <c r="R245" s="6">
        <v>0</v>
      </c>
      <c r="S245" s="30">
        <v>0</v>
      </c>
      <c r="T245" s="5">
        <v>0</v>
      </c>
      <c r="U245" s="6">
        <v>0</v>
      </c>
      <c r="V245" s="143">
        <v>0</v>
      </c>
      <c r="W245" s="140">
        <v>0</v>
      </c>
      <c r="X245" s="60">
        <v>0</v>
      </c>
      <c r="Y245" s="8">
        <v>0</v>
      </c>
      <c r="Z245" s="40">
        <v>0</v>
      </c>
      <c r="AA245" s="42">
        <v>0</v>
      </c>
      <c r="AB245" s="8">
        <v>0</v>
      </c>
      <c r="AC245" s="40">
        <v>0</v>
      </c>
      <c r="AD245" s="42">
        <v>0</v>
      </c>
      <c r="AE245" s="8">
        <v>0</v>
      </c>
      <c r="AF245" s="40">
        <v>0</v>
      </c>
      <c r="AG245" s="42">
        <v>0</v>
      </c>
      <c r="AH245" s="8">
        <v>0</v>
      </c>
      <c r="AI245" s="61">
        <v>0</v>
      </c>
      <c r="AJ245" s="133">
        <v>6</v>
      </c>
      <c r="AK245" s="10">
        <v>0</v>
      </c>
      <c r="AL245" s="103">
        <v>0</v>
      </c>
      <c r="AM245" s="106">
        <f t="shared" si="117"/>
        <v>25</v>
      </c>
      <c r="AN245" s="109">
        <f t="shared" si="118"/>
        <v>19</v>
      </c>
      <c r="AO245" s="112">
        <f t="shared" si="119"/>
        <v>0.76</v>
      </c>
      <c r="AP245" s="191"/>
      <c r="AQ245" s="116">
        <f t="shared" si="143"/>
        <v>8.2631578947368425</v>
      </c>
      <c r="AR245" s="202"/>
    </row>
    <row r="246" spans="1:44">
      <c r="A246" s="1" t="s">
        <v>53</v>
      </c>
      <c r="B246" s="1" t="s">
        <v>54</v>
      </c>
      <c r="C246" s="2" t="s">
        <v>26</v>
      </c>
      <c r="D246" s="3" t="s">
        <v>27</v>
      </c>
      <c r="E246" s="2">
        <v>4</v>
      </c>
      <c r="F246" s="2" t="s">
        <v>44</v>
      </c>
      <c r="G246" s="4">
        <v>41360</v>
      </c>
      <c r="H246" s="4">
        <f t="shared" si="138"/>
        <v>41388</v>
      </c>
      <c r="I246" s="4">
        <f t="shared" si="139"/>
        <v>41444</v>
      </c>
      <c r="J246" s="153">
        <f t="shared" si="140"/>
        <v>41472</v>
      </c>
      <c r="K246" s="150">
        <v>0</v>
      </c>
      <c r="L246" s="6">
        <v>0</v>
      </c>
      <c r="M246" s="7">
        <v>9</v>
      </c>
      <c r="N246" s="5">
        <v>4</v>
      </c>
      <c r="O246" s="6">
        <v>6</v>
      </c>
      <c r="P246" s="26">
        <v>2</v>
      </c>
      <c r="Q246" s="5">
        <v>2</v>
      </c>
      <c r="R246" s="6">
        <v>2</v>
      </c>
      <c r="S246" s="30">
        <v>0</v>
      </c>
      <c r="T246" s="5">
        <v>0</v>
      </c>
      <c r="U246" s="6">
        <v>0</v>
      </c>
      <c r="V246" s="143">
        <v>0</v>
      </c>
      <c r="W246" s="140">
        <v>0</v>
      </c>
      <c r="X246" s="60">
        <v>0</v>
      </c>
      <c r="Y246" s="8">
        <v>0</v>
      </c>
      <c r="Z246" s="40">
        <v>0</v>
      </c>
      <c r="AA246" s="42">
        <v>0</v>
      </c>
      <c r="AB246" s="8">
        <v>0</v>
      </c>
      <c r="AC246" s="40">
        <v>0</v>
      </c>
      <c r="AD246" s="42">
        <v>0</v>
      </c>
      <c r="AE246" s="8">
        <v>0</v>
      </c>
      <c r="AF246" s="40">
        <v>0</v>
      </c>
      <c r="AG246" s="42">
        <v>0</v>
      </c>
      <c r="AH246" s="8">
        <v>0</v>
      </c>
      <c r="AI246" s="61">
        <v>0</v>
      </c>
      <c r="AJ246" s="133">
        <v>0</v>
      </c>
      <c r="AK246" s="10">
        <v>0</v>
      </c>
      <c r="AL246" s="103">
        <v>0</v>
      </c>
      <c r="AM246" s="106">
        <f t="shared" si="117"/>
        <v>25</v>
      </c>
      <c r="AN246" s="109">
        <f t="shared" si="118"/>
        <v>25</v>
      </c>
      <c r="AO246" s="112">
        <f t="shared" si="119"/>
        <v>1</v>
      </c>
      <c r="AP246" s="191"/>
      <c r="AQ246" s="116">
        <f t="shared" si="143"/>
        <v>10.76</v>
      </c>
      <c r="AR246" s="202"/>
    </row>
    <row r="247" spans="1:44">
      <c r="A247" s="22" t="s">
        <v>53</v>
      </c>
      <c r="B247" s="22" t="s">
        <v>54</v>
      </c>
      <c r="C247" s="23" t="s">
        <v>26</v>
      </c>
      <c r="D247" s="24" t="s">
        <v>30</v>
      </c>
      <c r="E247" s="23">
        <v>1</v>
      </c>
      <c r="F247" s="23" t="s">
        <v>44</v>
      </c>
      <c r="G247" s="25">
        <v>41360</v>
      </c>
      <c r="H247" s="11">
        <f t="shared" si="138"/>
        <v>41388</v>
      </c>
      <c r="I247" s="11">
        <f t="shared" si="139"/>
        <v>41444</v>
      </c>
      <c r="J247" s="146">
        <f t="shared" si="140"/>
        <v>41472</v>
      </c>
      <c r="K247" s="150">
        <v>0</v>
      </c>
      <c r="L247" s="6">
        <v>0</v>
      </c>
      <c r="M247" s="7">
        <v>0</v>
      </c>
      <c r="N247" s="5">
        <v>16</v>
      </c>
      <c r="O247" s="6">
        <v>7</v>
      </c>
      <c r="P247" s="26">
        <v>0</v>
      </c>
      <c r="Q247" s="5">
        <v>0</v>
      </c>
      <c r="R247" s="6">
        <v>0</v>
      </c>
      <c r="S247" s="30">
        <v>0</v>
      </c>
      <c r="T247" s="5">
        <v>0</v>
      </c>
      <c r="U247" s="6">
        <v>0</v>
      </c>
      <c r="V247" s="143">
        <v>0</v>
      </c>
      <c r="W247" s="140">
        <v>0</v>
      </c>
      <c r="X247" s="60">
        <v>0</v>
      </c>
      <c r="Y247" s="8">
        <v>0</v>
      </c>
      <c r="Z247" s="40">
        <v>0</v>
      </c>
      <c r="AA247" s="42">
        <v>0</v>
      </c>
      <c r="AB247" s="8">
        <v>0</v>
      </c>
      <c r="AC247" s="40">
        <v>0</v>
      </c>
      <c r="AD247" s="42">
        <v>0</v>
      </c>
      <c r="AE247" s="8">
        <v>0</v>
      </c>
      <c r="AF247" s="40">
        <v>0</v>
      </c>
      <c r="AG247" s="42">
        <v>0</v>
      </c>
      <c r="AH247" s="8">
        <v>0</v>
      </c>
      <c r="AI247" s="61">
        <v>0</v>
      </c>
      <c r="AJ247" s="133">
        <v>1</v>
      </c>
      <c r="AK247" s="10">
        <v>0</v>
      </c>
      <c r="AL247" s="103">
        <v>1</v>
      </c>
      <c r="AM247" s="107">
        <f t="shared" si="117"/>
        <v>25</v>
      </c>
      <c r="AN247" s="110">
        <f t="shared" si="118"/>
        <v>23</v>
      </c>
      <c r="AO247" s="113">
        <f t="shared" si="119"/>
        <v>0.95833333333333337</v>
      </c>
      <c r="AP247" s="188">
        <f>AVERAGE(AO247:AO250)</f>
        <v>0.97916666666666674</v>
      </c>
      <c r="AQ247" s="115">
        <f t="shared" si="143"/>
        <v>9.9130434782608692</v>
      </c>
      <c r="AR247" s="203">
        <f t="shared" si="142"/>
        <v>9.6006521739130424</v>
      </c>
    </row>
    <row r="248" spans="1:44">
      <c r="A248" s="22" t="s">
        <v>53</v>
      </c>
      <c r="B248" s="22" t="s">
        <v>54</v>
      </c>
      <c r="C248" s="23" t="s">
        <v>26</v>
      </c>
      <c r="D248" s="24" t="s">
        <v>30</v>
      </c>
      <c r="E248" s="23">
        <v>2</v>
      </c>
      <c r="F248" s="23" t="s">
        <v>44</v>
      </c>
      <c r="G248" s="25">
        <v>41360</v>
      </c>
      <c r="H248" s="11">
        <f t="shared" si="138"/>
        <v>41388</v>
      </c>
      <c r="I248" s="11">
        <f t="shared" si="139"/>
        <v>41444</v>
      </c>
      <c r="J248" s="146">
        <f t="shared" si="140"/>
        <v>41472</v>
      </c>
      <c r="K248" s="150">
        <v>0</v>
      </c>
      <c r="L248" s="6">
        <v>0</v>
      </c>
      <c r="M248" s="7">
        <v>9</v>
      </c>
      <c r="N248" s="5">
        <v>8</v>
      </c>
      <c r="O248" s="6">
        <v>3</v>
      </c>
      <c r="P248" s="26">
        <v>1</v>
      </c>
      <c r="Q248" s="5">
        <v>0</v>
      </c>
      <c r="R248" s="6">
        <v>0</v>
      </c>
      <c r="S248" s="30">
        <v>1</v>
      </c>
      <c r="T248" s="5">
        <v>2</v>
      </c>
      <c r="U248" s="6">
        <v>0</v>
      </c>
      <c r="V248" s="143">
        <v>0</v>
      </c>
      <c r="W248" s="140">
        <v>0</v>
      </c>
      <c r="X248" s="60">
        <v>0</v>
      </c>
      <c r="Y248" s="8">
        <v>0</v>
      </c>
      <c r="Z248" s="40">
        <v>0</v>
      </c>
      <c r="AA248" s="42">
        <v>0</v>
      </c>
      <c r="AB248" s="8">
        <v>0</v>
      </c>
      <c r="AC248" s="40">
        <v>0</v>
      </c>
      <c r="AD248" s="42">
        <v>0</v>
      </c>
      <c r="AE248" s="8">
        <v>0</v>
      </c>
      <c r="AF248" s="40">
        <v>0</v>
      </c>
      <c r="AG248" s="42">
        <v>0</v>
      </c>
      <c r="AH248" s="8">
        <v>0</v>
      </c>
      <c r="AI248" s="61">
        <v>0</v>
      </c>
      <c r="AJ248" s="133">
        <v>0</v>
      </c>
      <c r="AK248" s="10">
        <v>0</v>
      </c>
      <c r="AL248" s="103">
        <v>1</v>
      </c>
      <c r="AM248" s="107">
        <f t="shared" si="117"/>
        <v>25</v>
      </c>
      <c r="AN248" s="110">
        <f t="shared" si="118"/>
        <v>24</v>
      </c>
      <c r="AO248" s="113">
        <f t="shared" si="119"/>
        <v>1</v>
      </c>
      <c r="AP248" s="189"/>
      <c r="AQ248" s="115">
        <f t="shared" si="143"/>
        <v>10.5</v>
      </c>
      <c r="AR248" s="204"/>
    </row>
    <row r="249" spans="1:44">
      <c r="A249" s="22" t="s">
        <v>53</v>
      </c>
      <c r="B249" s="22" t="s">
        <v>54</v>
      </c>
      <c r="C249" s="23" t="s">
        <v>26</v>
      </c>
      <c r="D249" s="24" t="s">
        <v>30</v>
      </c>
      <c r="E249" s="23">
        <v>3</v>
      </c>
      <c r="F249" s="23" t="s">
        <v>44</v>
      </c>
      <c r="G249" s="25">
        <v>41360</v>
      </c>
      <c r="H249" s="11">
        <f t="shared" si="138"/>
        <v>41388</v>
      </c>
      <c r="I249" s="11">
        <f t="shared" si="139"/>
        <v>41444</v>
      </c>
      <c r="J249" s="146">
        <f t="shared" si="140"/>
        <v>41472</v>
      </c>
      <c r="K249" s="150">
        <v>0</v>
      </c>
      <c r="L249" s="6">
        <v>1</v>
      </c>
      <c r="M249" s="7">
        <v>7</v>
      </c>
      <c r="N249" s="5">
        <v>10</v>
      </c>
      <c r="O249" s="6">
        <v>5</v>
      </c>
      <c r="P249" s="26">
        <v>0</v>
      </c>
      <c r="Q249" s="5">
        <v>0</v>
      </c>
      <c r="R249" s="6">
        <v>0</v>
      </c>
      <c r="S249" s="30">
        <v>0</v>
      </c>
      <c r="T249" s="5">
        <v>0</v>
      </c>
      <c r="U249" s="6">
        <v>0</v>
      </c>
      <c r="V249" s="143">
        <v>0</v>
      </c>
      <c r="W249" s="140">
        <v>0</v>
      </c>
      <c r="X249" s="60">
        <v>0</v>
      </c>
      <c r="Y249" s="8">
        <v>0</v>
      </c>
      <c r="Z249" s="40">
        <v>0</v>
      </c>
      <c r="AA249" s="42">
        <v>0</v>
      </c>
      <c r="AB249" s="8">
        <v>0</v>
      </c>
      <c r="AC249" s="40">
        <v>0</v>
      </c>
      <c r="AD249" s="42">
        <v>0</v>
      </c>
      <c r="AE249" s="8">
        <v>0</v>
      </c>
      <c r="AF249" s="40">
        <v>0</v>
      </c>
      <c r="AG249" s="42">
        <v>0</v>
      </c>
      <c r="AH249" s="8">
        <v>0</v>
      </c>
      <c r="AI249" s="61">
        <v>0</v>
      </c>
      <c r="AJ249" s="133">
        <v>1</v>
      </c>
      <c r="AK249" s="10">
        <v>0</v>
      </c>
      <c r="AL249" s="103">
        <v>1</v>
      </c>
      <c r="AM249" s="107">
        <f t="shared" si="117"/>
        <v>25</v>
      </c>
      <c r="AN249" s="110">
        <f t="shared" si="118"/>
        <v>23</v>
      </c>
      <c r="AO249" s="113">
        <f t="shared" si="119"/>
        <v>0.95833333333333337</v>
      </c>
      <c r="AP249" s="189"/>
      <c r="AQ249" s="115">
        <f t="shared" si="143"/>
        <v>8.8695652173913047</v>
      </c>
      <c r="AR249" s="204"/>
    </row>
    <row r="250" spans="1:44">
      <c r="A250" s="22" t="s">
        <v>53</v>
      </c>
      <c r="B250" s="22" t="s">
        <v>54</v>
      </c>
      <c r="C250" s="23" t="s">
        <v>26</v>
      </c>
      <c r="D250" s="24" t="s">
        <v>30</v>
      </c>
      <c r="E250" s="23">
        <v>4</v>
      </c>
      <c r="F250" s="23" t="s">
        <v>44</v>
      </c>
      <c r="G250" s="25">
        <v>41360</v>
      </c>
      <c r="H250" s="11">
        <f t="shared" si="138"/>
        <v>41388</v>
      </c>
      <c r="I250" s="11">
        <f t="shared" si="139"/>
        <v>41444</v>
      </c>
      <c r="J250" s="146">
        <f t="shared" si="140"/>
        <v>41472</v>
      </c>
      <c r="K250" s="150">
        <v>0</v>
      </c>
      <c r="L250" s="6">
        <v>0</v>
      </c>
      <c r="M250" s="7">
        <v>13</v>
      </c>
      <c r="N250" s="5">
        <v>6</v>
      </c>
      <c r="O250" s="6">
        <v>3</v>
      </c>
      <c r="P250" s="26">
        <v>2</v>
      </c>
      <c r="Q250" s="5">
        <v>0</v>
      </c>
      <c r="R250" s="6">
        <v>1</v>
      </c>
      <c r="S250" s="30">
        <v>0</v>
      </c>
      <c r="T250" s="5">
        <v>0</v>
      </c>
      <c r="U250" s="6">
        <v>0</v>
      </c>
      <c r="V250" s="143">
        <v>0</v>
      </c>
      <c r="W250" s="140">
        <v>0</v>
      </c>
      <c r="X250" s="60">
        <v>0</v>
      </c>
      <c r="Y250" s="8">
        <v>0</v>
      </c>
      <c r="Z250" s="40">
        <v>0</v>
      </c>
      <c r="AA250" s="42">
        <v>0</v>
      </c>
      <c r="AB250" s="8">
        <v>0</v>
      </c>
      <c r="AC250" s="40">
        <v>0</v>
      </c>
      <c r="AD250" s="42">
        <v>0</v>
      </c>
      <c r="AE250" s="8">
        <v>0</v>
      </c>
      <c r="AF250" s="40">
        <v>0</v>
      </c>
      <c r="AG250" s="42">
        <v>0</v>
      </c>
      <c r="AH250" s="8">
        <v>0</v>
      </c>
      <c r="AI250" s="61">
        <v>0</v>
      </c>
      <c r="AJ250" s="133">
        <v>0</v>
      </c>
      <c r="AK250" s="10">
        <v>0</v>
      </c>
      <c r="AL250" s="103">
        <v>0</v>
      </c>
      <c r="AM250" s="107">
        <f t="shared" si="117"/>
        <v>25</v>
      </c>
      <c r="AN250" s="110">
        <f t="shared" si="118"/>
        <v>25</v>
      </c>
      <c r="AO250" s="113">
        <f t="shared" si="119"/>
        <v>1</v>
      </c>
      <c r="AP250" s="189"/>
      <c r="AQ250" s="115">
        <f t="shared" si="143"/>
        <v>9.1199999999999992</v>
      </c>
      <c r="AR250" s="204"/>
    </row>
    <row r="251" spans="1:44">
      <c r="A251" s="1" t="s">
        <v>53</v>
      </c>
      <c r="B251" s="1" t="s">
        <v>54</v>
      </c>
      <c r="C251" s="12" t="s">
        <v>26</v>
      </c>
      <c r="D251" s="13" t="s">
        <v>31</v>
      </c>
      <c r="E251" s="12">
        <v>1</v>
      </c>
      <c r="F251" s="51" t="s">
        <v>44</v>
      </c>
      <c r="G251" s="4">
        <v>41360</v>
      </c>
      <c r="H251" s="14">
        <f t="shared" si="138"/>
        <v>41388</v>
      </c>
      <c r="I251" s="14">
        <f t="shared" si="139"/>
        <v>41444</v>
      </c>
      <c r="J251" s="154">
        <f t="shared" si="140"/>
        <v>41472</v>
      </c>
      <c r="K251" s="150">
        <v>0</v>
      </c>
      <c r="L251" s="6">
        <v>0</v>
      </c>
      <c r="M251" s="7">
        <v>0</v>
      </c>
      <c r="N251" s="5">
        <v>0</v>
      </c>
      <c r="O251" s="6">
        <v>0</v>
      </c>
      <c r="P251" s="26">
        <v>1</v>
      </c>
      <c r="Q251" s="5">
        <v>2</v>
      </c>
      <c r="R251" s="6">
        <v>1</v>
      </c>
      <c r="S251" s="30">
        <v>0</v>
      </c>
      <c r="T251" s="5">
        <v>0</v>
      </c>
      <c r="U251" s="6">
        <v>0</v>
      </c>
      <c r="V251" s="143">
        <v>0</v>
      </c>
      <c r="W251" s="140">
        <v>3</v>
      </c>
      <c r="X251" s="60">
        <v>0</v>
      </c>
      <c r="Y251" s="8">
        <v>0</v>
      </c>
      <c r="Z251" s="40">
        <v>0</v>
      </c>
      <c r="AA251" s="42">
        <v>0</v>
      </c>
      <c r="AB251" s="8">
        <v>0</v>
      </c>
      <c r="AC251" s="40">
        <v>0</v>
      </c>
      <c r="AD251" s="42">
        <v>0</v>
      </c>
      <c r="AE251" s="8">
        <v>0</v>
      </c>
      <c r="AF251" s="40">
        <v>0</v>
      </c>
      <c r="AG251" s="42">
        <v>0</v>
      </c>
      <c r="AH251" s="8">
        <v>0</v>
      </c>
      <c r="AI251" s="61">
        <v>0</v>
      </c>
      <c r="AJ251" s="133">
        <v>18</v>
      </c>
      <c r="AK251" s="10">
        <v>0</v>
      </c>
      <c r="AL251" s="103">
        <v>0</v>
      </c>
      <c r="AM251" s="106">
        <f t="shared" si="117"/>
        <v>25</v>
      </c>
      <c r="AN251" s="109">
        <f t="shared" si="118"/>
        <v>7</v>
      </c>
      <c r="AO251" s="112">
        <f t="shared" si="119"/>
        <v>0.28000000000000003</v>
      </c>
      <c r="AP251" s="190">
        <f t="shared" ref="AP251" si="144">AVERAGE(AO251:AO254)</f>
        <v>0.38416666666666666</v>
      </c>
      <c r="AQ251" s="116">
        <f t="shared" si="143"/>
        <v>45.285714285714285</v>
      </c>
      <c r="AR251" s="201">
        <f t="shared" si="142"/>
        <v>26.995039682539684</v>
      </c>
    </row>
    <row r="252" spans="1:44">
      <c r="A252" s="1" t="s">
        <v>53</v>
      </c>
      <c r="B252" s="1" t="s">
        <v>54</v>
      </c>
      <c r="C252" s="12" t="s">
        <v>26</v>
      </c>
      <c r="D252" s="13" t="s">
        <v>31</v>
      </c>
      <c r="E252" s="12">
        <v>2</v>
      </c>
      <c r="F252" s="2" t="s">
        <v>44</v>
      </c>
      <c r="G252" s="4">
        <v>41360</v>
      </c>
      <c r="H252" s="14">
        <f t="shared" si="138"/>
        <v>41388</v>
      </c>
      <c r="I252" s="14">
        <f t="shared" si="139"/>
        <v>41444</v>
      </c>
      <c r="J252" s="154">
        <f t="shared" si="140"/>
        <v>41472</v>
      </c>
      <c r="K252" s="150">
        <v>0</v>
      </c>
      <c r="L252" s="6">
        <v>0</v>
      </c>
      <c r="M252" s="7">
        <v>0</v>
      </c>
      <c r="N252" s="5">
        <v>0</v>
      </c>
      <c r="O252" s="6">
        <v>0</v>
      </c>
      <c r="P252" s="26">
        <v>5</v>
      </c>
      <c r="Q252" s="5">
        <v>4</v>
      </c>
      <c r="R252" s="6">
        <v>0</v>
      </c>
      <c r="S252" s="30">
        <v>1</v>
      </c>
      <c r="T252" s="5">
        <v>0</v>
      </c>
      <c r="U252" s="6">
        <v>0</v>
      </c>
      <c r="V252" s="143">
        <v>0</v>
      </c>
      <c r="W252" s="140">
        <v>0</v>
      </c>
      <c r="X252" s="60">
        <v>0</v>
      </c>
      <c r="Y252" s="8">
        <v>0</v>
      </c>
      <c r="Z252" s="40">
        <v>0</v>
      </c>
      <c r="AA252" s="42">
        <v>0</v>
      </c>
      <c r="AB252" s="8">
        <v>0</v>
      </c>
      <c r="AC252" s="40">
        <v>0</v>
      </c>
      <c r="AD252" s="42">
        <v>0</v>
      </c>
      <c r="AE252" s="8">
        <v>0</v>
      </c>
      <c r="AF252" s="40">
        <v>0</v>
      </c>
      <c r="AG252" s="42">
        <v>0</v>
      </c>
      <c r="AH252" s="8">
        <v>0</v>
      </c>
      <c r="AI252" s="61">
        <v>0</v>
      </c>
      <c r="AJ252" s="133">
        <v>14</v>
      </c>
      <c r="AK252" s="10">
        <v>0</v>
      </c>
      <c r="AL252" s="103">
        <v>1</v>
      </c>
      <c r="AM252" s="106">
        <f t="shared" si="117"/>
        <v>25</v>
      </c>
      <c r="AN252" s="109">
        <f t="shared" si="118"/>
        <v>10</v>
      </c>
      <c r="AO252" s="112">
        <f t="shared" si="119"/>
        <v>0.41666666666666669</v>
      </c>
      <c r="AP252" s="191"/>
      <c r="AQ252" s="116">
        <f t="shared" si="143"/>
        <v>15.5</v>
      </c>
      <c r="AR252" s="202"/>
    </row>
    <row r="253" spans="1:44">
      <c r="A253" s="1" t="s">
        <v>53</v>
      </c>
      <c r="B253" s="1" t="s">
        <v>54</v>
      </c>
      <c r="C253" s="12" t="s">
        <v>26</v>
      </c>
      <c r="D253" s="13" t="s">
        <v>31</v>
      </c>
      <c r="E253" s="12">
        <v>3</v>
      </c>
      <c r="F253" s="2" t="s">
        <v>44</v>
      </c>
      <c r="G253" s="4">
        <v>41360</v>
      </c>
      <c r="H253" s="14">
        <f t="shared" si="138"/>
        <v>41388</v>
      </c>
      <c r="I253" s="14">
        <f t="shared" si="139"/>
        <v>41444</v>
      </c>
      <c r="J253" s="154">
        <f t="shared" si="140"/>
        <v>41472</v>
      </c>
      <c r="K253" s="150">
        <v>0</v>
      </c>
      <c r="L253" s="6">
        <v>0</v>
      </c>
      <c r="M253" s="7">
        <v>0</v>
      </c>
      <c r="N253" s="5">
        <v>0</v>
      </c>
      <c r="O253" s="6">
        <v>0</v>
      </c>
      <c r="P253" s="26">
        <v>2</v>
      </c>
      <c r="Q253" s="5">
        <v>2</v>
      </c>
      <c r="R253" s="6">
        <v>3</v>
      </c>
      <c r="S253" s="30">
        <v>0</v>
      </c>
      <c r="T253" s="5">
        <v>0</v>
      </c>
      <c r="U253" s="6">
        <v>0</v>
      </c>
      <c r="V253" s="143">
        <v>1</v>
      </c>
      <c r="W253" s="140">
        <v>1</v>
      </c>
      <c r="X253" s="60">
        <v>0</v>
      </c>
      <c r="Y253" s="8">
        <v>0</v>
      </c>
      <c r="Z253" s="40">
        <v>0</v>
      </c>
      <c r="AA253" s="42">
        <v>0</v>
      </c>
      <c r="AB253" s="8">
        <v>0</v>
      </c>
      <c r="AC253" s="40">
        <v>0</v>
      </c>
      <c r="AD253" s="42">
        <v>0</v>
      </c>
      <c r="AE253" s="8">
        <v>0</v>
      </c>
      <c r="AF253" s="40">
        <v>0</v>
      </c>
      <c r="AG253" s="42">
        <v>0</v>
      </c>
      <c r="AH253" s="8">
        <v>0</v>
      </c>
      <c r="AI253" s="61">
        <v>0</v>
      </c>
      <c r="AJ253" s="133">
        <v>16</v>
      </c>
      <c r="AK253" s="10">
        <v>0</v>
      </c>
      <c r="AL253" s="103">
        <v>0</v>
      </c>
      <c r="AM253" s="106">
        <f t="shared" si="117"/>
        <v>25</v>
      </c>
      <c r="AN253" s="109">
        <f t="shared" si="118"/>
        <v>9</v>
      </c>
      <c r="AO253" s="112">
        <f t="shared" si="119"/>
        <v>0.36</v>
      </c>
      <c r="AP253" s="191"/>
      <c r="AQ253" s="116">
        <f t="shared" si="143"/>
        <v>25.444444444444443</v>
      </c>
      <c r="AR253" s="202"/>
    </row>
    <row r="254" spans="1:44">
      <c r="A254" s="1" t="s">
        <v>53</v>
      </c>
      <c r="B254" s="1" t="s">
        <v>54</v>
      </c>
      <c r="C254" s="12" t="s">
        <v>26</v>
      </c>
      <c r="D254" s="13" t="s">
        <v>31</v>
      </c>
      <c r="E254" s="12">
        <v>4</v>
      </c>
      <c r="F254" s="2" t="s">
        <v>44</v>
      </c>
      <c r="G254" s="4">
        <v>41360</v>
      </c>
      <c r="H254" s="14">
        <f t="shared" si="138"/>
        <v>41388</v>
      </c>
      <c r="I254" s="14">
        <f t="shared" si="139"/>
        <v>41444</v>
      </c>
      <c r="J254" s="154">
        <f t="shared" si="140"/>
        <v>41472</v>
      </c>
      <c r="K254" s="150">
        <v>0</v>
      </c>
      <c r="L254" s="6">
        <v>0</v>
      </c>
      <c r="M254" s="7">
        <v>0</v>
      </c>
      <c r="N254" s="5">
        <v>0</v>
      </c>
      <c r="O254" s="6">
        <v>3</v>
      </c>
      <c r="P254" s="26">
        <v>2</v>
      </c>
      <c r="Q254" s="5">
        <v>1</v>
      </c>
      <c r="R254" s="6">
        <v>4</v>
      </c>
      <c r="S254" s="30">
        <v>1</v>
      </c>
      <c r="T254" s="5">
        <v>0</v>
      </c>
      <c r="U254" s="6">
        <v>0</v>
      </c>
      <c r="V254" s="143">
        <v>0</v>
      </c>
      <c r="W254" s="140">
        <v>1</v>
      </c>
      <c r="X254" s="60">
        <v>0</v>
      </c>
      <c r="Y254" s="8">
        <v>0</v>
      </c>
      <c r="Z254" s="40">
        <v>0</v>
      </c>
      <c r="AA254" s="42">
        <v>0</v>
      </c>
      <c r="AB254" s="8">
        <v>0</v>
      </c>
      <c r="AC254" s="40">
        <v>0</v>
      </c>
      <c r="AD254" s="42">
        <v>0</v>
      </c>
      <c r="AE254" s="8">
        <v>0</v>
      </c>
      <c r="AF254" s="40">
        <v>0</v>
      </c>
      <c r="AG254" s="42">
        <v>0</v>
      </c>
      <c r="AH254" s="8">
        <v>0</v>
      </c>
      <c r="AI254" s="61">
        <v>0</v>
      </c>
      <c r="AJ254" s="133">
        <v>13</v>
      </c>
      <c r="AK254" s="10">
        <v>0</v>
      </c>
      <c r="AL254" s="103">
        <v>0</v>
      </c>
      <c r="AM254" s="106">
        <f t="shared" si="117"/>
        <v>25</v>
      </c>
      <c r="AN254" s="109">
        <f t="shared" si="118"/>
        <v>12</v>
      </c>
      <c r="AO254" s="112">
        <f t="shared" si="119"/>
        <v>0.48</v>
      </c>
      <c r="AP254" s="191"/>
      <c r="AQ254" s="116">
        <f t="shared" si="143"/>
        <v>21.75</v>
      </c>
      <c r="AR254" s="202"/>
    </row>
    <row r="255" spans="1:44">
      <c r="A255" s="22" t="s">
        <v>53</v>
      </c>
      <c r="B255" s="22" t="s">
        <v>54</v>
      </c>
      <c r="C255" s="23" t="s">
        <v>24</v>
      </c>
      <c r="D255" s="24" t="s">
        <v>27</v>
      </c>
      <c r="E255" s="23">
        <v>1</v>
      </c>
      <c r="F255" s="23" t="s">
        <v>44</v>
      </c>
      <c r="G255" s="25">
        <v>41360</v>
      </c>
      <c r="H255" s="11" t="s">
        <v>29</v>
      </c>
      <c r="I255" s="11">
        <f t="shared" si="139"/>
        <v>41444</v>
      </c>
      <c r="J255" s="146">
        <f t="shared" si="140"/>
        <v>41472</v>
      </c>
      <c r="K255" s="28" t="s">
        <v>29</v>
      </c>
      <c r="L255" s="6" t="s">
        <v>29</v>
      </c>
      <c r="M255" s="26" t="s">
        <v>29</v>
      </c>
      <c r="N255" s="5" t="s">
        <v>29</v>
      </c>
      <c r="O255" s="28" t="s">
        <v>29</v>
      </c>
      <c r="P255" s="26" t="s">
        <v>29</v>
      </c>
      <c r="Q255" s="5" t="s">
        <v>29</v>
      </c>
      <c r="R255" s="6" t="s">
        <v>29</v>
      </c>
      <c r="S255" s="30" t="s">
        <v>29</v>
      </c>
      <c r="T255" s="5" t="s">
        <v>29</v>
      </c>
      <c r="U255" s="6" t="s">
        <v>29</v>
      </c>
      <c r="V255" s="143" t="s">
        <v>29</v>
      </c>
      <c r="W255" s="140">
        <v>0</v>
      </c>
      <c r="X255" s="60">
        <v>0</v>
      </c>
      <c r="Y255" s="8">
        <v>15</v>
      </c>
      <c r="Z255" s="40">
        <v>6</v>
      </c>
      <c r="AA255" s="42">
        <v>3</v>
      </c>
      <c r="AB255" s="8">
        <v>0</v>
      </c>
      <c r="AC255" s="9">
        <v>0</v>
      </c>
      <c r="AD255" s="42">
        <v>0</v>
      </c>
      <c r="AE255" s="8">
        <v>0</v>
      </c>
      <c r="AF255" s="9">
        <v>0</v>
      </c>
      <c r="AG255" s="42">
        <v>0</v>
      </c>
      <c r="AH255" s="8">
        <v>0</v>
      </c>
      <c r="AI255" s="61">
        <v>0</v>
      </c>
      <c r="AJ255" s="133">
        <v>1</v>
      </c>
      <c r="AK255" s="10">
        <v>0</v>
      </c>
      <c r="AL255" s="103">
        <v>0</v>
      </c>
      <c r="AM255" s="107">
        <f t="shared" si="117"/>
        <v>25</v>
      </c>
      <c r="AN255" s="110">
        <f t="shared" si="118"/>
        <v>24</v>
      </c>
      <c r="AO255" s="113">
        <f t="shared" si="119"/>
        <v>0.96</v>
      </c>
      <c r="AP255" s="188">
        <f t="shared" ref="AP255" si="145">AVERAGE(AO255:AO258)</f>
        <v>0.97</v>
      </c>
      <c r="AQ255" s="115">
        <f>((W255*84)+(X255*86)+(Y255*89)+(Z255*91)+(AA255*93)+(AB255*96)+(AC255*98)+(AD255*100)+(AE255*103)+(AF255*105)+(AG255*107)+(AH255*110)+(AI255*112))/AN255</f>
        <v>90</v>
      </c>
      <c r="AR255" s="203">
        <f t="shared" si="142"/>
        <v>90.163043478260875</v>
      </c>
    </row>
    <row r="256" spans="1:44">
      <c r="A256" s="22" t="s">
        <v>53</v>
      </c>
      <c r="B256" s="22" t="s">
        <v>54</v>
      </c>
      <c r="C256" s="23" t="s">
        <v>24</v>
      </c>
      <c r="D256" s="24" t="s">
        <v>27</v>
      </c>
      <c r="E256" s="23">
        <v>2</v>
      </c>
      <c r="F256" s="23" t="s">
        <v>44</v>
      </c>
      <c r="G256" s="25">
        <v>41360</v>
      </c>
      <c r="H256" s="11" t="s">
        <v>29</v>
      </c>
      <c r="I256" s="11">
        <f t="shared" si="139"/>
        <v>41444</v>
      </c>
      <c r="J256" s="146">
        <f t="shared" si="140"/>
        <v>41472</v>
      </c>
      <c r="K256" s="28" t="s">
        <v>29</v>
      </c>
      <c r="L256" s="6" t="s">
        <v>29</v>
      </c>
      <c r="M256" s="26" t="s">
        <v>29</v>
      </c>
      <c r="N256" s="5" t="s">
        <v>29</v>
      </c>
      <c r="O256" s="28" t="s">
        <v>29</v>
      </c>
      <c r="P256" s="26" t="s">
        <v>29</v>
      </c>
      <c r="Q256" s="5" t="s">
        <v>29</v>
      </c>
      <c r="R256" s="6" t="s">
        <v>29</v>
      </c>
      <c r="S256" s="30" t="s">
        <v>29</v>
      </c>
      <c r="T256" s="5" t="s">
        <v>29</v>
      </c>
      <c r="U256" s="6" t="s">
        <v>29</v>
      </c>
      <c r="V256" s="143" t="s">
        <v>29</v>
      </c>
      <c r="W256" s="140">
        <v>0</v>
      </c>
      <c r="X256" s="60">
        <v>0</v>
      </c>
      <c r="Y256" s="8">
        <v>15</v>
      </c>
      <c r="Z256" s="40">
        <v>5</v>
      </c>
      <c r="AA256" s="42">
        <v>3</v>
      </c>
      <c r="AB256" s="8">
        <v>0</v>
      </c>
      <c r="AC256" s="9">
        <v>0</v>
      </c>
      <c r="AD256" s="42">
        <v>0</v>
      </c>
      <c r="AE256" s="8">
        <v>0</v>
      </c>
      <c r="AF256" s="9">
        <v>0</v>
      </c>
      <c r="AG256" s="42">
        <v>0</v>
      </c>
      <c r="AH256" s="8">
        <v>0</v>
      </c>
      <c r="AI256" s="61">
        <v>0</v>
      </c>
      <c r="AJ256" s="133">
        <v>2</v>
      </c>
      <c r="AK256" s="10">
        <v>0</v>
      </c>
      <c r="AL256" s="103">
        <v>0</v>
      </c>
      <c r="AM256" s="107">
        <f t="shared" si="117"/>
        <v>25</v>
      </c>
      <c r="AN256" s="110">
        <f t="shared" si="118"/>
        <v>23</v>
      </c>
      <c r="AO256" s="113">
        <f t="shared" si="119"/>
        <v>0.92</v>
      </c>
      <c r="AP256" s="189"/>
      <c r="AQ256" s="115">
        <f t="shared" ref="AQ256:AQ266" si="146">((W256*84)+(X256*86)+(Y256*89)+(Z256*91)+(AA256*93)+(AB256*96)+(AC256*98)+(AD256*100)+(AE256*103)+(AF256*105)+(AG256*107)+(AH256*110)+(AI256*112))/AN256</f>
        <v>89.956521739130437</v>
      </c>
      <c r="AR256" s="204"/>
    </row>
    <row r="257" spans="1:44">
      <c r="A257" s="22" t="s">
        <v>53</v>
      </c>
      <c r="B257" s="22" t="s">
        <v>54</v>
      </c>
      <c r="C257" s="23" t="s">
        <v>24</v>
      </c>
      <c r="D257" s="24" t="s">
        <v>27</v>
      </c>
      <c r="E257" s="23">
        <v>3</v>
      </c>
      <c r="F257" s="23" t="s">
        <v>44</v>
      </c>
      <c r="G257" s="25">
        <v>41360</v>
      </c>
      <c r="H257" s="11" t="s">
        <v>29</v>
      </c>
      <c r="I257" s="11">
        <f t="shared" si="139"/>
        <v>41444</v>
      </c>
      <c r="J257" s="146">
        <f t="shared" si="140"/>
        <v>41472</v>
      </c>
      <c r="K257" s="28" t="s">
        <v>29</v>
      </c>
      <c r="L257" s="6" t="s">
        <v>29</v>
      </c>
      <c r="M257" s="26" t="s">
        <v>29</v>
      </c>
      <c r="N257" s="5" t="s">
        <v>29</v>
      </c>
      <c r="O257" s="28" t="s">
        <v>29</v>
      </c>
      <c r="P257" s="26" t="s">
        <v>29</v>
      </c>
      <c r="Q257" s="5" t="s">
        <v>29</v>
      </c>
      <c r="R257" s="6" t="s">
        <v>29</v>
      </c>
      <c r="S257" s="30" t="s">
        <v>29</v>
      </c>
      <c r="T257" s="5" t="s">
        <v>29</v>
      </c>
      <c r="U257" s="6" t="s">
        <v>29</v>
      </c>
      <c r="V257" s="143" t="s">
        <v>29</v>
      </c>
      <c r="W257" s="140">
        <v>0</v>
      </c>
      <c r="X257" s="60">
        <v>0</v>
      </c>
      <c r="Y257" s="8">
        <v>10</v>
      </c>
      <c r="Z257" s="40">
        <v>11</v>
      </c>
      <c r="AA257" s="42">
        <v>2</v>
      </c>
      <c r="AB257" s="8">
        <v>0</v>
      </c>
      <c r="AC257" s="9">
        <v>0</v>
      </c>
      <c r="AD257" s="42">
        <v>0</v>
      </c>
      <c r="AE257" s="8">
        <v>0</v>
      </c>
      <c r="AF257" s="9">
        <v>0</v>
      </c>
      <c r="AG257" s="42">
        <v>0</v>
      </c>
      <c r="AH257" s="8">
        <v>0</v>
      </c>
      <c r="AI257" s="61">
        <v>0</v>
      </c>
      <c r="AJ257" s="133">
        <v>0</v>
      </c>
      <c r="AK257" s="10">
        <v>0</v>
      </c>
      <c r="AL257" s="103">
        <v>2</v>
      </c>
      <c r="AM257" s="107">
        <f t="shared" si="117"/>
        <v>25</v>
      </c>
      <c r="AN257" s="110">
        <f t="shared" si="118"/>
        <v>23</v>
      </c>
      <c r="AO257" s="113">
        <f t="shared" si="119"/>
        <v>1</v>
      </c>
      <c r="AP257" s="189"/>
      <c r="AQ257" s="115">
        <f t="shared" si="146"/>
        <v>90.304347826086953</v>
      </c>
      <c r="AR257" s="204"/>
    </row>
    <row r="258" spans="1:44">
      <c r="A258" s="22" t="s">
        <v>53</v>
      </c>
      <c r="B258" s="22" t="s">
        <v>54</v>
      </c>
      <c r="C258" s="23" t="s">
        <v>24</v>
      </c>
      <c r="D258" s="24" t="s">
        <v>27</v>
      </c>
      <c r="E258" s="23">
        <v>4</v>
      </c>
      <c r="F258" s="23" t="s">
        <v>44</v>
      </c>
      <c r="G258" s="25">
        <v>41360</v>
      </c>
      <c r="H258" s="11" t="s">
        <v>29</v>
      </c>
      <c r="I258" s="11">
        <f t="shared" si="139"/>
        <v>41444</v>
      </c>
      <c r="J258" s="146">
        <f t="shared" si="140"/>
        <v>41472</v>
      </c>
      <c r="K258" s="28" t="s">
        <v>29</v>
      </c>
      <c r="L258" s="6" t="s">
        <v>29</v>
      </c>
      <c r="M258" s="26" t="s">
        <v>29</v>
      </c>
      <c r="N258" s="5" t="s">
        <v>29</v>
      </c>
      <c r="O258" s="28" t="s">
        <v>29</v>
      </c>
      <c r="P258" s="26" t="s">
        <v>29</v>
      </c>
      <c r="Q258" s="5" t="s">
        <v>29</v>
      </c>
      <c r="R258" s="6" t="s">
        <v>29</v>
      </c>
      <c r="S258" s="30" t="s">
        <v>29</v>
      </c>
      <c r="T258" s="5" t="s">
        <v>29</v>
      </c>
      <c r="U258" s="6" t="s">
        <v>29</v>
      </c>
      <c r="V258" s="143" t="s">
        <v>29</v>
      </c>
      <c r="W258" s="140">
        <v>0</v>
      </c>
      <c r="X258" s="60">
        <v>0</v>
      </c>
      <c r="Y258" s="8">
        <v>13</v>
      </c>
      <c r="Z258" s="40">
        <v>8</v>
      </c>
      <c r="AA258" s="42">
        <v>0</v>
      </c>
      <c r="AB258" s="8">
        <v>1</v>
      </c>
      <c r="AC258" s="9">
        <v>1</v>
      </c>
      <c r="AD258" s="42">
        <v>0</v>
      </c>
      <c r="AE258" s="8">
        <v>0</v>
      </c>
      <c r="AF258" s="9">
        <v>0</v>
      </c>
      <c r="AG258" s="42">
        <v>0</v>
      </c>
      <c r="AH258" s="8">
        <v>0</v>
      </c>
      <c r="AI258" s="61">
        <v>0</v>
      </c>
      <c r="AJ258" s="133">
        <v>0</v>
      </c>
      <c r="AK258" s="10">
        <v>0</v>
      </c>
      <c r="AL258" s="103">
        <v>2</v>
      </c>
      <c r="AM258" s="107">
        <f t="shared" si="117"/>
        <v>25</v>
      </c>
      <c r="AN258" s="110">
        <f t="shared" si="118"/>
        <v>23</v>
      </c>
      <c r="AO258" s="113">
        <f t="shared" si="119"/>
        <v>1</v>
      </c>
      <c r="AP258" s="189"/>
      <c r="AQ258" s="115">
        <f t="shared" si="146"/>
        <v>90.391304347826093</v>
      </c>
      <c r="AR258" s="204"/>
    </row>
    <row r="259" spans="1:44">
      <c r="A259" s="1" t="s">
        <v>53</v>
      </c>
      <c r="B259" s="1" t="s">
        <v>54</v>
      </c>
      <c r="C259" s="12" t="s">
        <v>24</v>
      </c>
      <c r="D259" s="13" t="s">
        <v>30</v>
      </c>
      <c r="E259" s="12">
        <v>1</v>
      </c>
      <c r="F259" s="2" t="s">
        <v>44</v>
      </c>
      <c r="G259" s="4">
        <v>41360</v>
      </c>
      <c r="H259" s="15" t="s">
        <v>29</v>
      </c>
      <c r="I259" s="14">
        <f t="shared" si="139"/>
        <v>41444</v>
      </c>
      <c r="J259" s="154">
        <f t="shared" si="140"/>
        <v>41472</v>
      </c>
      <c r="K259" s="28" t="s">
        <v>29</v>
      </c>
      <c r="L259" s="6" t="s">
        <v>29</v>
      </c>
      <c r="M259" s="26" t="s">
        <v>29</v>
      </c>
      <c r="N259" s="5" t="s">
        <v>29</v>
      </c>
      <c r="O259" s="28" t="s">
        <v>29</v>
      </c>
      <c r="P259" s="26" t="s">
        <v>29</v>
      </c>
      <c r="Q259" s="5" t="s">
        <v>29</v>
      </c>
      <c r="R259" s="6" t="s">
        <v>29</v>
      </c>
      <c r="S259" s="30" t="s">
        <v>29</v>
      </c>
      <c r="T259" s="5" t="s">
        <v>29</v>
      </c>
      <c r="U259" s="6" t="s">
        <v>29</v>
      </c>
      <c r="V259" s="143" t="s">
        <v>29</v>
      </c>
      <c r="W259" s="140">
        <v>0</v>
      </c>
      <c r="X259" s="60">
        <v>0</v>
      </c>
      <c r="Y259" s="8">
        <v>0</v>
      </c>
      <c r="Z259" s="40">
        <v>13</v>
      </c>
      <c r="AA259" s="42">
        <v>9</v>
      </c>
      <c r="AB259" s="8">
        <v>1</v>
      </c>
      <c r="AC259" s="9">
        <v>0</v>
      </c>
      <c r="AD259" s="42">
        <v>0</v>
      </c>
      <c r="AE259" s="8">
        <v>0</v>
      </c>
      <c r="AF259" s="9">
        <v>0</v>
      </c>
      <c r="AG259" s="42">
        <v>0</v>
      </c>
      <c r="AH259" s="8">
        <v>0</v>
      </c>
      <c r="AI259" s="61">
        <v>0</v>
      </c>
      <c r="AJ259" s="133">
        <v>0</v>
      </c>
      <c r="AK259" s="10">
        <v>0</v>
      </c>
      <c r="AL259" s="103">
        <v>2</v>
      </c>
      <c r="AM259" s="106">
        <f t="shared" si="117"/>
        <v>25</v>
      </c>
      <c r="AN259" s="109">
        <f t="shared" si="118"/>
        <v>23</v>
      </c>
      <c r="AO259" s="112">
        <f t="shared" si="119"/>
        <v>1</v>
      </c>
      <c r="AP259" s="190">
        <f t="shared" ref="AP259" si="147">AVERAGE(AO259:AO262)</f>
        <v>0.98958333333333337</v>
      </c>
      <c r="AQ259" s="116">
        <f t="shared" si="146"/>
        <v>92</v>
      </c>
      <c r="AR259" s="201">
        <f t="shared" si="142"/>
        <v>91.585217391304354</v>
      </c>
    </row>
    <row r="260" spans="1:44">
      <c r="A260" s="1" t="s">
        <v>53</v>
      </c>
      <c r="B260" s="1" t="s">
        <v>54</v>
      </c>
      <c r="C260" s="12" t="s">
        <v>24</v>
      </c>
      <c r="D260" s="13" t="s">
        <v>30</v>
      </c>
      <c r="E260" s="12">
        <v>2</v>
      </c>
      <c r="F260" s="2" t="s">
        <v>44</v>
      </c>
      <c r="G260" s="4">
        <v>41360</v>
      </c>
      <c r="H260" s="15" t="s">
        <v>29</v>
      </c>
      <c r="I260" s="14">
        <f t="shared" si="139"/>
        <v>41444</v>
      </c>
      <c r="J260" s="154">
        <f t="shared" si="140"/>
        <v>41472</v>
      </c>
      <c r="K260" s="28" t="s">
        <v>29</v>
      </c>
      <c r="L260" s="6" t="s">
        <v>29</v>
      </c>
      <c r="M260" s="26" t="s">
        <v>29</v>
      </c>
      <c r="N260" s="5" t="s">
        <v>29</v>
      </c>
      <c r="O260" s="28" t="s">
        <v>29</v>
      </c>
      <c r="P260" s="26" t="s">
        <v>29</v>
      </c>
      <c r="Q260" s="5" t="s">
        <v>29</v>
      </c>
      <c r="R260" s="6" t="s">
        <v>29</v>
      </c>
      <c r="S260" s="30" t="s">
        <v>29</v>
      </c>
      <c r="T260" s="5" t="s">
        <v>29</v>
      </c>
      <c r="U260" s="6" t="s">
        <v>29</v>
      </c>
      <c r="V260" s="143" t="s">
        <v>29</v>
      </c>
      <c r="W260" s="140">
        <v>0</v>
      </c>
      <c r="X260" s="60">
        <v>0</v>
      </c>
      <c r="Y260" s="8">
        <v>4</v>
      </c>
      <c r="Z260" s="40">
        <v>15</v>
      </c>
      <c r="AA260" s="42">
        <v>4</v>
      </c>
      <c r="AB260" s="8">
        <v>1</v>
      </c>
      <c r="AC260" s="9">
        <v>1</v>
      </c>
      <c r="AD260" s="42">
        <v>0</v>
      </c>
      <c r="AE260" s="8">
        <v>0</v>
      </c>
      <c r="AF260" s="9">
        <v>0</v>
      </c>
      <c r="AG260" s="42">
        <v>0</v>
      </c>
      <c r="AH260" s="8">
        <v>0</v>
      </c>
      <c r="AI260" s="61">
        <v>0</v>
      </c>
      <c r="AJ260" s="133">
        <v>0</v>
      </c>
      <c r="AK260" s="10">
        <v>0</v>
      </c>
      <c r="AL260" s="103">
        <v>0</v>
      </c>
      <c r="AM260" s="106">
        <f t="shared" ref="AM260:AM266" si="148">SUM(K260:AL260)</f>
        <v>25</v>
      </c>
      <c r="AN260" s="109">
        <f t="shared" ref="AN260:AN266" si="149">SUM(K260:AI260)</f>
        <v>25</v>
      </c>
      <c r="AO260" s="112">
        <f t="shared" ref="AO260:AO266" si="150">AN260/(AM260-AL260)</f>
        <v>1</v>
      </c>
      <c r="AP260" s="191"/>
      <c r="AQ260" s="116">
        <f t="shared" si="146"/>
        <v>91.48</v>
      </c>
      <c r="AR260" s="202"/>
    </row>
    <row r="261" spans="1:44">
      <c r="A261" s="1" t="s">
        <v>53</v>
      </c>
      <c r="B261" s="1" t="s">
        <v>54</v>
      </c>
      <c r="C261" s="12" t="s">
        <v>24</v>
      </c>
      <c r="D261" s="13" t="s">
        <v>30</v>
      </c>
      <c r="E261" s="12">
        <v>3</v>
      </c>
      <c r="F261" s="2" t="s">
        <v>44</v>
      </c>
      <c r="G261" s="4">
        <v>41360</v>
      </c>
      <c r="H261" s="15" t="s">
        <v>29</v>
      </c>
      <c r="I261" s="14">
        <f t="shared" si="139"/>
        <v>41444</v>
      </c>
      <c r="J261" s="154">
        <f t="shared" si="140"/>
        <v>41472</v>
      </c>
      <c r="K261" s="28" t="s">
        <v>29</v>
      </c>
      <c r="L261" s="6" t="s">
        <v>29</v>
      </c>
      <c r="M261" s="26" t="s">
        <v>29</v>
      </c>
      <c r="N261" s="5" t="s">
        <v>29</v>
      </c>
      <c r="O261" s="28" t="s">
        <v>29</v>
      </c>
      <c r="P261" s="26" t="s">
        <v>29</v>
      </c>
      <c r="Q261" s="5" t="s">
        <v>29</v>
      </c>
      <c r="R261" s="6" t="s">
        <v>29</v>
      </c>
      <c r="S261" s="30" t="s">
        <v>29</v>
      </c>
      <c r="T261" s="5" t="s">
        <v>29</v>
      </c>
      <c r="U261" s="6" t="s">
        <v>29</v>
      </c>
      <c r="V261" s="143" t="s">
        <v>29</v>
      </c>
      <c r="W261" s="140">
        <v>0</v>
      </c>
      <c r="X261" s="60">
        <v>0</v>
      </c>
      <c r="Y261" s="8">
        <v>4</v>
      </c>
      <c r="Z261" s="40">
        <v>12</v>
      </c>
      <c r="AA261" s="42">
        <v>7</v>
      </c>
      <c r="AB261" s="8">
        <v>0</v>
      </c>
      <c r="AC261" s="9">
        <v>0</v>
      </c>
      <c r="AD261" s="42">
        <v>0</v>
      </c>
      <c r="AE261" s="8">
        <v>0</v>
      </c>
      <c r="AF261" s="9">
        <v>0</v>
      </c>
      <c r="AG261" s="42">
        <v>0</v>
      </c>
      <c r="AH261" s="8">
        <v>0</v>
      </c>
      <c r="AI261" s="61">
        <v>0</v>
      </c>
      <c r="AJ261" s="133">
        <v>1</v>
      </c>
      <c r="AK261" s="10">
        <v>0</v>
      </c>
      <c r="AL261" s="103">
        <v>1</v>
      </c>
      <c r="AM261" s="106">
        <f t="shared" si="148"/>
        <v>25</v>
      </c>
      <c r="AN261" s="109">
        <f t="shared" si="149"/>
        <v>23</v>
      </c>
      <c r="AO261" s="112">
        <f t="shared" si="150"/>
        <v>0.95833333333333337</v>
      </c>
      <c r="AP261" s="191"/>
      <c r="AQ261" s="116">
        <f t="shared" si="146"/>
        <v>91.260869565217391</v>
      </c>
      <c r="AR261" s="202"/>
    </row>
    <row r="262" spans="1:44">
      <c r="A262" s="1" t="s">
        <v>53</v>
      </c>
      <c r="B262" s="1" t="s">
        <v>54</v>
      </c>
      <c r="C262" s="12" t="s">
        <v>24</v>
      </c>
      <c r="D262" s="13" t="s">
        <v>30</v>
      </c>
      <c r="E262" s="12">
        <v>4</v>
      </c>
      <c r="F262" s="2" t="s">
        <v>44</v>
      </c>
      <c r="G262" s="4">
        <v>41360</v>
      </c>
      <c r="H262" s="15" t="s">
        <v>29</v>
      </c>
      <c r="I262" s="14">
        <f t="shared" si="139"/>
        <v>41444</v>
      </c>
      <c r="J262" s="154">
        <f t="shared" si="140"/>
        <v>41472</v>
      </c>
      <c r="K262" s="28" t="s">
        <v>29</v>
      </c>
      <c r="L262" s="6" t="s">
        <v>29</v>
      </c>
      <c r="M262" s="26" t="s">
        <v>29</v>
      </c>
      <c r="N262" s="5" t="s">
        <v>29</v>
      </c>
      <c r="O262" s="28" t="s">
        <v>29</v>
      </c>
      <c r="P262" s="26" t="s">
        <v>29</v>
      </c>
      <c r="Q262" s="5" t="s">
        <v>29</v>
      </c>
      <c r="R262" s="6" t="s">
        <v>29</v>
      </c>
      <c r="S262" s="30" t="s">
        <v>29</v>
      </c>
      <c r="T262" s="5" t="s">
        <v>29</v>
      </c>
      <c r="U262" s="6" t="s">
        <v>29</v>
      </c>
      <c r="V262" s="143" t="s">
        <v>29</v>
      </c>
      <c r="W262" s="140">
        <v>0</v>
      </c>
      <c r="X262" s="60">
        <v>0</v>
      </c>
      <c r="Y262" s="8">
        <v>0</v>
      </c>
      <c r="Z262" s="40">
        <v>19</v>
      </c>
      <c r="AA262" s="42">
        <v>5</v>
      </c>
      <c r="AB262" s="8">
        <v>1</v>
      </c>
      <c r="AC262" s="9">
        <v>0</v>
      </c>
      <c r="AD262" s="42">
        <v>0</v>
      </c>
      <c r="AE262" s="8">
        <v>0</v>
      </c>
      <c r="AF262" s="9">
        <v>0</v>
      </c>
      <c r="AG262" s="42">
        <v>0</v>
      </c>
      <c r="AH262" s="8">
        <v>0</v>
      </c>
      <c r="AI262" s="61">
        <v>0</v>
      </c>
      <c r="AJ262" s="133">
        <v>0</v>
      </c>
      <c r="AK262" s="10">
        <v>0</v>
      </c>
      <c r="AL262" s="103">
        <v>0</v>
      </c>
      <c r="AM262" s="106">
        <f t="shared" si="148"/>
        <v>25</v>
      </c>
      <c r="AN262" s="109">
        <f t="shared" si="149"/>
        <v>25</v>
      </c>
      <c r="AO262" s="112">
        <f t="shared" si="150"/>
        <v>1</v>
      </c>
      <c r="AP262" s="191"/>
      <c r="AQ262" s="116">
        <f t="shared" si="146"/>
        <v>91.6</v>
      </c>
      <c r="AR262" s="202"/>
    </row>
    <row r="263" spans="1:44">
      <c r="A263" s="22" t="s">
        <v>53</v>
      </c>
      <c r="B263" s="22" t="s">
        <v>54</v>
      </c>
      <c r="C263" s="23" t="s">
        <v>24</v>
      </c>
      <c r="D263" s="24" t="s">
        <v>31</v>
      </c>
      <c r="E263" s="23">
        <v>1</v>
      </c>
      <c r="F263" s="23" t="s">
        <v>44</v>
      </c>
      <c r="G263" s="25">
        <v>41360</v>
      </c>
      <c r="H263" s="11" t="s">
        <v>29</v>
      </c>
      <c r="I263" s="11">
        <f t="shared" si="139"/>
        <v>41444</v>
      </c>
      <c r="J263" s="146">
        <f t="shared" si="140"/>
        <v>41472</v>
      </c>
      <c r="K263" s="28" t="s">
        <v>29</v>
      </c>
      <c r="L263" s="6" t="s">
        <v>29</v>
      </c>
      <c r="M263" s="26" t="s">
        <v>29</v>
      </c>
      <c r="N263" s="5" t="s">
        <v>29</v>
      </c>
      <c r="O263" s="28" t="s">
        <v>29</v>
      </c>
      <c r="P263" s="26" t="s">
        <v>29</v>
      </c>
      <c r="Q263" s="5" t="s">
        <v>29</v>
      </c>
      <c r="R263" s="6" t="s">
        <v>29</v>
      </c>
      <c r="S263" s="30" t="s">
        <v>29</v>
      </c>
      <c r="T263" s="5" t="s">
        <v>29</v>
      </c>
      <c r="U263" s="6" t="s">
        <v>29</v>
      </c>
      <c r="V263" s="143" t="s">
        <v>29</v>
      </c>
      <c r="W263" s="140">
        <v>0</v>
      </c>
      <c r="X263" s="60">
        <v>0</v>
      </c>
      <c r="Y263" s="8">
        <v>0</v>
      </c>
      <c r="Z263" s="40">
        <v>0</v>
      </c>
      <c r="AA263" s="42">
        <v>14</v>
      </c>
      <c r="AB263" s="8">
        <v>7</v>
      </c>
      <c r="AC263" s="9">
        <v>2</v>
      </c>
      <c r="AD263" s="42">
        <v>1</v>
      </c>
      <c r="AE263" s="8">
        <v>0</v>
      </c>
      <c r="AF263" s="9">
        <v>0</v>
      </c>
      <c r="AG263" s="42">
        <v>0</v>
      </c>
      <c r="AH263" s="8">
        <v>0</v>
      </c>
      <c r="AI263" s="61">
        <v>0</v>
      </c>
      <c r="AJ263" s="133">
        <v>1</v>
      </c>
      <c r="AK263" s="10">
        <v>0</v>
      </c>
      <c r="AL263" s="103">
        <v>0</v>
      </c>
      <c r="AM263" s="107">
        <f t="shared" si="148"/>
        <v>25</v>
      </c>
      <c r="AN263" s="110">
        <f t="shared" si="149"/>
        <v>24</v>
      </c>
      <c r="AO263" s="113">
        <f t="shared" si="150"/>
        <v>0.96</v>
      </c>
      <c r="AP263" s="188">
        <f t="shared" ref="AP263" si="151">AVERAGE(AO263:AO266)</f>
        <v>0.94958333333333333</v>
      </c>
      <c r="AQ263" s="115">
        <f t="shared" si="146"/>
        <v>94.583333333333329</v>
      </c>
      <c r="AR263" s="203">
        <f t="shared" ref="AR263" si="152">AVERAGE(AQ263:AQ266)</f>
        <v>94.882246376811594</v>
      </c>
    </row>
    <row r="264" spans="1:44">
      <c r="A264" s="22" t="s">
        <v>53</v>
      </c>
      <c r="B264" s="22" t="s">
        <v>54</v>
      </c>
      <c r="C264" s="23" t="s">
        <v>24</v>
      </c>
      <c r="D264" s="24" t="s">
        <v>31</v>
      </c>
      <c r="E264" s="23">
        <v>2</v>
      </c>
      <c r="F264" s="23" t="s">
        <v>44</v>
      </c>
      <c r="G264" s="25">
        <v>41360</v>
      </c>
      <c r="H264" s="11" t="s">
        <v>29</v>
      </c>
      <c r="I264" s="11">
        <f t="shared" si="139"/>
        <v>41444</v>
      </c>
      <c r="J264" s="146">
        <f t="shared" si="140"/>
        <v>41472</v>
      </c>
      <c r="K264" s="28" t="s">
        <v>29</v>
      </c>
      <c r="L264" s="6" t="s">
        <v>29</v>
      </c>
      <c r="M264" s="26" t="s">
        <v>29</v>
      </c>
      <c r="N264" s="5" t="s">
        <v>29</v>
      </c>
      <c r="O264" s="28" t="s">
        <v>29</v>
      </c>
      <c r="P264" s="26" t="s">
        <v>29</v>
      </c>
      <c r="Q264" s="5" t="s">
        <v>29</v>
      </c>
      <c r="R264" s="6" t="s">
        <v>29</v>
      </c>
      <c r="S264" s="30" t="s">
        <v>29</v>
      </c>
      <c r="T264" s="5" t="s">
        <v>29</v>
      </c>
      <c r="U264" s="6" t="s">
        <v>29</v>
      </c>
      <c r="V264" s="143" t="s">
        <v>29</v>
      </c>
      <c r="W264" s="140">
        <v>0</v>
      </c>
      <c r="X264" s="60">
        <v>0</v>
      </c>
      <c r="Y264" s="8">
        <v>0</v>
      </c>
      <c r="Z264" s="40">
        <v>0</v>
      </c>
      <c r="AA264" s="42">
        <v>13</v>
      </c>
      <c r="AB264" s="8">
        <v>10</v>
      </c>
      <c r="AC264" s="9">
        <v>0</v>
      </c>
      <c r="AD264" s="42">
        <v>0</v>
      </c>
      <c r="AE264" s="8">
        <v>0</v>
      </c>
      <c r="AF264" s="9">
        <v>0</v>
      </c>
      <c r="AG264" s="42">
        <v>0</v>
      </c>
      <c r="AH264" s="8">
        <v>0</v>
      </c>
      <c r="AI264" s="61">
        <v>0</v>
      </c>
      <c r="AJ264" s="133">
        <v>1</v>
      </c>
      <c r="AK264" s="10">
        <v>0</v>
      </c>
      <c r="AL264" s="103">
        <v>1</v>
      </c>
      <c r="AM264" s="107">
        <f t="shared" si="148"/>
        <v>25</v>
      </c>
      <c r="AN264" s="110">
        <f t="shared" si="149"/>
        <v>23</v>
      </c>
      <c r="AO264" s="113">
        <f t="shared" si="150"/>
        <v>0.95833333333333337</v>
      </c>
      <c r="AP264" s="189"/>
      <c r="AQ264" s="115">
        <f t="shared" si="146"/>
        <v>94.304347826086953</v>
      </c>
      <c r="AR264" s="204"/>
    </row>
    <row r="265" spans="1:44">
      <c r="A265" s="22" t="s">
        <v>53</v>
      </c>
      <c r="B265" s="22" t="s">
        <v>54</v>
      </c>
      <c r="C265" s="23" t="s">
        <v>24</v>
      </c>
      <c r="D265" s="24" t="s">
        <v>31</v>
      </c>
      <c r="E265" s="23">
        <v>3</v>
      </c>
      <c r="F265" s="23" t="s">
        <v>44</v>
      </c>
      <c r="G265" s="25">
        <v>41360</v>
      </c>
      <c r="H265" s="11" t="s">
        <v>29</v>
      </c>
      <c r="I265" s="11">
        <f t="shared" si="139"/>
        <v>41444</v>
      </c>
      <c r="J265" s="146">
        <f t="shared" si="140"/>
        <v>41472</v>
      </c>
      <c r="K265" s="28" t="s">
        <v>29</v>
      </c>
      <c r="L265" s="6" t="s">
        <v>29</v>
      </c>
      <c r="M265" s="26" t="s">
        <v>29</v>
      </c>
      <c r="N265" s="5" t="s">
        <v>29</v>
      </c>
      <c r="O265" s="28" t="s">
        <v>29</v>
      </c>
      <c r="P265" s="26" t="s">
        <v>29</v>
      </c>
      <c r="Q265" s="5" t="s">
        <v>29</v>
      </c>
      <c r="R265" s="6" t="s">
        <v>29</v>
      </c>
      <c r="S265" s="30" t="s">
        <v>29</v>
      </c>
      <c r="T265" s="5" t="s">
        <v>29</v>
      </c>
      <c r="U265" s="6" t="s">
        <v>29</v>
      </c>
      <c r="V265" s="143" t="s">
        <v>29</v>
      </c>
      <c r="W265" s="140">
        <v>0</v>
      </c>
      <c r="X265" s="60">
        <v>0</v>
      </c>
      <c r="Y265" s="8">
        <v>0</v>
      </c>
      <c r="Z265" s="40">
        <v>1</v>
      </c>
      <c r="AA265" s="42">
        <v>10</v>
      </c>
      <c r="AB265" s="8">
        <v>9</v>
      </c>
      <c r="AC265" s="9">
        <v>3</v>
      </c>
      <c r="AD265" s="42">
        <v>0</v>
      </c>
      <c r="AE265" s="8">
        <v>0</v>
      </c>
      <c r="AF265" s="9">
        <v>0</v>
      </c>
      <c r="AG265" s="42">
        <v>1</v>
      </c>
      <c r="AH265" s="8">
        <v>0</v>
      </c>
      <c r="AI265" s="61">
        <v>0</v>
      </c>
      <c r="AJ265" s="133">
        <v>1</v>
      </c>
      <c r="AK265" s="10">
        <v>0</v>
      </c>
      <c r="AL265" s="103">
        <v>0</v>
      </c>
      <c r="AM265" s="107">
        <f t="shared" si="148"/>
        <v>25</v>
      </c>
      <c r="AN265" s="110">
        <f t="shared" si="149"/>
        <v>24</v>
      </c>
      <c r="AO265" s="113">
        <f t="shared" si="150"/>
        <v>0.96</v>
      </c>
      <c r="AP265" s="189"/>
      <c r="AQ265" s="115">
        <f t="shared" si="146"/>
        <v>95.25</v>
      </c>
      <c r="AR265" s="204"/>
    </row>
    <row r="266" spans="1:44" ht="15.75" thickBot="1">
      <c r="A266" s="32" t="s">
        <v>53</v>
      </c>
      <c r="B266" s="32" t="s">
        <v>54</v>
      </c>
      <c r="C266" s="33" t="s">
        <v>24</v>
      </c>
      <c r="D266" s="34" t="s">
        <v>31</v>
      </c>
      <c r="E266" s="33">
        <v>4</v>
      </c>
      <c r="F266" s="33" t="s">
        <v>44</v>
      </c>
      <c r="G266" s="35">
        <v>41360</v>
      </c>
      <c r="H266" s="16" t="s">
        <v>29</v>
      </c>
      <c r="I266" s="16">
        <f t="shared" si="139"/>
        <v>41444</v>
      </c>
      <c r="J266" s="147">
        <f t="shared" si="140"/>
        <v>41472</v>
      </c>
      <c r="K266" s="29" t="s">
        <v>29</v>
      </c>
      <c r="L266" s="18" t="s">
        <v>29</v>
      </c>
      <c r="M266" s="27" t="s">
        <v>29</v>
      </c>
      <c r="N266" s="17" t="s">
        <v>29</v>
      </c>
      <c r="O266" s="29" t="s">
        <v>29</v>
      </c>
      <c r="P266" s="27" t="s">
        <v>29</v>
      </c>
      <c r="Q266" s="17" t="s">
        <v>29</v>
      </c>
      <c r="R266" s="18" t="s">
        <v>29</v>
      </c>
      <c r="S266" s="31" t="s">
        <v>29</v>
      </c>
      <c r="T266" s="17" t="s">
        <v>29</v>
      </c>
      <c r="U266" s="18" t="s">
        <v>29</v>
      </c>
      <c r="V266" s="145" t="s">
        <v>29</v>
      </c>
      <c r="W266" s="144">
        <v>0</v>
      </c>
      <c r="X266" s="62">
        <v>0</v>
      </c>
      <c r="Y266" s="19">
        <v>0</v>
      </c>
      <c r="Z266" s="41">
        <v>1</v>
      </c>
      <c r="AA266" s="43">
        <v>6</v>
      </c>
      <c r="AB266" s="19">
        <v>14</v>
      </c>
      <c r="AC266" s="20">
        <v>1</v>
      </c>
      <c r="AD266" s="43">
        <v>0</v>
      </c>
      <c r="AE266" s="19">
        <v>1</v>
      </c>
      <c r="AF266" s="20">
        <v>0</v>
      </c>
      <c r="AG266" s="43">
        <v>0</v>
      </c>
      <c r="AH266" s="19">
        <v>0</v>
      </c>
      <c r="AI266" s="56">
        <v>0</v>
      </c>
      <c r="AJ266" s="134">
        <v>2</v>
      </c>
      <c r="AK266" s="21">
        <v>0</v>
      </c>
      <c r="AL266" s="104">
        <v>0</v>
      </c>
      <c r="AM266" s="108">
        <f t="shared" si="148"/>
        <v>25</v>
      </c>
      <c r="AN266" s="111">
        <f t="shared" si="149"/>
        <v>23</v>
      </c>
      <c r="AO266" s="114">
        <f t="shared" si="150"/>
        <v>0.92</v>
      </c>
      <c r="AP266" s="199"/>
      <c r="AQ266" s="117">
        <f t="shared" si="146"/>
        <v>95.391304347826093</v>
      </c>
      <c r="AR266" s="207"/>
    </row>
    <row r="267" spans="1:44" ht="15.75" thickTop="1">
      <c r="AA267" s="65"/>
      <c r="AB267" s="64"/>
      <c r="AC267" s="65"/>
      <c r="AD267" s="64"/>
      <c r="AE267" s="65"/>
      <c r="AF267" s="65"/>
      <c r="AG267" s="64"/>
      <c r="AH267" s="65"/>
    </row>
    <row r="268" spans="1:44">
      <c r="AA268" s="64"/>
      <c r="AB268" s="64"/>
      <c r="AC268" s="64"/>
      <c r="AD268" s="64"/>
      <c r="AE268" s="64"/>
      <c r="AF268" s="64"/>
      <c r="AG268" s="64"/>
      <c r="AH268" s="64"/>
    </row>
    <row r="269" spans="1:44">
      <c r="AA269" s="64"/>
      <c r="AB269" s="64"/>
      <c r="AC269" s="64"/>
      <c r="AD269" s="64"/>
      <c r="AE269" s="64"/>
      <c r="AF269" s="64"/>
      <c r="AG269" s="64"/>
      <c r="AH269" s="64"/>
    </row>
    <row r="270" spans="1:44">
      <c r="AA270" s="64"/>
      <c r="AB270" s="64"/>
      <c r="AC270" s="64"/>
      <c r="AD270" s="64"/>
      <c r="AE270" s="64"/>
      <c r="AF270" s="64"/>
      <c r="AG270" s="64"/>
      <c r="AH270" s="64"/>
    </row>
    <row r="271" spans="1:44">
      <c r="AA271" s="64"/>
      <c r="AB271" s="64"/>
      <c r="AC271" s="64"/>
      <c r="AD271" s="64"/>
      <c r="AE271" s="64"/>
      <c r="AF271" s="64"/>
      <c r="AG271" s="64"/>
      <c r="AH271" s="64"/>
    </row>
    <row r="272" spans="1:44">
      <c r="AA272" s="64"/>
      <c r="AB272" s="64"/>
      <c r="AC272" s="64"/>
      <c r="AD272" s="64"/>
      <c r="AE272" s="64"/>
      <c r="AF272" s="64"/>
      <c r="AG272" s="64"/>
      <c r="AH272" s="64"/>
      <c r="AO272" s="125"/>
    </row>
    <row r="273" spans="26:41">
      <c r="AA273" s="64"/>
      <c r="AB273" s="64"/>
      <c r="AC273" s="64"/>
      <c r="AD273" s="64"/>
      <c r="AE273" s="64"/>
      <c r="AF273" s="64"/>
      <c r="AG273" s="64"/>
      <c r="AH273" s="64"/>
      <c r="AO273" s="125"/>
    </row>
    <row r="274" spans="26:41">
      <c r="AA274" s="64"/>
      <c r="AB274" s="64"/>
      <c r="AC274" s="64"/>
      <c r="AD274" s="64"/>
      <c r="AE274" s="64"/>
      <c r="AF274" s="64"/>
      <c r="AG274" s="64"/>
      <c r="AH274" s="64"/>
    </row>
    <row r="275" spans="26:41">
      <c r="AA275" s="64"/>
      <c r="AB275" s="64"/>
      <c r="AC275" s="64"/>
      <c r="AD275" s="64"/>
      <c r="AE275" s="64"/>
      <c r="AF275" s="64"/>
      <c r="AG275" s="64"/>
      <c r="AH275" s="64"/>
    </row>
    <row r="276" spans="26:41">
      <c r="AA276" s="64"/>
      <c r="AB276" s="64"/>
      <c r="AC276" s="64"/>
      <c r="AD276" s="64"/>
      <c r="AE276" s="64"/>
      <c r="AF276" s="64"/>
      <c r="AG276" s="64"/>
      <c r="AH276" s="64"/>
    </row>
    <row r="277" spans="26:41">
      <c r="AA277" s="64"/>
      <c r="AB277" s="64"/>
      <c r="AC277" s="64"/>
      <c r="AD277" s="64"/>
      <c r="AE277" s="64"/>
      <c r="AF277" s="64"/>
      <c r="AG277" s="64"/>
      <c r="AH277" s="64"/>
    </row>
    <row r="278" spans="26:41">
      <c r="AA278" s="64"/>
      <c r="AB278" s="64"/>
      <c r="AC278" s="64"/>
      <c r="AD278" s="64"/>
      <c r="AE278" s="64"/>
      <c r="AF278" s="64"/>
      <c r="AG278" s="64"/>
      <c r="AH278" s="64"/>
    </row>
    <row r="279" spans="26:41">
      <c r="AA279" s="64"/>
      <c r="AB279" s="64"/>
      <c r="AC279" s="64"/>
      <c r="AD279" s="64"/>
      <c r="AE279" s="64"/>
      <c r="AF279" s="64"/>
      <c r="AG279" s="64"/>
      <c r="AH279" s="64"/>
    </row>
    <row r="280" spans="26:41">
      <c r="AA280" s="64"/>
      <c r="AB280" s="64"/>
      <c r="AC280" s="64"/>
      <c r="AD280" s="64"/>
      <c r="AE280" s="64"/>
      <c r="AF280" s="64"/>
      <c r="AG280" s="64"/>
      <c r="AH280" s="64"/>
    </row>
    <row r="281" spans="26:41">
      <c r="AA281" s="64"/>
      <c r="AB281" s="64"/>
      <c r="AC281" s="64"/>
      <c r="AD281" s="64"/>
      <c r="AE281" s="64"/>
      <c r="AF281" s="64"/>
      <c r="AG281" s="64"/>
      <c r="AH281" s="64"/>
    </row>
    <row r="282" spans="26:41">
      <c r="AA282" s="64"/>
      <c r="AB282" s="64"/>
      <c r="AC282" s="64"/>
      <c r="AD282" s="64"/>
      <c r="AE282" s="64"/>
      <c r="AF282" s="64"/>
      <c r="AG282" s="64"/>
      <c r="AH282" s="64"/>
    </row>
    <row r="283" spans="26:41">
      <c r="AA283" s="64"/>
      <c r="AB283" s="64"/>
      <c r="AC283" s="64"/>
      <c r="AD283" s="64"/>
      <c r="AE283" s="64"/>
      <c r="AF283" s="64"/>
      <c r="AG283" s="64"/>
      <c r="AH283" s="64"/>
    </row>
    <row r="284" spans="26:41">
      <c r="AA284" s="64"/>
      <c r="AB284" s="64"/>
      <c r="AC284" s="64"/>
      <c r="AD284" s="64"/>
      <c r="AE284" s="64"/>
      <c r="AF284" s="64"/>
      <c r="AG284" s="64"/>
      <c r="AH284" s="64"/>
    </row>
    <row r="285" spans="26:41">
      <c r="AA285" s="64"/>
      <c r="AB285" s="64"/>
      <c r="AC285" s="64"/>
      <c r="AD285" s="64"/>
      <c r="AE285" s="64"/>
      <c r="AF285" s="64"/>
      <c r="AG285" s="64"/>
      <c r="AH285" s="64"/>
    </row>
    <row r="286" spans="26:41">
      <c r="Z286" s="64"/>
      <c r="AA286" s="64"/>
      <c r="AB286" s="64"/>
      <c r="AC286" s="64"/>
      <c r="AD286" s="64"/>
      <c r="AE286" s="64"/>
      <c r="AF286" s="64"/>
      <c r="AG286" s="64"/>
      <c r="AH286" s="64"/>
    </row>
    <row r="287" spans="26:41"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</row>
    <row r="288" spans="26:41"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</row>
    <row r="289" spans="27:36"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</row>
    <row r="290" spans="27:36"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</row>
    <row r="291" spans="27:36"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</row>
    <row r="292" spans="27:36"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</row>
    <row r="293" spans="27:36"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</row>
    <row r="294" spans="27:36"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</row>
    <row r="295" spans="27:36"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</row>
    <row r="296" spans="27:36"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</row>
    <row r="297" spans="27:36"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</row>
    <row r="298" spans="27:36"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</row>
    <row r="299" spans="27:36"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</row>
    <row r="300" spans="27:36"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</row>
    <row r="301" spans="27:36"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</row>
    <row r="302" spans="27:36"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</row>
    <row r="303" spans="27:36"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</row>
    <row r="304" spans="27:36"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</row>
    <row r="305" spans="26:36"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</row>
    <row r="306" spans="26:36"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</row>
    <row r="307" spans="26:36"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</row>
    <row r="308" spans="26:36"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</row>
    <row r="309" spans="26:36">
      <c r="Z309" s="64"/>
      <c r="AA309" s="64"/>
      <c r="AB309" s="64"/>
      <c r="AC309" s="64"/>
      <c r="AD309" s="64"/>
      <c r="AE309" s="64"/>
      <c r="AF309" s="64"/>
      <c r="AG309" s="64"/>
      <c r="AH309" s="64"/>
    </row>
    <row r="310" spans="26:36">
      <c r="Z310" s="64"/>
      <c r="AA310" s="64"/>
      <c r="AB310" s="64"/>
      <c r="AC310" s="64"/>
      <c r="AD310" s="64"/>
      <c r="AE310" s="64"/>
      <c r="AF310" s="64"/>
      <c r="AG310" s="64"/>
      <c r="AH310" s="64"/>
    </row>
    <row r="311" spans="26:36">
      <c r="Z311" s="64"/>
      <c r="AA311" s="64"/>
      <c r="AB311" s="64"/>
      <c r="AC311" s="64"/>
      <c r="AD311" s="64"/>
      <c r="AE311" s="64"/>
      <c r="AF311" s="64"/>
      <c r="AG311" s="64"/>
      <c r="AH311" s="64"/>
    </row>
    <row r="312" spans="26:36">
      <c r="Z312" s="64"/>
      <c r="AA312" s="64"/>
      <c r="AB312" s="64"/>
      <c r="AC312" s="64"/>
      <c r="AD312" s="64"/>
      <c r="AE312" s="64"/>
      <c r="AF312" s="64"/>
      <c r="AG312" s="64"/>
      <c r="AH312" s="64"/>
    </row>
    <row r="313" spans="26:36">
      <c r="Z313" s="64"/>
      <c r="AA313" s="64"/>
      <c r="AB313" s="64"/>
      <c r="AC313" s="64"/>
      <c r="AD313" s="64"/>
      <c r="AE313" s="64"/>
      <c r="AF313" s="64"/>
      <c r="AG313" s="64"/>
      <c r="AH313" s="64"/>
    </row>
    <row r="314" spans="26:36">
      <c r="Z314" s="64"/>
      <c r="AA314" s="64"/>
      <c r="AB314" s="64"/>
      <c r="AC314" s="64"/>
      <c r="AD314" s="64"/>
      <c r="AE314" s="64"/>
      <c r="AF314" s="64"/>
      <c r="AG314" s="64"/>
      <c r="AH314" s="64"/>
    </row>
    <row r="315" spans="26:36">
      <c r="Z315" s="64"/>
      <c r="AA315" s="64"/>
      <c r="AB315" s="64"/>
      <c r="AC315" s="64"/>
      <c r="AD315" s="64"/>
      <c r="AE315" s="64"/>
      <c r="AF315" s="64"/>
      <c r="AG315" s="64"/>
      <c r="AH315" s="64"/>
    </row>
    <row r="316" spans="26:36">
      <c r="Z316" s="64"/>
      <c r="AA316" s="64"/>
      <c r="AB316" s="64"/>
      <c r="AC316" s="64"/>
      <c r="AD316" s="64"/>
      <c r="AE316" s="64"/>
      <c r="AF316" s="64"/>
      <c r="AG316" s="64"/>
      <c r="AH316" s="64"/>
    </row>
    <row r="317" spans="26:36">
      <c r="Z317" s="64"/>
      <c r="AA317" s="64"/>
      <c r="AB317" s="64"/>
      <c r="AC317" s="64"/>
      <c r="AD317" s="64"/>
      <c r="AE317" s="64"/>
      <c r="AF317" s="64"/>
      <c r="AG317" s="64"/>
      <c r="AH317" s="64"/>
    </row>
    <row r="318" spans="26:36">
      <c r="Z318" s="64"/>
      <c r="AA318" s="64"/>
      <c r="AB318" s="64"/>
      <c r="AC318" s="64"/>
      <c r="AD318" s="64"/>
      <c r="AE318" s="64"/>
      <c r="AF318" s="64"/>
      <c r="AG318" s="64"/>
      <c r="AH318" s="64"/>
    </row>
    <row r="319" spans="26:36">
      <c r="Z319" s="64"/>
      <c r="AA319" s="64"/>
      <c r="AB319" s="64"/>
      <c r="AC319" s="64"/>
      <c r="AD319" s="64"/>
      <c r="AE319" s="64"/>
      <c r="AF319" s="64"/>
      <c r="AG319" s="64"/>
      <c r="AH319" s="64"/>
    </row>
    <row r="320" spans="26:36">
      <c r="Z320" s="64"/>
      <c r="AA320" s="64"/>
      <c r="AB320" s="64"/>
      <c r="AC320" s="64"/>
      <c r="AD320" s="64"/>
      <c r="AE320" s="64"/>
      <c r="AF320" s="64"/>
      <c r="AG320" s="64"/>
      <c r="AH320" s="64"/>
    </row>
    <row r="321" spans="26:34">
      <c r="Z321" s="64"/>
      <c r="AA321" s="64"/>
      <c r="AB321" s="64"/>
      <c r="AC321" s="64"/>
      <c r="AD321" s="64"/>
      <c r="AE321" s="64"/>
      <c r="AF321" s="64"/>
      <c r="AG321" s="64"/>
      <c r="AH321" s="64"/>
    </row>
    <row r="322" spans="26:34">
      <c r="Z322" s="64"/>
      <c r="AA322" s="64"/>
      <c r="AB322" s="64"/>
      <c r="AC322" s="64"/>
      <c r="AD322" s="64"/>
      <c r="AE322" s="64"/>
      <c r="AF322" s="64"/>
      <c r="AG322" s="64"/>
      <c r="AH322" s="64"/>
    </row>
    <row r="323" spans="26:34">
      <c r="Z323" s="64"/>
      <c r="AA323" s="64"/>
      <c r="AB323" s="64"/>
      <c r="AC323" s="64"/>
      <c r="AD323" s="64"/>
      <c r="AE323" s="64"/>
      <c r="AF323" s="64"/>
      <c r="AG323" s="64"/>
      <c r="AH323" s="64"/>
    </row>
    <row r="324" spans="26:34">
      <c r="Z324" s="64"/>
      <c r="AA324" s="64"/>
      <c r="AB324" s="64"/>
      <c r="AC324" s="64"/>
      <c r="AD324" s="64"/>
      <c r="AE324" s="64"/>
      <c r="AF324" s="64"/>
      <c r="AG324" s="64"/>
      <c r="AH324" s="64"/>
    </row>
    <row r="325" spans="26:34">
      <c r="Z325" s="64"/>
      <c r="AA325" s="64"/>
      <c r="AB325" s="64"/>
      <c r="AC325" s="64"/>
      <c r="AD325" s="64"/>
      <c r="AE325" s="64"/>
      <c r="AF325" s="64"/>
      <c r="AG325" s="64"/>
      <c r="AH325" s="64"/>
    </row>
    <row r="326" spans="26:34">
      <c r="Z326" s="64"/>
      <c r="AA326" s="64"/>
      <c r="AB326" s="64"/>
      <c r="AC326" s="64"/>
      <c r="AD326" s="64"/>
      <c r="AE326" s="64"/>
      <c r="AF326" s="64"/>
      <c r="AG326" s="64"/>
      <c r="AH326" s="64"/>
    </row>
    <row r="327" spans="26:34">
      <c r="Z327" s="64"/>
      <c r="AA327" s="64"/>
      <c r="AB327" s="64"/>
      <c r="AC327" s="64"/>
      <c r="AD327" s="64"/>
      <c r="AE327" s="64"/>
      <c r="AF327" s="64"/>
      <c r="AG327" s="64"/>
      <c r="AH327" s="64"/>
    </row>
    <row r="328" spans="26:34">
      <c r="Z328" s="64"/>
      <c r="AA328" s="64"/>
      <c r="AB328" s="64"/>
      <c r="AC328" s="64"/>
      <c r="AD328" s="64"/>
      <c r="AE328" s="64"/>
      <c r="AF328" s="64"/>
      <c r="AG328" s="64"/>
      <c r="AH328" s="64"/>
    </row>
    <row r="329" spans="26:34">
      <c r="Z329" s="64"/>
      <c r="AA329" s="64"/>
      <c r="AB329" s="64"/>
      <c r="AC329" s="64"/>
      <c r="AD329" s="64"/>
      <c r="AE329" s="64"/>
      <c r="AF329" s="64"/>
      <c r="AG329" s="64"/>
      <c r="AH329" s="64"/>
    </row>
    <row r="330" spans="26:34">
      <c r="Z330" s="64"/>
      <c r="AA330" s="64"/>
      <c r="AB330" s="64"/>
      <c r="AC330" s="64"/>
      <c r="AD330" s="64"/>
      <c r="AE330" s="64"/>
      <c r="AF330" s="64"/>
      <c r="AG330" s="64"/>
      <c r="AH330" s="64"/>
    </row>
    <row r="331" spans="26:34">
      <c r="Z331" s="64"/>
      <c r="AA331" s="64"/>
      <c r="AB331" s="64"/>
      <c r="AC331" s="64"/>
      <c r="AD331" s="64"/>
      <c r="AE331" s="64"/>
      <c r="AF331" s="64"/>
      <c r="AG331" s="64"/>
      <c r="AH331" s="64"/>
    </row>
    <row r="332" spans="26:34">
      <c r="Z332" s="64"/>
      <c r="AA332" s="64"/>
      <c r="AB332" s="64"/>
      <c r="AC332" s="64"/>
      <c r="AD332" s="64"/>
      <c r="AE332" s="64"/>
      <c r="AF332" s="64"/>
      <c r="AG332" s="64"/>
      <c r="AH332" s="64"/>
    </row>
    <row r="333" spans="26:34">
      <c r="Z333" s="64"/>
      <c r="AA333" s="64"/>
      <c r="AB333" s="64"/>
      <c r="AC333" s="64"/>
      <c r="AD333" s="64"/>
      <c r="AE333" s="64"/>
      <c r="AF333" s="64"/>
      <c r="AG333" s="64"/>
      <c r="AH333" s="64"/>
    </row>
    <row r="334" spans="26:34">
      <c r="Z334" s="64"/>
      <c r="AA334" s="64"/>
      <c r="AB334" s="64"/>
      <c r="AC334" s="64"/>
      <c r="AD334" s="64"/>
      <c r="AE334" s="64"/>
      <c r="AF334" s="64"/>
      <c r="AG334" s="64"/>
      <c r="AH334" s="64"/>
    </row>
    <row r="335" spans="26:34">
      <c r="Z335" s="64"/>
      <c r="AA335" s="64"/>
      <c r="AB335" s="64"/>
      <c r="AC335" s="64"/>
      <c r="AD335" s="64"/>
      <c r="AE335" s="64"/>
      <c r="AF335" s="64"/>
      <c r="AG335" s="64"/>
      <c r="AH335" s="64"/>
    </row>
    <row r="336" spans="26:34">
      <c r="Z336" s="64"/>
      <c r="AA336" s="64"/>
      <c r="AB336" s="64"/>
      <c r="AC336" s="64"/>
      <c r="AD336" s="64"/>
      <c r="AE336" s="64"/>
      <c r="AF336" s="64"/>
      <c r="AG336" s="64"/>
      <c r="AH336" s="64"/>
    </row>
    <row r="337" spans="26:34">
      <c r="Z337" s="64"/>
      <c r="AA337" s="64"/>
      <c r="AB337" s="64"/>
      <c r="AC337" s="64"/>
      <c r="AD337" s="64"/>
      <c r="AE337" s="64"/>
      <c r="AF337" s="64"/>
      <c r="AG337" s="64"/>
      <c r="AH337" s="64"/>
    </row>
    <row r="338" spans="26:34">
      <c r="Z338" s="64"/>
      <c r="AA338" s="64"/>
      <c r="AB338" s="64"/>
      <c r="AC338" s="64"/>
      <c r="AD338" s="64"/>
      <c r="AE338" s="64"/>
      <c r="AF338" s="64"/>
      <c r="AG338" s="64"/>
      <c r="AH338" s="64"/>
    </row>
    <row r="339" spans="26:34">
      <c r="Z339" s="64"/>
      <c r="AA339" s="64"/>
      <c r="AB339" s="64"/>
      <c r="AC339" s="64"/>
      <c r="AD339" s="64"/>
      <c r="AE339" s="64"/>
      <c r="AF339" s="64"/>
      <c r="AG339" s="64"/>
      <c r="AH339" s="64"/>
    </row>
    <row r="340" spans="26:34">
      <c r="Z340" s="64"/>
      <c r="AA340" s="64"/>
      <c r="AB340" s="64"/>
      <c r="AC340" s="64"/>
      <c r="AD340" s="64"/>
      <c r="AE340" s="64"/>
      <c r="AF340" s="64"/>
      <c r="AG340" s="64"/>
      <c r="AH340" s="64"/>
    </row>
    <row r="341" spans="26:34">
      <c r="Z341" s="64"/>
      <c r="AA341" s="64"/>
      <c r="AB341" s="64"/>
      <c r="AC341" s="64"/>
      <c r="AD341" s="64"/>
      <c r="AE341" s="64"/>
      <c r="AF341" s="64"/>
      <c r="AG341" s="64"/>
      <c r="AH341" s="64"/>
    </row>
    <row r="342" spans="26:34">
      <c r="Z342" s="64"/>
      <c r="AA342" s="64"/>
      <c r="AB342" s="64"/>
      <c r="AC342" s="64"/>
      <c r="AD342" s="64"/>
      <c r="AE342" s="64"/>
      <c r="AF342" s="64"/>
      <c r="AG342" s="64"/>
      <c r="AH342" s="64"/>
    </row>
    <row r="343" spans="26:34">
      <c r="Z343" s="64"/>
      <c r="AA343" s="64"/>
      <c r="AB343" s="64"/>
      <c r="AC343" s="64"/>
      <c r="AD343" s="64"/>
      <c r="AE343" s="64"/>
      <c r="AF343" s="64"/>
      <c r="AG343" s="64"/>
      <c r="AH343" s="64"/>
    </row>
    <row r="344" spans="26:34">
      <c r="Z344" s="64"/>
      <c r="AA344" s="64"/>
      <c r="AB344" s="64"/>
      <c r="AC344" s="64"/>
      <c r="AD344" s="64"/>
      <c r="AE344" s="64"/>
      <c r="AF344" s="64"/>
      <c r="AG344" s="64"/>
      <c r="AH344" s="64"/>
    </row>
    <row r="345" spans="26:34">
      <c r="Z345" s="64"/>
      <c r="AA345" s="64"/>
      <c r="AB345" s="64"/>
      <c r="AC345" s="64"/>
      <c r="AD345" s="64"/>
      <c r="AE345" s="64"/>
      <c r="AF345" s="64"/>
      <c r="AG345" s="64"/>
      <c r="AH345" s="64"/>
    </row>
    <row r="346" spans="26:34">
      <c r="Z346" s="64"/>
      <c r="AA346" s="64"/>
      <c r="AB346" s="64"/>
      <c r="AC346" s="64"/>
      <c r="AD346" s="64"/>
      <c r="AE346" s="64"/>
      <c r="AF346" s="64"/>
      <c r="AG346" s="64"/>
      <c r="AH346" s="64"/>
    </row>
    <row r="347" spans="26:34">
      <c r="Z347" s="64"/>
      <c r="AA347" s="64"/>
      <c r="AB347" s="64"/>
      <c r="AC347" s="64"/>
      <c r="AD347" s="64"/>
      <c r="AE347" s="64"/>
      <c r="AF347" s="64"/>
      <c r="AG347" s="64"/>
      <c r="AH347" s="64"/>
    </row>
  </sheetData>
  <mergeCells count="135">
    <mergeCell ref="AR251:AR254"/>
    <mergeCell ref="AR247:AR250"/>
    <mergeCell ref="AR243:AR246"/>
    <mergeCell ref="AR239:AR242"/>
    <mergeCell ref="AR263:AR266"/>
    <mergeCell ref="AR259:AR262"/>
    <mergeCell ref="AR255:AR258"/>
    <mergeCell ref="AR235:AR238"/>
    <mergeCell ref="AR231:AR234"/>
    <mergeCell ref="AR227:AR230"/>
    <mergeCell ref="AR223:AR226"/>
    <mergeCell ref="AR219:AR222"/>
    <mergeCell ref="AR195:AR198"/>
    <mergeCell ref="AR191:AR194"/>
    <mergeCell ref="AR187:AR190"/>
    <mergeCell ref="AR183:AR186"/>
    <mergeCell ref="AR215:AR218"/>
    <mergeCell ref="AR211:AR214"/>
    <mergeCell ref="AR207:AR210"/>
    <mergeCell ref="AR203:AR206"/>
    <mergeCell ref="AR199:AR202"/>
    <mergeCell ref="AR159:AR162"/>
    <mergeCell ref="AR155:AR158"/>
    <mergeCell ref="AR151:AR154"/>
    <mergeCell ref="AR147:AR150"/>
    <mergeCell ref="AR179:AR182"/>
    <mergeCell ref="AR175:AR178"/>
    <mergeCell ref="AR171:AR174"/>
    <mergeCell ref="AR167:AR170"/>
    <mergeCell ref="AR163:AR166"/>
    <mergeCell ref="AR123:AR126"/>
    <mergeCell ref="AR119:AR122"/>
    <mergeCell ref="AR115:AR118"/>
    <mergeCell ref="AR111:AR114"/>
    <mergeCell ref="AR143:AR146"/>
    <mergeCell ref="AR139:AR142"/>
    <mergeCell ref="AR135:AR138"/>
    <mergeCell ref="AR131:AR134"/>
    <mergeCell ref="AR127:AR130"/>
    <mergeCell ref="AR79:AR82"/>
    <mergeCell ref="AR107:AR110"/>
    <mergeCell ref="AR103:AR106"/>
    <mergeCell ref="AR99:AR102"/>
    <mergeCell ref="AR95:AR98"/>
    <mergeCell ref="AR11:AR14"/>
    <mergeCell ref="AR7:AR10"/>
    <mergeCell ref="AR3:AR6"/>
    <mergeCell ref="AR43:AR46"/>
    <mergeCell ref="AR39:AR42"/>
    <mergeCell ref="AR35:AR38"/>
    <mergeCell ref="AR31:AR34"/>
    <mergeCell ref="AR27:AR30"/>
    <mergeCell ref="AP263:AP266"/>
    <mergeCell ref="AP259:AP262"/>
    <mergeCell ref="AR23:AR26"/>
    <mergeCell ref="AR19:AR22"/>
    <mergeCell ref="AR15:AR18"/>
    <mergeCell ref="AR59:AR62"/>
    <mergeCell ref="AR55:AR58"/>
    <mergeCell ref="AR51:AR54"/>
    <mergeCell ref="AR47:AR50"/>
    <mergeCell ref="AR75:AR78"/>
    <mergeCell ref="AR71:AR74"/>
    <mergeCell ref="AR67:AR70"/>
    <mergeCell ref="AR63:AR66"/>
    <mergeCell ref="AR91:AR94"/>
    <mergeCell ref="AR87:AR90"/>
    <mergeCell ref="AR83:AR86"/>
    <mergeCell ref="AP255:AP258"/>
    <mergeCell ref="AP251:AP254"/>
    <mergeCell ref="AP247:AP250"/>
    <mergeCell ref="AP243:AP246"/>
    <mergeCell ref="AP239:AP242"/>
    <mergeCell ref="AP235:AP238"/>
    <mergeCell ref="AP231:AP234"/>
    <mergeCell ref="AP227:AP230"/>
    <mergeCell ref="AP223:AP226"/>
    <mergeCell ref="AP219:AP222"/>
    <mergeCell ref="AP199:AP202"/>
    <mergeCell ref="AP195:AP198"/>
    <mergeCell ref="AP191:AP194"/>
    <mergeCell ref="AP187:AP190"/>
    <mergeCell ref="AP215:AP218"/>
    <mergeCell ref="AP211:AP214"/>
    <mergeCell ref="AP207:AP210"/>
    <mergeCell ref="AP203:AP206"/>
    <mergeCell ref="AP183:AP186"/>
    <mergeCell ref="AP179:AP182"/>
    <mergeCell ref="AP175:AP178"/>
    <mergeCell ref="AP171:AP174"/>
    <mergeCell ref="AP167:AP170"/>
    <mergeCell ref="AP163:AP166"/>
    <mergeCell ref="AP159:AP162"/>
    <mergeCell ref="AP155:AP158"/>
    <mergeCell ref="AP151:AP154"/>
    <mergeCell ref="AP147:AP150"/>
    <mergeCell ref="AP127:AP130"/>
    <mergeCell ref="AP123:AP126"/>
    <mergeCell ref="AP119:AP122"/>
    <mergeCell ref="AP115:AP118"/>
    <mergeCell ref="AP143:AP146"/>
    <mergeCell ref="AP139:AP142"/>
    <mergeCell ref="AP135:AP138"/>
    <mergeCell ref="AP131:AP134"/>
    <mergeCell ref="AP111:AP114"/>
    <mergeCell ref="AP107:AP110"/>
    <mergeCell ref="AP103:AP106"/>
    <mergeCell ref="AP99:AP102"/>
    <mergeCell ref="AP95:AP98"/>
    <mergeCell ref="AP91:AP94"/>
    <mergeCell ref="AP87:AP90"/>
    <mergeCell ref="AP83:AP86"/>
    <mergeCell ref="AP79:AP82"/>
    <mergeCell ref="AP75:AP78"/>
    <mergeCell ref="AP55:AP58"/>
    <mergeCell ref="AP51:AP54"/>
    <mergeCell ref="AP47:AP50"/>
    <mergeCell ref="AP71:AP74"/>
    <mergeCell ref="AP67:AP70"/>
    <mergeCell ref="AP63:AP66"/>
    <mergeCell ref="AP59:AP62"/>
    <mergeCell ref="AP43:AP46"/>
    <mergeCell ref="AP39:AP42"/>
    <mergeCell ref="AP35:AP38"/>
    <mergeCell ref="AP31:AP34"/>
    <mergeCell ref="AP27:AP30"/>
    <mergeCell ref="K1:V1"/>
    <mergeCell ref="AJ1:AL1"/>
    <mergeCell ref="X1:AI1"/>
    <mergeCell ref="AP23:AP26"/>
    <mergeCell ref="AP19:AP22"/>
    <mergeCell ref="AP15:AP18"/>
    <mergeCell ref="AP11:AP14"/>
    <mergeCell ref="AP7:AP10"/>
    <mergeCell ref="AP3:AP6"/>
  </mergeCells>
  <pageMargins left="0.70866141732283472" right="0.70866141732283472" top="0.74803149606299213" bottom="0.74803149606299213" header="0.31496062992125984" footer="0.31496062992125984"/>
  <pageSetup paperSize="9" orientation="landscape" r:id="rId1"/>
  <ignoredErrors>
    <ignoredError sqref="AQ12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AL33"/>
  <sheetViews>
    <sheetView tabSelected="1" zoomScale="75" zoomScaleNormal="75" workbookViewId="0">
      <selection activeCell="J3" sqref="J3"/>
    </sheetView>
  </sheetViews>
  <sheetFormatPr baseColWidth="10" defaultRowHeight="15"/>
  <cols>
    <col min="1" max="1" width="7.7109375" bestFit="1" customWidth="1"/>
    <col min="2" max="2" width="8.140625" bestFit="1" customWidth="1"/>
    <col min="3" max="3" width="2.42578125" bestFit="1" customWidth="1"/>
    <col min="4" max="4" width="5.7109375" bestFit="1" customWidth="1"/>
    <col min="5" max="5" width="2.28515625" bestFit="1" customWidth="1"/>
    <col min="6" max="6" width="2.42578125" bestFit="1" customWidth="1"/>
    <col min="7" max="7" width="9.42578125" bestFit="1" customWidth="1"/>
    <col min="8" max="8" width="9.7109375" bestFit="1" customWidth="1"/>
    <col min="9" max="9" width="9.28515625" bestFit="1" customWidth="1"/>
    <col min="10" max="10" width="8.85546875" bestFit="1" customWidth="1"/>
    <col min="11" max="11" width="4.85546875" customWidth="1"/>
    <col min="12" max="12" width="5.28515625" customWidth="1"/>
    <col min="13" max="13" width="4.7109375" customWidth="1"/>
    <col min="14" max="14" width="5.28515625" customWidth="1"/>
    <col min="15" max="16" width="5" customWidth="1"/>
    <col min="17" max="17" width="5.140625" customWidth="1"/>
    <col min="18" max="18" width="4.42578125" customWidth="1"/>
    <col min="19" max="19" width="4.5703125" customWidth="1"/>
    <col min="20" max="22" width="5.28515625" customWidth="1"/>
    <col min="23" max="23" width="7.5703125" customWidth="1"/>
    <col min="24" max="24" width="5.85546875" customWidth="1"/>
    <col min="25" max="25" width="5.7109375" customWidth="1"/>
    <col min="26" max="26" width="5.5703125" customWidth="1"/>
    <col min="27" max="27" width="6.140625" customWidth="1"/>
    <col min="28" max="29" width="5.7109375" customWidth="1"/>
    <col min="30" max="30" width="6.140625" customWidth="1"/>
    <col min="31" max="32" width="5.85546875" customWidth="1"/>
    <col min="33" max="33" width="6.7109375" customWidth="1"/>
    <col min="34" max="34" width="6.28515625" customWidth="1"/>
    <col min="35" max="35" width="5.28515625" customWidth="1"/>
    <col min="36" max="36" width="6.42578125" customWidth="1"/>
    <col min="37" max="38" width="7" customWidth="1"/>
  </cols>
  <sheetData>
    <row r="1" spans="1:38">
      <c r="A1" s="211" t="s">
        <v>63</v>
      </c>
    </row>
    <row r="2" spans="1:38">
      <c r="J2" t="s">
        <v>62</v>
      </c>
    </row>
    <row r="3" spans="1:38" ht="15.75" thickBot="1">
      <c r="J3">
        <v>0</v>
      </c>
      <c r="K3">
        <v>2</v>
      </c>
      <c r="L3">
        <v>5</v>
      </c>
      <c r="M3">
        <v>7</v>
      </c>
      <c r="N3">
        <v>9</v>
      </c>
      <c r="O3">
        <v>12</v>
      </c>
      <c r="P3">
        <v>14</v>
      </c>
      <c r="Q3">
        <v>16</v>
      </c>
      <c r="R3">
        <v>19</v>
      </c>
      <c r="S3">
        <v>21</v>
      </c>
      <c r="T3">
        <v>23</v>
      </c>
      <c r="U3">
        <v>26</v>
      </c>
      <c r="V3">
        <v>28</v>
      </c>
      <c r="W3">
        <v>84</v>
      </c>
      <c r="X3">
        <v>86</v>
      </c>
      <c r="Y3">
        <v>89</v>
      </c>
      <c r="Z3">
        <v>91</v>
      </c>
      <c r="AA3">
        <v>93</v>
      </c>
      <c r="AB3">
        <v>96</v>
      </c>
      <c r="AC3">
        <v>98</v>
      </c>
      <c r="AD3">
        <v>100</v>
      </c>
      <c r="AE3">
        <v>103</v>
      </c>
      <c r="AF3">
        <v>105</v>
      </c>
      <c r="AG3">
        <v>107</v>
      </c>
      <c r="AH3">
        <v>110</v>
      </c>
      <c r="AI3">
        <v>112</v>
      </c>
    </row>
    <row r="4" spans="1:38" ht="15.75" thickTop="1">
      <c r="A4" s="1" t="s">
        <v>53</v>
      </c>
      <c r="B4" s="1" t="s">
        <v>54</v>
      </c>
      <c r="C4" s="2" t="s">
        <v>26</v>
      </c>
      <c r="D4" s="3" t="s">
        <v>27</v>
      </c>
      <c r="E4" s="2">
        <v>1</v>
      </c>
      <c r="F4" s="2" t="s">
        <v>44</v>
      </c>
      <c r="G4" s="4">
        <v>41360</v>
      </c>
      <c r="H4" s="4">
        <f t="shared" ref="H4:H17" si="0">G4+7*4</f>
        <v>41388</v>
      </c>
      <c r="I4" s="4">
        <f t="shared" ref="I4:I32" si="1">G4+7*12</f>
        <v>41444</v>
      </c>
      <c r="J4" s="153">
        <f t="shared" ref="J4:J32" si="2">G4+7*16</f>
        <v>41472</v>
      </c>
      <c r="K4" s="149">
        <v>0</v>
      </c>
      <c r="L4" s="48">
        <v>1</v>
      </c>
      <c r="M4" s="47">
        <v>4</v>
      </c>
      <c r="N4" s="46">
        <v>10</v>
      </c>
      <c r="O4" s="48">
        <v>18</v>
      </c>
      <c r="P4" s="26">
        <v>18</v>
      </c>
      <c r="Q4" s="5">
        <v>19</v>
      </c>
      <c r="R4" s="6">
        <v>19</v>
      </c>
      <c r="S4" s="30">
        <v>19</v>
      </c>
      <c r="T4" s="5">
        <v>20</v>
      </c>
      <c r="U4" s="6">
        <v>20</v>
      </c>
      <c r="V4" s="143">
        <v>20</v>
      </c>
      <c r="W4" s="140">
        <v>20</v>
      </c>
      <c r="X4" s="60">
        <v>20</v>
      </c>
      <c r="Y4" s="8">
        <v>20</v>
      </c>
      <c r="Z4" s="40">
        <v>20</v>
      </c>
      <c r="AA4" s="42">
        <v>20</v>
      </c>
      <c r="AB4" s="8">
        <v>20</v>
      </c>
      <c r="AC4" s="40">
        <v>20</v>
      </c>
      <c r="AD4" s="42">
        <v>20</v>
      </c>
      <c r="AE4" s="8">
        <v>20</v>
      </c>
      <c r="AF4" s="40">
        <v>20</v>
      </c>
      <c r="AG4" s="42">
        <v>20</v>
      </c>
      <c r="AH4" s="8">
        <v>20</v>
      </c>
      <c r="AI4" s="61">
        <v>20</v>
      </c>
      <c r="AJ4" s="132">
        <v>2</v>
      </c>
      <c r="AK4" s="66">
        <v>0</v>
      </c>
      <c r="AL4" s="102">
        <v>3</v>
      </c>
    </row>
    <row r="5" spans="1:38">
      <c r="A5" s="1" t="s">
        <v>53</v>
      </c>
      <c r="B5" s="1" t="s">
        <v>54</v>
      </c>
      <c r="C5" s="2" t="s">
        <v>26</v>
      </c>
      <c r="D5" s="3" t="s">
        <v>27</v>
      </c>
      <c r="E5" s="2">
        <v>2</v>
      </c>
      <c r="F5" s="2" t="s">
        <v>44</v>
      </c>
      <c r="G5" s="4">
        <v>41360</v>
      </c>
      <c r="H5" s="4">
        <f t="shared" si="0"/>
        <v>41388</v>
      </c>
      <c r="I5" s="4">
        <f t="shared" si="1"/>
        <v>41444</v>
      </c>
      <c r="J5" s="153">
        <f t="shared" si="2"/>
        <v>41472</v>
      </c>
      <c r="K5" s="150">
        <v>0</v>
      </c>
      <c r="L5" s="6">
        <v>3</v>
      </c>
      <c r="M5" s="7">
        <v>11</v>
      </c>
      <c r="N5" s="5">
        <v>15</v>
      </c>
      <c r="O5" s="6">
        <v>19</v>
      </c>
      <c r="P5" s="26">
        <v>20</v>
      </c>
      <c r="Q5" s="5">
        <v>21</v>
      </c>
      <c r="R5" s="6">
        <v>21</v>
      </c>
      <c r="S5" s="30">
        <v>21</v>
      </c>
      <c r="T5" s="5">
        <v>21</v>
      </c>
      <c r="U5" s="6">
        <v>21</v>
      </c>
      <c r="V5" s="143">
        <v>21</v>
      </c>
      <c r="W5" s="140">
        <v>21</v>
      </c>
      <c r="X5" s="60">
        <v>21</v>
      </c>
      <c r="Y5" s="8">
        <v>21</v>
      </c>
      <c r="Z5" s="40">
        <v>21</v>
      </c>
      <c r="AA5" s="42">
        <v>21</v>
      </c>
      <c r="AB5" s="8">
        <v>21</v>
      </c>
      <c r="AC5" s="40">
        <v>21</v>
      </c>
      <c r="AD5" s="42">
        <v>21</v>
      </c>
      <c r="AE5" s="8">
        <v>21</v>
      </c>
      <c r="AF5" s="40">
        <v>21</v>
      </c>
      <c r="AG5" s="42">
        <v>21</v>
      </c>
      <c r="AH5" s="8">
        <v>21</v>
      </c>
      <c r="AI5" s="61">
        <v>21</v>
      </c>
      <c r="AJ5" s="133">
        <v>3</v>
      </c>
      <c r="AK5" s="10">
        <v>0</v>
      </c>
      <c r="AL5" s="103">
        <v>1</v>
      </c>
    </row>
    <row r="6" spans="1:38">
      <c r="A6" s="1" t="s">
        <v>53</v>
      </c>
      <c r="B6" s="1" t="s">
        <v>54</v>
      </c>
      <c r="C6" s="2" t="s">
        <v>26</v>
      </c>
      <c r="D6" s="3" t="s">
        <v>27</v>
      </c>
      <c r="E6" s="2">
        <v>3</v>
      </c>
      <c r="F6" s="2" t="s">
        <v>44</v>
      </c>
      <c r="G6" s="4">
        <v>41360</v>
      </c>
      <c r="H6" s="4">
        <f t="shared" si="0"/>
        <v>41388</v>
      </c>
      <c r="I6" s="4">
        <f t="shared" si="1"/>
        <v>41444</v>
      </c>
      <c r="J6" s="153">
        <f t="shared" si="2"/>
        <v>41472</v>
      </c>
      <c r="K6" s="150">
        <v>0</v>
      </c>
      <c r="L6" s="6">
        <v>3</v>
      </c>
      <c r="M6" s="7">
        <v>11</v>
      </c>
      <c r="N6" s="5">
        <v>15</v>
      </c>
      <c r="O6" s="6">
        <v>18</v>
      </c>
      <c r="P6" s="26">
        <v>19</v>
      </c>
      <c r="Q6" s="5">
        <v>19</v>
      </c>
      <c r="R6" s="6">
        <v>19</v>
      </c>
      <c r="S6" s="30">
        <v>19</v>
      </c>
      <c r="T6" s="5">
        <v>19</v>
      </c>
      <c r="U6" s="6">
        <v>19</v>
      </c>
      <c r="V6" s="143">
        <v>19</v>
      </c>
      <c r="W6" s="140">
        <v>19</v>
      </c>
      <c r="X6" s="60">
        <v>19</v>
      </c>
      <c r="Y6" s="8">
        <v>19</v>
      </c>
      <c r="Z6" s="40">
        <v>19</v>
      </c>
      <c r="AA6" s="42">
        <v>19</v>
      </c>
      <c r="AB6" s="8">
        <v>19</v>
      </c>
      <c r="AC6" s="40">
        <v>19</v>
      </c>
      <c r="AD6" s="42">
        <v>19</v>
      </c>
      <c r="AE6" s="8">
        <v>19</v>
      </c>
      <c r="AF6" s="40">
        <v>19</v>
      </c>
      <c r="AG6" s="42">
        <v>19</v>
      </c>
      <c r="AH6" s="8">
        <v>19</v>
      </c>
      <c r="AI6" s="61">
        <v>19</v>
      </c>
      <c r="AJ6" s="133">
        <v>6</v>
      </c>
      <c r="AK6" s="10">
        <v>0</v>
      </c>
      <c r="AL6" s="103">
        <v>0</v>
      </c>
    </row>
    <row r="7" spans="1:38">
      <c r="A7" s="1" t="s">
        <v>53</v>
      </c>
      <c r="B7" s="1" t="s">
        <v>54</v>
      </c>
      <c r="C7" s="2" t="s">
        <v>26</v>
      </c>
      <c r="D7" s="3" t="s">
        <v>27</v>
      </c>
      <c r="E7" s="2">
        <v>4</v>
      </c>
      <c r="F7" s="2" t="s">
        <v>44</v>
      </c>
      <c r="G7" s="4">
        <v>41360</v>
      </c>
      <c r="H7" s="4">
        <f t="shared" si="0"/>
        <v>41388</v>
      </c>
      <c r="I7" s="4">
        <f t="shared" si="1"/>
        <v>41444</v>
      </c>
      <c r="J7" s="153">
        <f t="shared" si="2"/>
        <v>41472</v>
      </c>
      <c r="K7" s="150">
        <v>0</v>
      </c>
      <c r="L7" s="6">
        <v>0</v>
      </c>
      <c r="M7" s="7">
        <v>9</v>
      </c>
      <c r="N7" s="5">
        <v>13</v>
      </c>
      <c r="O7" s="6">
        <v>19</v>
      </c>
      <c r="P7" s="26">
        <v>21</v>
      </c>
      <c r="Q7" s="5">
        <v>23</v>
      </c>
      <c r="R7" s="6">
        <v>25</v>
      </c>
      <c r="S7" s="30">
        <v>25</v>
      </c>
      <c r="T7" s="5">
        <v>25</v>
      </c>
      <c r="U7" s="6">
        <v>25</v>
      </c>
      <c r="V7" s="143">
        <v>25</v>
      </c>
      <c r="W7" s="140">
        <v>25</v>
      </c>
      <c r="X7" s="60">
        <v>25</v>
      </c>
      <c r="Y7" s="8">
        <v>25</v>
      </c>
      <c r="Z7" s="40">
        <v>25</v>
      </c>
      <c r="AA7" s="42">
        <v>25</v>
      </c>
      <c r="AB7" s="8">
        <v>25</v>
      </c>
      <c r="AC7" s="40">
        <v>25</v>
      </c>
      <c r="AD7" s="42">
        <v>25</v>
      </c>
      <c r="AE7" s="8">
        <v>25</v>
      </c>
      <c r="AF7" s="40">
        <v>25</v>
      </c>
      <c r="AG7" s="42">
        <v>25</v>
      </c>
      <c r="AH7" s="8">
        <v>25</v>
      </c>
      <c r="AI7" s="61">
        <v>25</v>
      </c>
      <c r="AJ7" s="133">
        <v>0</v>
      </c>
      <c r="AK7" s="10">
        <v>0</v>
      </c>
      <c r="AL7" s="103">
        <v>0</v>
      </c>
    </row>
    <row r="8" spans="1:38" s="162" customFormat="1">
      <c r="A8" s="158"/>
      <c r="B8" s="158"/>
      <c r="C8" s="159"/>
      <c r="D8" s="159"/>
      <c r="E8" s="159"/>
      <c r="F8" s="159"/>
      <c r="G8" s="159"/>
      <c r="H8" s="159"/>
      <c r="I8" s="159"/>
      <c r="J8" s="160"/>
      <c r="K8" s="187">
        <f>(K4/(25-$AL$4)+K5/(25-$AL$5)+K6/(25-$AL$6)+K7/(25-$AL$7))/4</f>
        <v>0</v>
      </c>
      <c r="L8" s="187">
        <f t="shared" ref="L8:AI8" si="3">(L4/(25-$AL$4)+L5/(25-$AL$5)+L6/(25-$AL$6)+L7/(25-$AL$7))/4</f>
        <v>7.2613636363636366E-2</v>
      </c>
      <c r="M8" s="187">
        <f t="shared" si="3"/>
        <v>0.36003787878787874</v>
      </c>
      <c r="N8" s="187">
        <f t="shared" si="3"/>
        <v>0.54988636363636367</v>
      </c>
      <c r="O8" s="187">
        <f t="shared" si="3"/>
        <v>0.77246212121212121</v>
      </c>
      <c r="P8" s="187">
        <f t="shared" si="3"/>
        <v>0.81287878787878787</v>
      </c>
      <c r="Q8" s="187">
        <f t="shared" si="3"/>
        <v>0.85465909090909098</v>
      </c>
      <c r="R8" s="187">
        <f t="shared" si="3"/>
        <v>0.874659090909091</v>
      </c>
      <c r="S8" s="187">
        <f t="shared" si="3"/>
        <v>0.874659090909091</v>
      </c>
      <c r="T8" s="187">
        <f t="shared" si="3"/>
        <v>0.88602272727272724</v>
      </c>
      <c r="U8" s="187">
        <f t="shared" si="3"/>
        <v>0.88602272727272724</v>
      </c>
      <c r="V8" s="187">
        <f t="shared" si="3"/>
        <v>0.88602272727272724</v>
      </c>
      <c r="W8" s="187">
        <f t="shared" si="3"/>
        <v>0.88602272727272724</v>
      </c>
      <c r="X8" s="187">
        <f t="shared" si="3"/>
        <v>0.88602272727272724</v>
      </c>
      <c r="Y8" s="187">
        <f t="shared" si="3"/>
        <v>0.88602272727272724</v>
      </c>
      <c r="Z8" s="187">
        <f t="shared" si="3"/>
        <v>0.88602272727272724</v>
      </c>
      <c r="AA8" s="187">
        <f t="shared" si="3"/>
        <v>0.88602272727272724</v>
      </c>
      <c r="AB8" s="187">
        <f t="shared" si="3"/>
        <v>0.88602272727272724</v>
      </c>
      <c r="AC8" s="187">
        <f t="shared" si="3"/>
        <v>0.88602272727272724</v>
      </c>
      <c r="AD8" s="187">
        <f t="shared" si="3"/>
        <v>0.88602272727272724</v>
      </c>
      <c r="AE8" s="187">
        <f t="shared" si="3"/>
        <v>0.88602272727272724</v>
      </c>
      <c r="AF8" s="187">
        <f t="shared" si="3"/>
        <v>0.88602272727272724</v>
      </c>
      <c r="AG8" s="187">
        <f t="shared" si="3"/>
        <v>0.88602272727272724</v>
      </c>
      <c r="AH8" s="187">
        <f t="shared" si="3"/>
        <v>0.88602272727272724</v>
      </c>
      <c r="AI8" s="187">
        <f t="shared" si="3"/>
        <v>0.88602272727272724</v>
      </c>
      <c r="AJ8" s="161"/>
      <c r="AK8" s="159"/>
      <c r="AL8" s="160"/>
    </row>
    <row r="9" spans="1:38">
      <c r="A9" s="22" t="s">
        <v>53</v>
      </c>
      <c r="B9" s="22" t="s">
        <v>54</v>
      </c>
      <c r="C9" s="23" t="s">
        <v>26</v>
      </c>
      <c r="D9" s="24" t="s">
        <v>30</v>
      </c>
      <c r="E9" s="23">
        <v>1</v>
      </c>
      <c r="F9" s="23" t="s">
        <v>44</v>
      </c>
      <c r="G9" s="25">
        <v>41360</v>
      </c>
      <c r="H9" s="11">
        <f t="shared" si="0"/>
        <v>41388</v>
      </c>
      <c r="I9" s="11">
        <f t="shared" si="1"/>
        <v>41444</v>
      </c>
      <c r="J9" s="146">
        <f t="shared" si="2"/>
        <v>41472</v>
      </c>
      <c r="K9" s="150">
        <v>0</v>
      </c>
      <c r="L9" s="6">
        <v>0</v>
      </c>
      <c r="M9" s="7">
        <v>0</v>
      </c>
      <c r="N9" s="5">
        <v>16</v>
      </c>
      <c r="O9" s="6">
        <v>23</v>
      </c>
      <c r="P9" s="26">
        <v>23</v>
      </c>
      <c r="Q9" s="5">
        <v>23</v>
      </c>
      <c r="R9" s="6">
        <v>23</v>
      </c>
      <c r="S9" s="30">
        <v>23</v>
      </c>
      <c r="T9" s="5">
        <v>23</v>
      </c>
      <c r="U9" s="6">
        <v>23</v>
      </c>
      <c r="V9" s="143">
        <v>23</v>
      </c>
      <c r="W9" s="140">
        <v>23</v>
      </c>
      <c r="X9" s="60">
        <v>23</v>
      </c>
      <c r="Y9" s="8">
        <v>23</v>
      </c>
      <c r="Z9" s="40">
        <v>23</v>
      </c>
      <c r="AA9" s="42">
        <v>23</v>
      </c>
      <c r="AB9" s="8">
        <v>23</v>
      </c>
      <c r="AC9" s="40">
        <v>23</v>
      </c>
      <c r="AD9" s="42">
        <v>23</v>
      </c>
      <c r="AE9" s="8">
        <v>23</v>
      </c>
      <c r="AF9" s="40">
        <v>23</v>
      </c>
      <c r="AG9" s="42">
        <v>23</v>
      </c>
      <c r="AH9" s="8">
        <v>23</v>
      </c>
      <c r="AI9" s="61">
        <v>23</v>
      </c>
      <c r="AJ9" s="133">
        <v>1</v>
      </c>
      <c r="AK9" s="10">
        <v>0</v>
      </c>
      <c r="AL9" s="103">
        <v>1</v>
      </c>
    </row>
    <row r="10" spans="1:38">
      <c r="A10" s="22" t="s">
        <v>53</v>
      </c>
      <c r="B10" s="22" t="s">
        <v>54</v>
      </c>
      <c r="C10" s="23" t="s">
        <v>26</v>
      </c>
      <c r="D10" s="24" t="s">
        <v>30</v>
      </c>
      <c r="E10" s="23">
        <v>2</v>
      </c>
      <c r="F10" s="23" t="s">
        <v>44</v>
      </c>
      <c r="G10" s="25">
        <v>41360</v>
      </c>
      <c r="H10" s="11">
        <f t="shared" si="0"/>
        <v>41388</v>
      </c>
      <c r="I10" s="11">
        <f t="shared" si="1"/>
        <v>41444</v>
      </c>
      <c r="J10" s="146">
        <f t="shared" si="2"/>
        <v>41472</v>
      </c>
      <c r="K10" s="150">
        <v>0</v>
      </c>
      <c r="L10" s="6">
        <v>0</v>
      </c>
      <c r="M10" s="7">
        <v>9</v>
      </c>
      <c r="N10" s="5">
        <v>17</v>
      </c>
      <c r="O10" s="6">
        <v>20</v>
      </c>
      <c r="P10" s="26">
        <v>21</v>
      </c>
      <c r="Q10" s="5">
        <v>21</v>
      </c>
      <c r="R10" s="6">
        <v>21</v>
      </c>
      <c r="S10" s="30">
        <v>22</v>
      </c>
      <c r="T10" s="5">
        <v>24</v>
      </c>
      <c r="U10" s="6">
        <v>24</v>
      </c>
      <c r="V10" s="143">
        <v>24</v>
      </c>
      <c r="W10" s="140">
        <v>24</v>
      </c>
      <c r="X10" s="60">
        <v>24</v>
      </c>
      <c r="Y10" s="8">
        <v>24</v>
      </c>
      <c r="Z10" s="40">
        <v>24</v>
      </c>
      <c r="AA10" s="42">
        <v>24</v>
      </c>
      <c r="AB10" s="8">
        <v>24</v>
      </c>
      <c r="AC10" s="40">
        <v>24</v>
      </c>
      <c r="AD10" s="42">
        <v>24</v>
      </c>
      <c r="AE10" s="8">
        <v>24</v>
      </c>
      <c r="AF10" s="40">
        <v>24</v>
      </c>
      <c r="AG10" s="42">
        <v>24</v>
      </c>
      <c r="AH10" s="8">
        <v>24</v>
      </c>
      <c r="AI10" s="61">
        <v>24</v>
      </c>
      <c r="AJ10" s="133">
        <v>0</v>
      </c>
      <c r="AK10" s="10">
        <v>0</v>
      </c>
      <c r="AL10" s="103">
        <v>1</v>
      </c>
    </row>
    <row r="11" spans="1:38">
      <c r="A11" s="22" t="s">
        <v>53</v>
      </c>
      <c r="B11" s="22" t="s">
        <v>54</v>
      </c>
      <c r="C11" s="23" t="s">
        <v>26</v>
      </c>
      <c r="D11" s="24" t="s">
        <v>30</v>
      </c>
      <c r="E11" s="23">
        <v>3</v>
      </c>
      <c r="F11" s="23" t="s">
        <v>44</v>
      </c>
      <c r="G11" s="25">
        <v>41360</v>
      </c>
      <c r="H11" s="11">
        <f t="shared" si="0"/>
        <v>41388</v>
      </c>
      <c r="I11" s="11">
        <f t="shared" si="1"/>
        <v>41444</v>
      </c>
      <c r="J11" s="146">
        <f t="shared" si="2"/>
        <v>41472</v>
      </c>
      <c r="K11" s="150">
        <v>0</v>
      </c>
      <c r="L11" s="6">
        <v>1</v>
      </c>
      <c r="M11" s="7">
        <v>8</v>
      </c>
      <c r="N11" s="5">
        <v>18</v>
      </c>
      <c r="O11" s="6">
        <v>23</v>
      </c>
      <c r="P11" s="26">
        <v>23</v>
      </c>
      <c r="Q11" s="5">
        <v>23</v>
      </c>
      <c r="R11" s="6">
        <v>23</v>
      </c>
      <c r="S11" s="30">
        <v>23</v>
      </c>
      <c r="T11" s="5">
        <v>23</v>
      </c>
      <c r="U11" s="6">
        <v>23</v>
      </c>
      <c r="V11" s="143">
        <v>23</v>
      </c>
      <c r="W11" s="140">
        <v>23</v>
      </c>
      <c r="X11" s="60">
        <v>23</v>
      </c>
      <c r="Y11" s="8">
        <v>23</v>
      </c>
      <c r="Z11" s="40">
        <v>23</v>
      </c>
      <c r="AA11" s="42">
        <v>23</v>
      </c>
      <c r="AB11" s="8">
        <v>23</v>
      </c>
      <c r="AC11" s="40">
        <v>23</v>
      </c>
      <c r="AD11" s="42">
        <v>23</v>
      </c>
      <c r="AE11" s="8">
        <v>23</v>
      </c>
      <c r="AF11" s="40">
        <v>23</v>
      </c>
      <c r="AG11" s="42">
        <v>23</v>
      </c>
      <c r="AH11" s="8">
        <v>23</v>
      </c>
      <c r="AI11" s="61">
        <v>23</v>
      </c>
      <c r="AJ11" s="133">
        <v>1</v>
      </c>
      <c r="AK11" s="10">
        <v>0</v>
      </c>
      <c r="AL11" s="103">
        <v>1</v>
      </c>
    </row>
    <row r="12" spans="1:38">
      <c r="A12" s="22" t="s">
        <v>53</v>
      </c>
      <c r="B12" s="22" t="s">
        <v>54</v>
      </c>
      <c r="C12" s="23" t="s">
        <v>26</v>
      </c>
      <c r="D12" s="24" t="s">
        <v>30</v>
      </c>
      <c r="E12" s="23">
        <v>4</v>
      </c>
      <c r="F12" s="23" t="s">
        <v>44</v>
      </c>
      <c r="G12" s="25">
        <v>41360</v>
      </c>
      <c r="H12" s="11">
        <f t="shared" si="0"/>
        <v>41388</v>
      </c>
      <c r="I12" s="11">
        <f t="shared" si="1"/>
        <v>41444</v>
      </c>
      <c r="J12" s="146">
        <f t="shared" si="2"/>
        <v>41472</v>
      </c>
      <c r="K12" s="150">
        <v>0</v>
      </c>
      <c r="L12" s="6">
        <v>0</v>
      </c>
      <c r="M12" s="7">
        <v>13</v>
      </c>
      <c r="N12" s="5">
        <v>19</v>
      </c>
      <c r="O12" s="6">
        <v>22</v>
      </c>
      <c r="P12" s="26">
        <v>24</v>
      </c>
      <c r="Q12" s="5">
        <v>24</v>
      </c>
      <c r="R12" s="6">
        <v>25</v>
      </c>
      <c r="S12" s="30">
        <v>25</v>
      </c>
      <c r="T12" s="5">
        <v>25</v>
      </c>
      <c r="U12" s="6">
        <v>25</v>
      </c>
      <c r="V12" s="143">
        <v>25</v>
      </c>
      <c r="W12" s="140">
        <v>25</v>
      </c>
      <c r="X12" s="60">
        <v>25</v>
      </c>
      <c r="Y12" s="8">
        <v>25</v>
      </c>
      <c r="Z12" s="40">
        <v>25</v>
      </c>
      <c r="AA12" s="42">
        <v>25</v>
      </c>
      <c r="AB12" s="8">
        <v>25</v>
      </c>
      <c r="AC12" s="40">
        <v>25</v>
      </c>
      <c r="AD12" s="42">
        <v>25</v>
      </c>
      <c r="AE12" s="8">
        <v>25</v>
      </c>
      <c r="AF12" s="40">
        <v>25</v>
      </c>
      <c r="AG12" s="42">
        <v>25</v>
      </c>
      <c r="AH12" s="8">
        <v>25</v>
      </c>
      <c r="AI12" s="61">
        <v>25</v>
      </c>
      <c r="AJ12" s="133">
        <v>0</v>
      </c>
      <c r="AK12" s="10">
        <v>0</v>
      </c>
      <c r="AL12" s="103">
        <v>0</v>
      </c>
    </row>
    <row r="13" spans="1:38" s="162" customFormat="1">
      <c r="A13" s="158"/>
      <c r="B13" s="158"/>
      <c r="C13" s="159"/>
      <c r="D13" s="159"/>
      <c r="E13" s="159"/>
      <c r="F13" s="159"/>
      <c r="G13" s="159"/>
      <c r="H13" s="159"/>
      <c r="I13" s="159"/>
      <c r="J13" s="160"/>
      <c r="K13" s="187">
        <f>(K9/(25-$AL$9)+K10/(25-$AL$10)+K11/(25-$AL$11)+K12/(25-$AL$12))/4</f>
        <v>0</v>
      </c>
      <c r="L13" s="187">
        <f t="shared" ref="L13:AI13" si="4">(L9/(25-$AL$9)+L10/(25-$AL$10)+L11/(25-$AL$11)+L12/(25-$AL$12))/4</f>
        <v>1.0416666666666666E-2</v>
      </c>
      <c r="M13" s="187">
        <f t="shared" si="4"/>
        <v>0.30708333333333332</v>
      </c>
      <c r="N13" s="187">
        <f t="shared" si="4"/>
        <v>0.72124999999999995</v>
      </c>
      <c r="O13" s="187">
        <f t="shared" si="4"/>
        <v>0.90749999999999997</v>
      </c>
      <c r="P13" s="187">
        <f t="shared" si="4"/>
        <v>0.93791666666666673</v>
      </c>
      <c r="Q13" s="187">
        <f t="shared" si="4"/>
        <v>0.93791666666666673</v>
      </c>
      <c r="R13" s="187">
        <f t="shared" si="4"/>
        <v>0.94791666666666674</v>
      </c>
      <c r="S13" s="187">
        <f t="shared" si="4"/>
        <v>0.95833333333333337</v>
      </c>
      <c r="T13" s="187">
        <f t="shared" si="4"/>
        <v>0.97916666666666674</v>
      </c>
      <c r="U13" s="187">
        <f t="shared" si="4"/>
        <v>0.97916666666666674</v>
      </c>
      <c r="V13" s="187">
        <f t="shared" si="4"/>
        <v>0.97916666666666674</v>
      </c>
      <c r="W13" s="187">
        <f t="shared" si="4"/>
        <v>0.97916666666666674</v>
      </c>
      <c r="X13" s="187">
        <f t="shared" si="4"/>
        <v>0.97916666666666674</v>
      </c>
      <c r="Y13" s="187">
        <f t="shared" si="4"/>
        <v>0.97916666666666674</v>
      </c>
      <c r="Z13" s="187">
        <f t="shared" si="4"/>
        <v>0.97916666666666674</v>
      </c>
      <c r="AA13" s="187">
        <f t="shared" si="4"/>
        <v>0.97916666666666674</v>
      </c>
      <c r="AB13" s="187">
        <f t="shared" si="4"/>
        <v>0.97916666666666674</v>
      </c>
      <c r="AC13" s="187">
        <f t="shared" si="4"/>
        <v>0.97916666666666674</v>
      </c>
      <c r="AD13" s="187">
        <f t="shared" si="4"/>
        <v>0.97916666666666674</v>
      </c>
      <c r="AE13" s="187">
        <f t="shared" si="4"/>
        <v>0.97916666666666674</v>
      </c>
      <c r="AF13" s="187">
        <f t="shared" si="4"/>
        <v>0.97916666666666674</v>
      </c>
      <c r="AG13" s="187">
        <f t="shared" si="4"/>
        <v>0.97916666666666674</v>
      </c>
      <c r="AH13" s="187">
        <f t="shared" si="4"/>
        <v>0.97916666666666674</v>
      </c>
      <c r="AI13" s="187">
        <f t="shared" si="4"/>
        <v>0.97916666666666674</v>
      </c>
      <c r="AJ13" s="161"/>
      <c r="AK13" s="159"/>
      <c r="AL13" s="160"/>
    </row>
    <row r="14" spans="1:38">
      <c r="A14" s="1" t="s">
        <v>53</v>
      </c>
      <c r="B14" s="1" t="s">
        <v>54</v>
      </c>
      <c r="C14" s="12" t="s">
        <v>26</v>
      </c>
      <c r="D14" s="13" t="s">
        <v>31</v>
      </c>
      <c r="E14" s="12">
        <v>1</v>
      </c>
      <c r="F14" s="51" t="s">
        <v>44</v>
      </c>
      <c r="G14" s="4">
        <v>41360</v>
      </c>
      <c r="H14" s="14">
        <f t="shared" si="0"/>
        <v>41388</v>
      </c>
      <c r="I14" s="14">
        <f t="shared" si="1"/>
        <v>41444</v>
      </c>
      <c r="J14" s="154">
        <f t="shared" si="2"/>
        <v>41472</v>
      </c>
      <c r="K14" s="150">
        <v>0</v>
      </c>
      <c r="L14" s="6">
        <v>0</v>
      </c>
      <c r="M14" s="7">
        <v>0</v>
      </c>
      <c r="N14" s="5">
        <v>0</v>
      </c>
      <c r="O14" s="6">
        <v>0</v>
      </c>
      <c r="P14" s="26">
        <v>1</v>
      </c>
      <c r="Q14" s="5">
        <v>3</v>
      </c>
      <c r="R14" s="6">
        <v>4</v>
      </c>
      <c r="S14" s="30">
        <v>4</v>
      </c>
      <c r="T14" s="5">
        <v>4</v>
      </c>
      <c r="U14" s="6">
        <v>4</v>
      </c>
      <c r="V14" s="143">
        <v>4</v>
      </c>
      <c r="W14" s="140">
        <v>7</v>
      </c>
      <c r="X14" s="60">
        <v>7</v>
      </c>
      <c r="Y14" s="8">
        <v>7</v>
      </c>
      <c r="Z14" s="40">
        <v>7</v>
      </c>
      <c r="AA14" s="42">
        <v>7</v>
      </c>
      <c r="AB14" s="8">
        <v>7</v>
      </c>
      <c r="AC14" s="40">
        <v>7</v>
      </c>
      <c r="AD14" s="42">
        <v>7</v>
      </c>
      <c r="AE14" s="8">
        <v>7</v>
      </c>
      <c r="AF14" s="40">
        <v>7</v>
      </c>
      <c r="AG14" s="42">
        <v>7</v>
      </c>
      <c r="AH14" s="8">
        <v>7</v>
      </c>
      <c r="AI14" s="61">
        <v>7</v>
      </c>
      <c r="AJ14" s="133">
        <v>18</v>
      </c>
      <c r="AK14" s="10">
        <v>0</v>
      </c>
      <c r="AL14" s="103">
        <v>0</v>
      </c>
    </row>
    <row r="15" spans="1:38">
      <c r="A15" s="1" t="s">
        <v>53</v>
      </c>
      <c r="B15" s="1" t="s">
        <v>54</v>
      </c>
      <c r="C15" s="12" t="s">
        <v>26</v>
      </c>
      <c r="D15" s="13" t="s">
        <v>31</v>
      </c>
      <c r="E15" s="12">
        <v>2</v>
      </c>
      <c r="F15" s="2" t="s">
        <v>44</v>
      </c>
      <c r="G15" s="4">
        <v>41360</v>
      </c>
      <c r="H15" s="14">
        <f t="shared" si="0"/>
        <v>41388</v>
      </c>
      <c r="I15" s="14">
        <f t="shared" si="1"/>
        <v>41444</v>
      </c>
      <c r="J15" s="154">
        <f t="shared" si="2"/>
        <v>41472</v>
      </c>
      <c r="K15" s="150">
        <v>0</v>
      </c>
      <c r="L15" s="6">
        <v>0</v>
      </c>
      <c r="M15" s="7">
        <v>0</v>
      </c>
      <c r="N15" s="5">
        <v>0</v>
      </c>
      <c r="O15" s="6">
        <v>0</v>
      </c>
      <c r="P15" s="26">
        <v>5</v>
      </c>
      <c r="Q15" s="5">
        <v>9</v>
      </c>
      <c r="R15" s="6">
        <v>9</v>
      </c>
      <c r="S15" s="30">
        <v>10</v>
      </c>
      <c r="T15" s="5">
        <v>10</v>
      </c>
      <c r="U15" s="6">
        <v>10</v>
      </c>
      <c r="V15" s="143">
        <v>10</v>
      </c>
      <c r="W15" s="140">
        <v>10</v>
      </c>
      <c r="X15" s="60">
        <v>10</v>
      </c>
      <c r="Y15" s="8">
        <v>10</v>
      </c>
      <c r="Z15" s="40">
        <v>10</v>
      </c>
      <c r="AA15" s="42">
        <v>10</v>
      </c>
      <c r="AB15" s="8">
        <v>10</v>
      </c>
      <c r="AC15" s="40">
        <v>10</v>
      </c>
      <c r="AD15" s="42">
        <v>10</v>
      </c>
      <c r="AE15" s="8">
        <v>10</v>
      </c>
      <c r="AF15" s="40">
        <v>10</v>
      </c>
      <c r="AG15" s="42">
        <v>10</v>
      </c>
      <c r="AH15" s="8">
        <v>10</v>
      </c>
      <c r="AI15" s="61">
        <v>10</v>
      </c>
      <c r="AJ15" s="133">
        <v>14</v>
      </c>
      <c r="AK15" s="10">
        <v>0</v>
      </c>
      <c r="AL15" s="103">
        <v>1</v>
      </c>
    </row>
    <row r="16" spans="1:38">
      <c r="A16" s="1" t="s">
        <v>53</v>
      </c>
      <c r="B16" s="1" t="s">
        <v>54</v>
      </c>
      <c r="C16" s="12" t="s">
        <v>26</v>
      </c>
      <c r="D16" s="13" t="s">
        <v>31</v>
      </c>
      <c r="E16" s="12">
        <v>3</v>
      </c>
      <c r="F16" s="2" t="s">
        <v>44</v>
      </c>
      <c r="G16" s="4">
        <v>41360</v>
      </c>
      <c r="H16" s="14">
        <f t="shared" si="0"/>
        <v>41388</v>
      </c>
      <c r="I16" s="14">
        <f t="shared" si="1"/>
        <v>41444</v>
      </c>
      <c r="J16" s="154">
        <f t="shared" si="2"/>
        <v>41472</v>
      </c>
      <c r="K16" s="150">
        <v>0</v>
      </c>
      <c r="L16" s="6">
        <v>0</v>
      </c>
      <c r="M16" s="7">
        <v>0</v>
      </c>
      <c r="N16" s="5">
        <v>0</v>
      </c>
      <c r="O16" s="6">
        <v>0</v>
      </c>
      <c r="P16" s="26">
        <v>2</v>
      </c>
      <c r="Q16" s="5">
        <v>4</v>
      </c>
      <c r="R16" s="6">
        <v>7</v>
      </c>
      <c r="S16" s="30">
        <v>7</v>
      </c>
      <c r="T16" s="5">
        <v>7</v>
      </c>
      <c r="U16" s="6">
        <v>7</v>
      </c>
      <c r="V16" s="143">
        <v>8</v>
      </c>
      <c r="W16" s="140">
        <v>9</v>
      </c>
      <c r="X16" s="60">
        <v>9</v>
      </c>
      <c r="Y16" s="8">
        <v>9</v>
      </c>
      <c r="Z16" s="40">
        <v>9</v>
      </c>
      <c r="AA16" s="42">
        <v>9</v>
      </c>
      <c r="AB16" s="8">
        <v>9</v>
      </c>
      <c r="AC16" s="40">
        <v>9</v>
      </c>
      <c r="AD16" s="42">
        <v>9</v>
      </c>
      <c r="AE16" s="8">
        <v>9</v>
      </c>
      <c r="AF16" s="40">
        <v>9</v>
      </c>
      <c r="AG16" s="42">
        <v>9</v>
      </c>
      <c r="AH16" s="8">
        <v>9</v>
      </c>
      <c r="AI16" s="61">
        <v>9</v>
      </c>
      <c r="AJ16" s="133">
        <v>16</v>
      </c>
      <c r="AK16" s="10">
        <v>0</v>
      </c>
      <c r="AL16" s="103">
        <v>0</v>
      </c>
    </row>
    <row r="17" spans="1:38">
      <c r="A17" s="1" t="s">
        <v>53</v>
      </c>
      <c r="B17" s="1" t="s">
        <v>54</v>
      </c>
      <c r="C17" s="12" t="s">
        <v>26</v>
      </c>
      <c r="D17" s="13" t="s">
        <v>31</v>
      </c>
      <c r="E17" s="12">
        <v>4</v>
      </c>
      <c r="F17" s="2" t="s">
        <v>44</v>
      </c>
      <c r="G17" s="4">
        <v>41360</v>
      </c>
      <c r="H17" s="14">
        <f t="shared" si="0"/>
        <v>41388</v>
      </c>
      <c r="I17" s="14">
        <f t="shared" si="1"/>
        <v>41444</v>
      </c>
      <c r="J17" s="154">
        <f t="shared" si="2"/>
        <v>41472</v>
      </c>
      <c r="K17" s="150">
        <v>0</v>
      </c>
      <c r="L17" s="6">
        <v>0</v>
      </c>
      <c r="M17" s="7">
        <v>0</v>
      </c>
      <c r="N17" s="5">
        <v>0</v>
      </c>
      <c r="O17" s="6">
        <v>3</v>
      </c>
      <c r="P17" s="26">
        <v>5</v>
      </c>
      <c r="Q17" s="5">
        <v>6</v>
      </c>
      <c r="R17" s="6">
        <v>10</v>
      </c>
      <c r="S17" s="30">
        <v>11</v>
      </c>
      <c r="T17" s="5">
        <v>11</v>
      </c>
      <c r="U17" s="6">
        <v>11</v>
      </c>
      <c r="V17" s="143">
        <v>11</v>
      </c>
      <c r="W17" s="140">
        <v>12</v>
      </c>
      <c r="X17" s="60">
        <v>12</v>
      </c>
      <c r="Y17" s="8">
        <v>12</v>
      </c>
      <c r="Z17" s="40">
        <v>12</v>
      </c>
      <c r="AA17" s="42">
        <v>12</v>
      </c>
      <c r="AB17" s="8">
        <v>12</v>
      </c>
      <c r="AC17" s="40">
        <v>12</v>
      </c>
      <c r="AD17" s="42">
        <v>12</v>
      </c>
      <c r="AE17" s="8">
        <v>12</v>
      </c>
      <c r="AF17" s="40">
        <v>12</v>
      </c>
      <c r="AG17" s="42">
        <v>12</v>
      </c>
      <c r="AH17" s="8">
        <v>12</v>
      </c>
      <c r="AI17" s="61">
        <v>12</v>
      </c>
      <c r="AJ17" s="133">
        <v>13</v>
      </c>
      <c r="AK17" s="10">
        <v>0</v>
      </c>
      <c r="AL17" s="103">
        <v>0</v>
      </c>
    </row>
    <row r="18" spans="1:38" s="162" customFormat="1">
      <c r="A18" s="158"/>
      <c r="B18" s="158"/>
      <c r="C18" s="159"/>
      <c r="D18" s="159"/>
      <c r="E18" s="159"/>
      <c r="F18" s="159"/>
      <c r="G18" s="159"/>
      <c r="H18" s="159"/>
      <c r="I18" s="159"/>
      <c r="J18" s="160"/>
      <c r="K18" s="187">
        <f>(K14/(25-$AL$14)+K15/(25-$AL$15)+K16/(25-$AL$16)+K17/(25-$AL$17))/4</f>
        <v>0</v>
      </c>
      <c r="L18" s="187">
        <f t="shared" ref="L18:AI18" si="5">(L14/(25-$AL$14)+L15/(25-$AL$15)+L16/(25-$AL$16)+L17/(25-$AL$17))/4</f>
        <v>0</v>
      </c>
      <c r="M18" s="187">
        <f t="shared" si="5"/>
        <v>0</v>
      </c>
      <c r="N18" s="187">
        <f t="shared" si="5"/>
        <v>0</v>
      </c>
      <c r="O18" s="187">
        <f t="shared" si="5"/>
        <v>0.03</v>
      </c>
      <c r="P18" s="187">
        <f t="shared" si="5"/>
        <v>0.13208333333333333</v>
      </c>
      <c r="Q18" s="187">
        <f t="shared" si="5"/>
        <v>0.22375</v>
      </c>
      <c r="R18" s="187">
        <f t="shared" si="5"/>
        <v>0.30375000000000002</v>
      </c>
      <c r="S18" s="187">
        <f t="shared" si="5"/>
        <v>0.32416666666666666</v>
      </c>
      <c r="T18" s="187">
        <f t="shared" si="5"/>
        <v>0.32416666666666666</v>
      </c>
      <c r="U18" s="187">
        <f t="shared" si="5"/>
        <v>0.32416666666666666</v>
      </c>
      <c r="V18" s="187">
        <f t="shared" si="5"/>
        <v>0.33416666666666667</v>
      </c>
      <c r="W18" s="187">
        <f t="shared" si="5"/>
        <v>0.38416666666666666</v>
      </c>
      <c r="X18" s="187">
        <f t="shared" si="5"/>
        <v>0.38416666666666666</v>
      </c>
      <c r="Y18" s="187">
        <f t="shared" si="5"/>
        <v>0.38416666666666666</v>
      </c>
      <c r="Z18" s="187">
        <f t="shared" si="5"/>
        <v>0.38416666666666666</v>
      </c>
      <c r="AA18" s="187">
        <f t="shared" si="5"/>
        <v>0.38416666666666666</v>
      </c>
      <c r="AB18" s="187">
        <f t="shared" si="5"/>
        <v>0.38416666666666666</v>
      </c>
      <c r="AC18" s="187">
        <f t="shared" si="5"/>
        <v>0.38416666666666666</v>
      </c>
      <c r="AD18" s="187">
        <f t="shared" si="5"/>
        <v>0.38416666666666666</v>
      </c>
      <c r="AE18" s="187">
        <f t="shared" si="5"/>
        <v>0.38416666666666666</v>
      </c>
      <c r="AF18" s="187">
        <f t="shared" si="5"/>
        <v>0.38416666666666666</v>
      </c>
      <c r="AG18" s="187">
        <f t="shared" si="5"/>
        <v>0.38416666666666666</v>
      </c>
      <c r="AH18" s="187">
        <f t="shared" si="5"/>
        <v>0.38416666666666666</v>
      </c>
      <c r="AI18" s="187">
        <f t="shared" si="5"/>
        <v>0.38416666666666666</v>
      </c>
      <c r="AJ18" s="161"/>
      <c r="AK18" s="159"/>
      <c r="AL18" s="160"/>
    </row>
    <row r="19" spans="1:38">
      <c r="A19" s="22" t="s">
        <v>53</v>
      </c>
      <c r="B19" s="22" t="s">
        <v>54</v>
      </c>
      <c r="C19" s="23" t="s">
        <v>24</v>
      </c>
      <c r="D19" s="24" t="s">
        <v>27</v>
      </c>
      <c r="E19" s="23">
        <v>1</v>
      </c>
      <c r="F19" s="23" t="s">
        <v>44</v>
      </c>
      <c r="G19" s="25">
        <v>41360</v>
      </c>
      <c r="H19" s="11" t="s">
        <v>29</v>
      </c>
      <c r="I19" s="11">
        <f t="shared" si="1"/>
        <v>41444</v>
      </c>
      <c r="J19" s="146">
        <f t="shared" si="2"/>
        <v>41472</v>
      </c>
      <c r="K19" s="28" t="s">
        <v>29</v>
      </c>
      <c r="L19" s="6" t="s">
        <v>29</v>
      </c>
      <c r="M19" s="26" t="s">
        <v>29</v>
      </c>
      <c r="N19" s="5" t="s">
        <v>29</v>
      </c>
      <c r="O19" s="28" t="s">
        <v>29</v>
      </c>
      <c r="P19" s="26" t="s">
        <v>29</v>
      </c>
      <c r="Q19" s="5" t="s">
        <v>29</v>
      </c>
      <c r="R19" s="6" t="s">
        <v>29</v>
      </c>
      <c r="S19" s="30" t="s">
        <v>29</v>
      </c>
      <c r="T19" s="5" t="s">
        <v>29</v>
      </c>
      <c r="U19" s="6" t="s">
        <v>29</v>
      </c>
      <c r="V19" s="143" t="s">
        <v>29</v>
      </c>
      <c r="W19" s="140">
        <v>0</v>
      </c>
      <c r="X19" s="60">
        <v>0</v>
      </c>
      <c r="Y19" s="8">
        <v>15</v>
      </c>
      <c r="Z19" s="40">
        <v>21</v>
      </c>
      <c r="AA19" s="42">
        <v>24</v>
      </c>
      <c r="AB19" s="8">
        <v>24</v>
      </c>
      <c r="AC19" s="9">
        <v>24</v>
      </c>
      <c r="AD19" s="42">
        <v>24</v>
      </c>
      <c r="AE19" s="8">
        <v>24</v>
      </c>
      <c r="AF19" s="9">
        <v>24</v>
      </c>
      <c r="AG19" s="42">
        <v>24</v>
      </c>
      <c r="AH19" s="8">
        <v>24</v>
      </c>
      <c r="AI19" s="61">
        <v>24</v>
      </c>
      <c r="AJ19" s="133">
        <v>1</v>
      </c>
      <c r="AK19" s="10">
        <v>0</v>
      </c>
      <c r="AL19" s="103">
        <v>0</v>
      </c>
    </row>
    <row r="20" spans="1:38">
      <c r="A20" s="22" t="s">
        <v>53</v>
      </c>
      <c r="B20" s="22" t="s">
        <v>54</v>
      </c>
      <c r="C20" s="23" t="s">
        <v>24</v>
      </c>
      <c r="D20" s="24" t="s">
        <v>27</v>
      </c>
      <c r="E20" s="23">
        <v>2</v>
      </c>
      <c r="F20" s="23" t="s">
        <v>44</v>
      </c>
      <c r="G20" s="25">
        <v>41360</v>
      </c>
      <c r="H20" s="11" t="s">
        <v>29</v>
      </c>
      <c r="I20" s="11">
        <f t="shared" si="1"/>
        <v>41444</v>
      </c>
      <c r="J20" s="146">
        <f t="shared" si="2"/>
        <v>41472</v>
      </c>
      <c r="K20" s="28" t="s">
        <v>29</v>
      </c>
      <c r="L20" s="6" t="s">
        <v>29</v>
      </c>
      <c r="M20" s="26" t="s">
        <v>29</v>
      </c>
      <c r="N20" s="5" t="s">
        <v>29</v>
      </c>
      <c r="O20" s="28" t="s">
        <v>29</v>
      </c>
      <c r="P20" s="26" t="s">
        <v>29</v>
      </c>
      <c r="Q20" s="5" t="s">
        <v>29</v>
      </c>
      <c r="R20" s="6" t="s">
        <v>29</v>
      </c>
      <c r="S20" s="30" t="s">
        <v>29</v>
      </c>
      <c r="T20" s="5" t="s">
        <v>29</v>
      </c>
      <c r="U20" s="6" t="s">
        <v>29</v>
      </c>
      <c r="V20" s="143" t="s">
        <v>29</v>
      </c>
      <c r="W20" s="140">
        <v>0</v>
      </c>
      <c r="X20" s="60">
        <v>0</v>
      </c>
      <c r="Y20" s="8">
        <v>15</v>
      </c>
      <c r="Z20" s="40">
        <v>20</v>
      </c>
      <c r="AA20" s="42">
        <v>23</v>
      </c>
      <c r="AB20" s="8">
        <v>23</v>
      </c>
      <c r="AC20" s="9">
        <v>23</v>
      </c>
      <c r="AD20" s="42">
        <v>23</v>
      </c>
      <c r="AE20" s="8">
        <v>23</v>
      </c>
      <c r="AF20" s="9">
        <v>23</v>
      </c>
      <c r="AG20" s="42">
        <v>23</v>
      </c>
      <c r="AH20" s="8">
        <v>23</v>
      </c>
      <c r="AI20" s="61">
        <v>23</v>
      </c>
      <c r="AJ20" s="133">
        <v>2</v>
      </c>
      <c r="AK20" s="10">
        <v>0</v>
      </c>
      <c r="AL20" s="103">
        <v>0</v>
      </c>
    </row>
    <row r="21" spans="1:38">
      <c r="A21" s="22" t="s">
        <v>53</v>
      </c>
      <c r="B21" s="22" t="s">
        <v>54</v>
      </c>
      <c r="C21" s="23" t="s">
        <v>24</v>
      </c>
      <c r="D21" s="24" t="s">
        <v>27</v>
      </c>
      <c r="E21" s="23">
        <v>3</v>
      </c>
      <c r="F21" s="23" t="s">
        <v>44</v>
      </c>
      <c r="G21" s="25">
        <v>41360</v>
      </c>
      <c r="H21" s="11" t="s">
        <v>29</v>
      </c>
      <c r="I21" s="11">
        <f t="shared" si="1"/>
        <v>41444</v>
      </c>
      <c r="J21" s="146">
        <f t="shared" si="2"/>
        <v>41472</v>
      </c>
      <c r="K21" s="28" t="s">
        <v>29</v>
      </c>
      <c r="L21" s="6" t="s">
        <v>29</v>
      </c>
      <c r="M21" s="26" t="s">
        <v>29</v>
      </c>
      <c r="N21" s="5" t="s">
        <v>29</v>
      </c>
      <c r="O21" s="28" t="s">
        <v>29</v>
      </c>
      <c r="P21" s="26" t="s">
        <v>29</v>
      </c>
      <c r="Q21" s="5" t="s">
        <v>29</v>
      </c>
      <c r="R21" s="6" t="s">
        <v>29</v>
      </c>
      <c r="S21" s="30" t="s">
        <v>29</v>
      </c>
      <c r="T21" s="5" t="s">
        <v>29</v>
      </c>
      <c r="U21" s="6" t="s">
        <v>29</v>
      </c>
      <c r="V21" s="143" t="s">
        <v>29</v>
      </c>
      <c r="W21" s="140">
        <v>0</v>
      </c>
      <c r="X21" s="60">
        <v>0</v>
      </c>
      <c r="Y21" s="8">
        <v>10</v>
      </c>
      <c r="Z21" s="40">
        <v>21</v>
      </c>
      <c r="AA21" s="42">
        <v>23</v>
      </c>
      <c r="AB21" s="8">
        <v>23</v>
      </c>
      <c r="AC21" s="9">
        <v>23</v>
      </c>
      <c r="AD21" s="42">
        <v>23</v>
      </c>
      <c r="AE21" s="8">
        <v>23</v>
      </c>
      <c r="AF21" s="9">
        <v>23</v>
      </c>
      <c r="AG21" s="42">
        <v>23</v>
      </c>
      <c r="AH21" s="8">
        <v>23</v>
      </c>
      <c r="AI21" s="61">
        <v>23</v>
      </c>
      <c r="AJ21" s="133">
        <v>0</v>
      </c>
      <c r="AK21" s="10">
        <v>0</v>
      </c>
      <c r="AL21" s="103">
        <v>2</v>
      </c>
    </row>
    <row r="22" spans="1:38">
      <c r="A22" s="22" t="s">
        <v>53</v>
      </c>
      <c r="B22" s="22" t="s">
        <v>54</v>
      </c>
      <c r="C22" s="23" t="s">
        <v>24</v>
      </c>
      <c r="D22" s="24" t="s">
        <v>27</v>
      </c>
      <c r="E22" s="23">
        <v>4</v>
      </c>
      <c r="F22" s="23" t="s">
        <v>44</v>
      </c>
      <c r="G22" s="25">
        <v>41360</v>
      </c>
      <c r="H22" s="11" t="s">
        <v>29</v>
      </c>
      <c r="I22" s="11">
        <f t="shared" si="1"/>
        <v>41444</v>
      </c>
      <c r="J22" s="146">
        <f t="shared" si="2"/>
        <v>41472</v>
      </c>
      <c r="K22" s="28" t="s">
        <v>29</v>
      </c>
      <c r="L22" s="6" t="s">
        <v>29</v>
      </c>
      <c r="M22" s="26" t="s">
        <v>29</v>
      </c>
      <c r="N22" s="5" t="s">
        <v>29</v>
      </c>
      <c r="O22" s="28" t="s">
        <v>29</v>
      </c>
      <c r="P22" s="26" t="s">
        <v>29</v>
      </c>
      <c r="Q22" s="5" t="s">
        <v>29</v>
      </c>
      <c r="R22" s="6" t="s">
        <v>29</v>
      </c>
      <c r="S22" s="30" t="s">
        <v>29</v>
      </c>
      <c r="T22" s="5" t="s">
        <v>29</v>
      </c>
      <c r="U22" s="6" t="s">
        <v>29</v>
      </c>
      <c r="V22" s="143" t="s">
        <v>29</v>
      </c>
      <c r="W22" s="140">
        <v>0</v>
      </c>
      <c r="X22" s="60">
        <v>0</v>
      </c>
      <c r="Y22" s="8">
        <v>13</v>
      </c>
      <c r="Z22" s="40">
        <v>21</v>
      </c>
      <c r="AA22" s="42">
        <v>21</v>
      </c>
      <c r="AB22" s="8">
        <v>22</v>
      </c>
      <c r="AC22" s="9">
        <v>23</v>
      </c>
      <c r="AD22" s="42">
        <v>23</v>
      </c>
      <c r="AE22" s="8">
        <v>23</v>
      </c>
      <c r="AF22" s="9">
        <v>23</v>
      </c>
      <c r="AG22" s="42">
        <v>23</v>
      </c>
      <c r="AH22" s="8">
        <v>23</v>
      </c>
      <c r="AI22" s="61">
        <v>23</v>
      </c>
      <c r="AJ22" s="133">
        <v>0</v>
      </c>
      <c r="AK22" s="10">
        <v>0</v>
      </c>
      <c r="AL22" s="103">
        <v>2</v>
      </c>
    </row>
    <row r="23" spans="1:38" s="162" customFormat="1">
      <c r="A23" s="158"/>
      <c r="B23" s="158"/>
      <c r="C23" s="159"/>
      <c r="D23" s="159"/>
      <c r="E23" s="159"/>
      <c r="F23" s="159"/>
      <c r="G23" s="159"/>
      <c r="H23" s="159"/>
      <c r="I23" s="159"/>
      <c r="J23" s="160"/>
      <c r="K23" s="161"/>
      <c r="L23" s="159"/>
      <c r="M23" s="164"/>
      <c r="N23" s="165"/>
      <c r="O23" s="161"/>
      <c r="P23" s="164"/>
      <c r="Q23" s="165"/>
      <c r="R23" s="159"/>
      <c r="S23" s="166"/>
      <c r="T23" s="165"/>
      <c r="U23" s="159"/>
      <c r="V23" s="160"/>
      <c r="W23" s="167">
        <f>(W19/(25-$AL$19)+W20/(25-$AL$20)+W21/(25-$AL$21)+W22/(25-$AL$22))/4</f>
        <v>0</v>
      </c>
      <c r="X23" s="167">
        <f t="shared" ref="X23:AI23" si="6">(X19/(25-$AL$19)+X20/(25-$AL$20)+X21/(25-$AL$21)+X22/(25-$AL$22))/4</f>
        <v>0</v>
      </c>
      <c r="Y23" s="167">
        <f t="shared" si="6"/>
        <v>0.54999999999999993</v>
      </c>
      <c r="Z23" s="167">
        <f t="shared" si="6"/>
        <v>0.86652173913043484</v>
      </c>
      <c r="AA23" s="167">
        <f t="shared" si="6"/>
        <v>0.94826086956521738</v>
      </c>
      <c r="AB23" s="167">
        <f t="shared" si="6"/>
        <v>0.95913043478260862</v>
      </c>
      <c r="AC23" s="167">
        <f t="shared" si="6"/>
        <v>0.97</v>
      </c>
      <c r="AD23" s="167">
        <f t="shared" si="6"/>
        <v>0.97</v>
      </c>
      <c r="AE23" s="167">
        <f t="shared" si="6"/>
        <v>0.97</v>
      </c>
      <c r="AF23" s="167">
        <f t="shared" si="6"/>
        <v>0.97</v>
      </c>
      <c r="AG23" s="167">
        <f t="shared" si="6"/>
        <v>0.97</v>
      </c>
      <c r="AH23" s="167">
        <f t="shared" si="6"/>
        <v>0.97</v>
      </c>
      <c r="AI23" s="167">
        <f t="shared" si="6"/>
        <v>0.97</v>
      </c>
      <c r="AJ23" s="161"/>
      <c r="AK23" s="159"/>
      <c r="AL23" s="160"/>
    </row>
    <row r="24" spans="1:38">
      <c r="A24" s="1" t="s">
        <v>53</v>
      </c>
      <c r="B24" s="1" t="s">
        <v>54</v>
      </c>
      <c r="C24" s="12" t="s">
        <v>24</v>
      </c>
      <c r="D24" s="13" t="s">
        <v>30</v>
      </c>
      <c r="E24" s="12">
        <v>1</v>
      </c>
      <c r="F24" s="2" t="s">
        <v>44</v>
      </c>
      <c r="G24" s="4">
        <v>41360</v>
      </c>
      <c r="H24" s="15" t="s">
        <v>29</v>
      </c>
      <c r="I24" s="14">
        <f t="shared" si="1"/>
        <v>41444</v>
      </c>
      <c r="J24" s="154">
        <f t="shared" si="2"/>
        <v>41472</v>
      </c>
      <c r="K24" s="28" t="s">
        <v>29</v>
      </c>
      <c r="L24" s="6" t="s">
        <v>29</v>
      </c>
      <c r="M24" s="26" t="s">
        <v>29</v>
      </c>
      <c r="N24" s="5" t="s">
        <v>29</v>
      </c>
      <c r="O24" s="28" t="s">
        <v>29</v>
      </c>
      <c r="P24" s="26" t="s">
        <v>29</v>
      </c>
      <c r="Q24" s="5" t="s">
        <v>29</v>
      </c>
      <c r="R24" s="6" t="s">
        <v>29</v>
      </c>
      <c r="S24" s="30" t="s">
        <v>29</v>
      </c>
      <c r="T24" s="5" t="s">
        <v>29</v>
      </c>
      <c r="U24" s="6" t="s">
        <v>29</v>
      </c>
      <c r="V24" s="143" t="s">
        <v>29</v>
      </c>
      <c r="W24" s="140">
        <v>0</v>
      </c>
      <c r="X24" s="60">
        <v>0</v>
      </c>
      <c r="Y24" s="8">
        <v>0</v>
      </c>
      <c r="Z24" s="40">
        <v>13</v>
      </c>
      <c r="AA24" s="42">
        <v>22</v>
      </c>
      <c r="AB24" s="8">
        <v>23</v>
      </c>
      <c r="AC24" s="9">
        <v>23</v>
      </c>
      <c r="AD24" s="42">
        <v>23</v>
      </c>
      <c r="AE24" s="8">
        <v>23</v>
      </c>
      <c r="AF24" s="9">
        <v>23</v>
      </c>
      <c r="AG24" s="42">
        <v>23</v>
      </c>
      <c r="AH24" s="8">
        <v>23</v>
      </c>
      <c r="AI24" s="61">
        <v>23</v>
      </c>
      <c r="AJ24" s="133">
        <v>0</v>
      </c>
      <c r="AK24" s="10">
        <v>0</v>
      </c>
      <c r="AL24" s="103">
        <v>2</v>
      </c>
    </row>
    <row r="25" spans="1:38">
      <c r="A25" s="1" t="s">
        <v>53</v>
      </c>
      <c r="B25" s="1" t="s">
        <v>54</v>
      </c>
      <c r="C25" s="12" t="s">
        <v>24</v>
      </c>
      <c r="D25" s="13" t="s">
        <v>30</v>
      </c>
      <c r="E25" s="12">
        <v>2</v>
      </c>
      <c r="F25" s="2" t="s">
        <v>44</v>
      </c>
      <c r="G25" s="4">
        <v>41360</v>
      </c>
      <c r="H25" s="15" t="s">
        <v>29</v>
      </c>
      <c r="I25" s="14">
        <f t="shared" si="1"/>
        <v>41444</v>
      </c>
      <c r="J25" s="154">
        <f t="shared" si="2"/>
        <v>41472</v>
      </c>
      <c r="K25" s="28" t="s">
        <v>29</v>
      </c>
      <c r="L25" s="6" t="s">
        <v>29</v>
      </c>
      <c r="M25" s="26" t="s">
        <v>29</v>
      </c>
      <c r="N25" s="5" t="s">
        <v>29</v>
      </c>
      <c r="O25" s="28" t="s">
        <v>29</v>
      </c>
      <c r="P25" s="26" t="s">
        <v>29</v>
      </c>
      <c r="Q25" s="5" t="s">
        <v>29</v>
      </c>
      <c r="R25" s="6" t="s">
        <v>29</v>
      </c>
      <c r="S25" s="30" t="s">
        <v>29</v>
      </c>
      <c r="T25" s="5" t="s">
        <v>29</v>
      </c>
      <c r="U25" s="6" t="s">
        <v>29</v>
      </c>
      <c r="V25" s="143" t="s">
        <v>29</v>
      </c>
      <c r="W25" s="140">
        <v>0</v>
      </c>
      <c r="X25" s="60">
        <v>0</v>
      </c>
      <c r="Y25" s="8">
        <v>4</v>
      </c>
      <c r="Z25" s="40">
        <v>19</v>
      </c>
      <c r="AA25" s="42">
        <v>23</v>
      </c>
      <c r="AB25" s="8">
        <v>24</v>
      </c>
      <c r="AC25" s="9">
        <v>25</v>
      </c>
      <c r="AD25" s="42">
        <v>25</v>
      </c>
      <c r="AE25" s="8">
        <v>25</v>
      </c>
      <c r="AF25" s="9">
        <v>25</v>
      </c>
      <c r="AG25" s="42">
        <v>25</v>
      </c>
      <c r="AH25" s="8">
        <v>25</v>
      </c>
      <c r="AI25" s="61">
        <v>25</v>
      </c>
      <c r="AJ25" s="133">
        <v>0</v>
      </c>
      <c r="AK25" s="10">
        <v>0</v>
      </c>
      <c r="AL25" s="103">
        <v>0</v>
      </c>
    </row>
    <row r="26" spans="1:38">
      <c r="A26" s="1" t="s">
        <v>53</v>
      </c>
      <c r="B26" s="1" t="s">
        <v>54</v>
      </c>
      <c r="C26" s="12" t="s">
        <v>24</v>
      </c>
      <c r="D26" s="13" t="s">
        <v>30</v>
      </c>
      <c r="E26" s="12">
        <v>3</v>
      </c>
      <c r="F26" s="2" t="s">
        <v>44</v>
      </c>
      <c r="G26" s="4">
        <v>41360</v>
      </c>
      <c r="H26" s="15" t="s">
        <v>29</v>
      </c>
      <c r="I26" s="14">
        <f t="shared" si="1"/>
        <v>41444</v>
      </c>
      <c r="J26" s="154">
        <f t="shared" si="2"/>
        <v>41472</v>
      </c>
      <c r="K26" s="28" t="s">
        <v>29</v>
      </c>
      <c r="L26" s="6" t="s">
        <v>29</v>
      </c>
      <c r="M26" s="26" t="s">
        <v>29</v>
      </c>
      <c r="N26" s="5" t="s">
        <v>29</v>
      </c>
      <c r="O26" s="28" t="s">
        <v>29</v>
      </c>
      <c r="P26" s="26" t="s">
        <v>29</v>
      </c>
      <c r="Q26" s="5" t="s">
        <v>29</v>
      </c>
      <c r="R26" s="6" t="s">
        <v>29</v>
      </c>
      <c r="S26" s="30" t="s">
        <v>29</v>
      </c>
      <c r="T26" s="5" t="s">
        <v>29</v>
      </c>
      <c r="U26" s="6" t="s">
        <v>29</v>
      </c>
      <c r="V26" s="143" t="s">
        <v>29</v>
      </c>
      <c r="W26" s="140">
        <v>0</v>
      </c>
      <c r="X26" s="60">
        <v>0</v>
      </c>
      <c r="Y26" s="8">
        <v>4</v>
      </c>
      <c r="Z26" s="40">
        <v>16</v>
      </c>
      <c r="AA26" s="42">
        <v>23</v>
      </c>
      <c r="AB26" s="8">
        <v>23</v>
      </c>
      <c r="AC26" s="9">
        <v>23</v>
      </c>
      <c r="AD26" s="42">
        <v>23</v>
      </c>
      <c r="AE26" s="8">
        <v>23</v>
      </c>
      <c r="AF26" s="9">
        <v>23</v>
      </c>
      <c r="AG26" s="42">
        <v>23</v>
      </c>
      <c r="AH26" s="8">
        <v>23</v>
      </c>
      <c r="AI26" s="61">
        <v>23</v>
      </c>
      <c r="AJ26" s="133">
        <v>1</v>
      </c>
      <c r="AK26" s="10">
        <v>0</v>
      </c>
      <c r="AL26" s="103">
        <v>1</v>
      </c>
    </row>
    <row r="27" spans="1:38">
      <c r="A27" s="1" t="s">
        <v>53</v>
      </c>
      <c r="B27" s="1" t="s">
        <v>54</v>
      </c>
      <c r="C27" s="12" t="s">
        <v>24</v>
      </c>
      <c r="D27" s="13" t="s">
        <v>30</v>
      </c>
      <c r="E27" s="12">
        <v>4</v>
      </c>
      <c r="F27" s="2" t="s">
        <v>44</v>
      </c>
      <c r="G27" s="4">
        <v>41360</v>
      </c>
      <c r="H27" s="15" t="s">
        <v>29</v>
      </c>
      <c r="I27" s="14">
        <f t="shared" si="1"/>
        <v>41444</v>
      </c>
      <c r="J27" s="154">
        <f t="shared" si="2"/>
        <v>41472</v>
      </c>
      <c r="K27" s="28" t="s">
        <v>29</v>
      </c>
      <c r="L27" s="6" t="s">
        <v>29</v>
      </c>
      <c r="M27" s="26" t="s">
        <v>29</v>
      </c>
      <c r="N27" s="5" t="s">
        <v>29</v>
      </c>
      <c r="O27" s="28" t="s">
        <v>29</v>
      </c>
      <c r="P27" s="26" t="s">
        <v>29</v>
      </c>
      <c r="Q27" s="5" t="s">
        <v>29</v>
      </c>
      <c r="R27" s="6" t="s">
        <v>29</v>
      </c>
      <c r="S27" s="30" t="s">
        <v>29</v>
      </c>
      <c r="T27" s="5" t="s">
        <v>29</v>
      </c>
      <c r="U27" s="6" t="s">
        <v>29</v>
      </c>
      <c r="V27" s="143" t="s">
        <v>29</v>
      </c>
      <c r="W27" s="140">
        <v>0</v>
      </c>
      <c r="X27" s="60">
        <v>0</v>
      </c>
      <c r="Y27" s="8">
        <v>0</v>
      </c>
      <c r="Z27" s="40">
        <v>19</v>
      </c>
      <c r="AA27" s="42">
        <v>24</v>
      </c>
      <c r="AB27" s="8">
        <v>25</v>
      </c>
      <c r="AC27" s="9">
        <v>25</v>
      </c>
      <c r="AD27" s="42">
        <v>25</v>
      </c>
      <c r="AE27" s="8">
        <v>25</v>
      </c>
      <c r="AF27" s="9">
        <v>25</v>
      </c>
      <c r="AG27" s="42">
        <v>25</v>
      </c>
      <c r="AH27" s="8">
        <v>25</v>
      </c>
      <c r="AI27" s="61">
        <v>25</v>
      </c>
      <c r="AJ27" s="133">
        <v>0</v>
      </c>
      <c r="AK27" s="10">
        <v>0</v>
      </c>
      <c r="AL27" s="103">
        <v>0</v>
      </c>
    </row>
    <row r="28" spans="1:38" s="162" customFormat="1">
      <c r="A28" s="158"/>
      <c r="B28" s="158"/>
      <c r="C28" s="159"/>
      <c r="D28" s="159"/>
      <c r="E28" s="159"/>
      <c r="F28" s="159"/>
      <c r="G28" s="159"/>
      <c r="H28" s="159"/>
      <c r="I28" s="159"/>
      <c r="J28" s="160"/>
      <c r="K28" s="161"/>
      <c r="L28" s="159"/>
      <c r="M28" s="164"/>
      <c r="N28" s="165"/>
      <c r="O28" s="161"/>
      <c r="P28" s="164"/>
      <c r="Q28" s="165"/>
      <c r="R28" s="159"/>
      <c r="S28" s="166"/>
      <c r="T28" s="165"/>
      <c r="U28" s="159"/>
      <c r="V28" s="160"/>
      <c r="W28" s="167">
        <f>(W24/(25-$AL$24)+W25/(25-$AL$25)+W26/(25-$AL$26)+W27/(25-$AL$27))/4</f>
        <v>0</v>
      </c>
      <c r="X28" s="167">
        <f t="shared" ref="X28:AI28" si="7">(X24/(25-$AL$24)+X25/(25-$AL$25)+X26/(25-$AL$26)+X27/(25-$AL$27))/4</f>
        <v>0</v>
      </c>
      <c r="Y28" s="167">
        <f t="shared" si="7"/>
        <v>8.1666666666666665E-2</v>
      </c>
      <c r="Z28" s="167">
        <f t="shared" si="7"/>
        <v>0.68797101449275355</v>
      </c>
      <c r="AA28" s="167">
        <f t="shared" si="7"/>
        <v>0.9487137681159421</v>
      </c>
      <c r="AB28" s="167">
        <f t="shared" si="7"/>
        <v>0.97958333333333336</v>
      </c>
      <c r="AC28" s="167">
        <f t="shared" si="7"/>
        <v>0.98958333333333337</v>
      </c>
      <c r="AD28" s="167">
        <f t="shared" si="7"/>
        <v>0.98958333333333337</v>
      </c>
      <c r="AE28" s="167">
        <f t="shared" si="7"/>
        <v>0.98958333333333337</v>
      </c>
      <c r="AF28" s="167">
        <f t="shared" si="7"/>
        <v>0.98958333333333337</v>
      </c>
      <c r="AG28" s="167">
        <f t="shared" si="7"/>
        <v>0.98958333333333337</v>
      </c>
      <c r="AH28" s="167">
        <f t="shared" si="7"/>
        <v>0.98958333333333337</v>
      </c>
      <c r="AI28" s="167">
        <f t="shared" si="7"/>
        <v>0.98958333333333337</v>
      </c>
      <c r="AJ28" s="161"/>
      <c r="AK28" s="159"/>
      <c r="AL28" s="160"/>
    </row>
    <row r="29" spans="1:38">
      <c r="A29" s="22" t="s">
        <v>53</v>
      </c>
      <c r="B29" s="22" t="s">
        <v>54</v>
      </c>
      <c r="C29" s="23" t="s">
        <v>24</v>
      </c>
      <c r="D29" s="24" t="s">
        <v>31</v>
      </c>
      <c r="E29" s="23">
        <v>1</v>
      </c>
      <c r="F29" s="23" t="s">
        <v>44</v>
      </c>
      <c r="G29" s="25">
        <v>41360</v>
      </c>
      <c r="H29" s="11" t="s">
        <v>29</v>
      </c>
      <c r="I29" s="11">
        <f t="shared" si="1"/>
        <v>41444</v>
      </c>
      <c r="J29" s="146">
        <f t="shared" si="2"/>
        <v>41472</v>
      </c>
      <c r="K29" s="28" t="s">
        <v>29</v>
      </c>
      <c r="L29" s="6" t="s">
        <v>29</v>
      </c>
      <c r="M29" s="26" t="s">
        <v>29</v>
      </c>
      <c r="N29" s="5" t="s">
        <v>29</v>
      </c>
      <c r="O29" s="28" t="s">
        <v>29</v>
      </c>
      <c r="P29" s="26" t="s">
        <v>29</v>
      </c>
      <c r="Q29" s="5" t="s">
        <v>29</v>
      </c>
      <c r="R29" s="6" t="s">
        <v>29</v>
      </c>
      <c r="S29" s="30" t="s">
        <v>29</v>
      </c>
      <c r="T29" s="5" t="s">
        <v>29</v>
      </c>
      <c r="U29" s="6" t="s">
        <v>29</v>
      </c>
      <c r="V29" s="143" t="s">
        <v>29</v>
      </c>
      <c r="W29" s="140">
        <v>0</v>
      </c>
      <c r="X29" s="60">
        <v>0</v>
      </c>
      <c r="Y29" s="8">
        <v>0</v>
      </c>
      <c r="Z29" s="40">
        <v>0</v>
      </c>
      <c r="AA29" s="42">
        <v>14</v>
      </c>
      <c r="AB29" s="8">
        <v>21</v>
      </c>
      <c r="AC29" s="9">
        <v>23</v>
      </c>
      <c r="AD29" s="42">
        <v>24</v>
      </c>
      <c r="AE29" s="8">
        <v>24</v>
      </c>
      <c r="AF29" s="9">
        <v>24</v>
      </c>
      <c r="AG29" s="42">
        <v>24</v>
      </c>
      <c r="AH29" s="8">
        <v>24</v>
      </c>
      <c r="AI29" s="61">
        <v>24</v>
      </c>
      <c r="AJ29" s="133">
        <v>1</v>
      </c>
      <c r="AK29" s="10">
        <v>0</v>
      </c>
      <c r="AL29" s="103">
        <v>0</v>
      </c>
    </row>
    <row r="30" spans="1:38">
      <c r="A30" s="22" t="s">
        <v>53</v>
      </c>
      <c r="B30" s="22" t="s">
        <v>54</v>
      </c>
      <c r="C30" s="23" t="s">
        <v>24</v>
      </c>
      <c r="D30" s="24" t="s">
        <v>31</v>
      </c>
      <c r="E30" s="23">
        <v>2</v>
      </c>
      <c r="F30" s="23" t="s">
        <v>44</v>
      </c>
      <c r="G30" s="25">
        <v>41360</v>
      </c>
      <c r="H30" s="11" t="s">
        <v>29</v>
      </c>
      <c r="I30" s="11">
        <f t="shared" si="1"/>
        <v>41444</v>
      </c>
      <c r="J30" s="146">
        <f t="shared" si="2"/>
        <v>41472</v>
      </c>
      <c r="K30" s="28" t="s">
        <v>29</v>
      </c>
      <c r="L30" s="6" t="s">
        <v>29</v>
      </c>
      <c r="M30" s="26" t="s">
        <v>29</v>
      </c>
      <c r="N30" s="5" t="s">
        <v>29</v>
      </c>
      <c r="O30" s="28" t="s">
        <v>29</v>
      </c>
      <c r="P30" s="26" t="s">
        <v>29</v>
      </c>
      <c r="Q30" s="5" t="s">
        <v>29</v>
      </c>
      <c r="R30" s="6" t="s">
        <v>29</v>
      </c>
      <c r="S30" s="30" t="s">
        <v>29</v>
      </c>
      <c r="T30" s="5" t="s">
        <v>29</v>
      </c>
      <c r="U30" s="6" t="s">
        <v>29</v>
      </c>
      <c r="V30" s="143" t="s">
        <v>29</v>
      </c>
      <c r="W30" s="140">
        <v>0</v>
      </c>
      <c r="X30" s="60">
        <v>0</v>
      </c>
      <c r="Y30" s="8">
        <v>0</v>
      </c>
      <c r="Z30" s="40">
        <v>0</v>
      </c>
      <c r="AA30" s="42">
        <v>13</v>
      </c>
      <c r="AB30" s="8">
        <v>23</v>
      </c>
      <c r="AC30" s="9">
        <v>23</v>
      </c>
      <c r="AD30" s="42">
        <v>23</v>
      </c>
      <c r="AE30" s="8">
        <v>23</v>
      </c>
      <c r="AF30" s="9">
        <v>23</v>
      </c>
      <c r="AG30" s="42">
        <v>23</v>
      </c>
      <c r="AH30" s="8">
        <v>23</v>
      </c>
      <c r="AI30" s="61">
        <v>23</v>
      </c>
      <c r="AJ30" s="133">
        <v>1</v>
      </c>
      <c r="AK30" s="10">
        <v>0</v>
      </c>
      <c r="AL30" s="103">
        <v>1</v>
      </c>
    </row>
    <row r="31" spans="1:38">
      <c r="A31" s="22" t="s">
        <v>53</v>
      </c>
      <c r="B31" s="22" t="s">
        <v>54</v>
      </c>
      <c r="C31" s="23" t="s">
        <v>24</v>
      </c>
      <c r="D31" s="24" t="s">
        <v>31</v>
      </c>
      <c r="E31" s="23">
        <v>3</v>
      </c>
      <c r="F31" s="23" t="s">
        <v>44</v>
      </c>
      <c r="G31" s="25">
        <v>41360</v>
      </c>
      <c r="H31" s="11" t="s">
        <v>29</v>
      </c>
      <c r="I31" s="11">
        <f t="shared" si="1"/>
        <v>41444</v>
      </c>
      <c r="J31" s="146">
        <f t="shared" si="2"/>
        <v>41472</v>
      </c>
      <c r="K31" s="28" t="s">
        <v>29</v>
      </c>
      <c r="L31" s="6" t="s">
        <v>29</v>
      </c>
      <c r="M31" s="26" t="s">
        <v>29</v>
      </c>
      <c r="N31" s="5" t="s">
        <v>29</v>
      </c>
      <c r="O31" s="28" t="s">
        <v>29</v>
      </c>
      <c r="P31" s="26" t="s">
        <v>29</v>
      </c>
      <c r="Q31" s="5" t="s">
        <v>29</v>
      </c>
      <c r="R31" s="6" t="s">
        <v>29</v>
      </c>
      <c r="S31" s="30" t="s">
        <v>29</v>
      </c>
      <c r="T31" s="5" t="s">
        <v>29</v>
      </c>
      <c r="U31" s="6" t="s">
        <v>29</v>
      </c>
      <c r="V31" s="143" t="s">
        <v>29</v>
      </c>
      <c r="W31" s="140">
        <v>0</v>
      </c>
      <c r="X31" s="60">
        <v>0</v>
      </c>
      <c r="Y31" s="8">
        <v>0</v>
      </c>
      <c r="Z31" s="40">
        <v>1</v>
      </c>
      <c r="AA31" s="42">
        <v>11</v>
      </c>
      <c r="AB31" s="8">
        <v>20</v>
      </c>
      <c r="AC31" s="9">
        <v>23</v>
      </c>
      <c r="AD31" s="42">
        <v>23</v>
      </c>
      <c r="AE31" s="8">
        <v>23</v>
      </c>
      <c r="AF31" s="9">
        <v>23</v>
      </c>
      <c r="AG31" s="42">
        <v>24</v>
      </c>
      <c r="AH31" s="8">
        <v>24</v>
      </c>
      <c r="AI31" s="61">
        <v>24</v>
      </c>
      <c r="AJ31" s="133">
        <v>1</v>
      </c>
      <c r="AK31" s="10">
        <v>0</v>
      </c>
      <c r="AL31" s="103">
        <v>0</v>
      </c>
    </row>
    <row r="32" spans="1:38" ht="15.75" thickBot="1">
      <c r="A32" s="32" t="s">
        <v>53</v>
      </c>
      <c r="B32" s="32" t="s">
        <v>54</v>
      </c>
      <c r="C32" s="33" t="s">
        <v>24</v>
      </c>
      <c r="D32" s="34" t="s">
        <v>31</v>
      </c>
      <c r="E32" s="33">
        <v>4</v>
      </c>
      <c r="F32" s="33" t="s">
        <v>44</v>
      </c>
      <c r="G32" s="35">
        <v>41360</v>
      </c>
      <c r="H32" s="16" t="s">
        <v>29</v>
      </c>
      <c r="I32" s="16">
        <f t="shared" si="1"/>
        <v>41444</v>
      </c>
      <c r="J32" s="147">
        <f t="shared" si="2"/>
        <v>41472</v>
      </c>
      <c r="K32" s="29" t="s">
        <v>29</v>
      </c>
      <c r="L32" s="18" t="s">
        <v>29</v>
      </c>
      <c r="M32" s="27" t="s">
        <v>29</v>
      </c>
      <c r="N32" s="17" t="s">
        <v>29</v>
      </c>
      <c r="O32" s="29" t="s">
        <v>29</v>
      </c>
      <c r="P32" s="27" t="s">
        <v>29</v>
      </c>
      <c r="Q32" s="17" t="s">
        <v>29</v>
      </c>
      <c r="R32" s="18" t="s">
        <v>29</v>
      </c>
      <c r="S32" s="31" t="s">
        <v>29</v>
      </c>
      <c r="T32" s="17" t="s">
        <v>29</v>
      </c>
      <c r="U32" s="18" t="s">
        <v>29</v>
      </c>
      <c r="V32" s="145" t="s">
        <v>29</v>
      </c>
      <c r="W32" s="144">
        <v>0</v>
      </c>
      <c r="X32" s="62">
        <v>0</v>
      </c>
      <c r="Y32" s="19">
        <v>0</v>
      </c>
      <c r="Z32" s="41">
        <v>1</v>
      </c>
      <c r="AA32" s="43">
        <v>7</v>
      </c>
      <c r="AB32" s="19">
        <v>21</v>
      </c>
      <c r="AC32" s="20">
        <v>22</v>
      </c>
      <c r="AD32" s="43">
        <v>22</v>
      </c>
      <c r="AE32" s="19">
        <v>23</v>
      </c>
      <c r="AF32" s="20">
        <v>23</v>
      </c>
      <c r="AG32" s="43">
        <v>23</v>
      </c>
      <c r="AH32" s="19">
        <v>23</v>
      </c>
      <c r="AI32" s="56">
        <v>23</v>
      </c>
      <c r="AJ32" s="134">
        <v>2</v>
      </c>
      <c r="AK32" s="21">
        <v>0</v>
      </c>
      <c r="AL32" s="104">
        <v>0</v>
      </c>
    </row>
    <row r="33" spans="23:35" s="162" customFormat="1" ht="15.75" thickTop="1">
      <c r="W33" s="162">
        <f>(W29/(25-$AL$29)+W30/(25-$AL$30)+W31/(25-$AL$31)+W32/(25-$AL$32))/4</f>
        <v>0</v>
      </c>
      <c r="X33" s="162">
        <f t="shared" ref="X33:AI33" si="8">(X29/(25-$AL$29)+X30/(25-$AL$30)+X31/(25-$AL$31)+X32/(25-$AL$32))/4</f>
        <v>0</v>
      </c>
      <c r="Y33" s="162">
        <f t="shared" si="8"/>
        <v>0</v>
      </c>
      <c r="Z33" s="162">
        <f t="shared" si="8"/>
        <v>0.02</v>
      </c>
      <c r="AA33" s="162">
        <f t="shared" si="8"/>
        <v>0.45541666666666664</v>
      </c>
      <c r="AB33" s="162">
        <f t="shared" si="8"/>
        <v>0.85958333333333337</v>
      </c>
      <c r="AC33" s="162">
        <f t="shared" si="8"/>
        <v>0.91958333333333331</v>
      </c>
      <c r="AD33" s="162">
        <f t="shared" si="8"/>
        <v>0.92958333333333332</v>
      </c>
      <c r="AE33" s="162">
        <f t="shared" si="8"/>
        <v>0.93958333333333333</v>
      </c>
      <c r="AF33" s="162">
        <f t="shared" si="8"/>
        <v>0.93958333333333333</v>
      </c>
      <c r="AG33" s="162">
        <f t="shared" si="8"/>
        <v>0.94958333333333333</v>
      </c>
      <c r="AH33" s="162">
        <f t="shared" si="8"/>
        <v>0.94958333333333333</v>
      </c>
      <c r="AI33" s="162">
        <f t="shared" si="8"/>
        <v>0.94958333333333333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35"/>
  <sheetViews>
    <sheetView topLeftCell="C1" zoomScale="75" zoomScaleNormal="75" workbookViewId="0">
      <selection activeCell="AM5" sqref="AM5"/>
    </sheetView>
  </sheetViews>
  <sheetFormatPr baseColWidth="10" defaultRowHeight="15"/>
  <cols>
    <col min="1" max="1" width="9.28515625" bestFit="1" customWidth="1"/>
    <col min="2" max="2" width="8.42578125" bestFit="1" customWidth="1"/>
    <col min="3" max="3" width="2" bestFit="1" customWidth="1"/>
    <col min="4" max="4" width="4.85546875" bestFit="1" customWidth="1"/>
    <col min="5" max="5" width="2.28515625" bestFit="1" customWidth="1"/>
    <col min="6" max="6" width="2" bestFit="1" customWidth="1"/>
    <col min="7" max="8" width="9.28515625" bestFit="1" customWidth="1"/>
    <col min="9" max="9" width="9.140625" bestFit="1" customWidth="1"/>
    <col min="10" max="10" width="9.28515625" bestFit="1" customWidth="1"/>
    <col min="11" max="11" width="5.42578125" bestFit="1" customWidth="1"/>
    <col min="12" max="12" width="8.5703125" bestFit="1" customWidth="1"/>
    <col min="13" max="15" width="6.28515625" bestFit="1" customWidth="1"/>
    <col min="16" max="20" width="7.140625" bestFit="1" customWidth="1"/>
    <col min="21" max="21" width="8.5703125" bestFit="1" customWidth="1"/>
    <col min="22" max="22" width="7.140625" bestFit="1" customWidth="1"/>
    <col min="23" max="23" width="5" bestFit="1" customWidth="1"/>
    <col min="24" max="29" width="4.140625" bestFit="1" customWidth="1"/>
    <col min="30" max="35" width="4.7109375" bestFit="1" customWidth="1"/>
    <col min="36" max="36" width="2.85546875" customWidth="1"/>
    <col min="37" max="37" width="2.7109375" customWidth="1"/>
    <col min="38" max="38" width="3.140625" bestFit="1" customWidth="1"/>
  </cols>
  <sheetData>
    <row r="1" spans="1:38">
      <c r="C1" s="211" t="s">
        <v>61</v>
      </c>
    </row>
    <row r="3" spans="1:38">
      <c r="J3" t="s">
        <v>62</v>
      </c>
    </row>
    <row r="4" spans="1:38" ht="15.75" thickBot="1">
      <c r="J4">
        <v>0</v>
      </c>
      <c r="K4">
        <v>2</v>
      </c>
      <c r="L4">
        <v>4</v>
      </c>
      <c r="M4">
        <v>7</v>
      </c>
      <c r="N4">
        <v>9</v>
      </c>
      <c r="O4">
        <v>11</v>
      </c>
      <c r="P4">
        <v>14</v>
      </c>
      <c r="Q4">
        <v>16</v>
      </c>
      <c r="R4">
        <v>18</v>
      </c>
      <c r="S4">
        <v>21</v>
      </c>
      <c r="T4">
        <v>23</v>
      </c>
      <c r="U4">
        <v>25</v>
      </c>
      <c r="V4">
        <v>28</v>
      </c>
      <c r="W4">
        <v>84</v>
      </c>
      <c r="X4">
        <v>86</v>
      </c>
      <c r="Y4">
        <v>89</v>
      </c>
      <c r="Z4">
        <v>91</v>
      </c>
      <c r="AA4">
        <v>93</v>
      </c>
      <c r="AB4">
        <v>96</v>
      </c>
      <c r="AC4">
        <v>98</v>
      </c>
      <c r="AD4">
        <v>100</v>
      </c>
      <c r="AE4">
        <v>103</v>
      </c>
      <c r="AF4">
        <v>105</v>
      </c>
      <c r="AG4">
        <v>107</v>
      </c>
      <c r="AH4">
        <v>110</v>
      </c>
      <c r="AI4">
        <v>112</v>
      </c>
    </row>
    <row r="5" spans="1:38" ht="15.75" thickTop="1">
      <c r="A5" s="36" t="s">
        <v>34</v>
      </c>
      <c r="B5" s="36" t="s">
        <v>35</v>
      </c>
      <c r="C5" s="37" t="s">
        <v>26</v>
      </c>
      <c r="D5" s="38" t="s">
        <v>27</v>
      </c>
      <c r="E5" s="37">
        <v>1</v>
      </c>
      <c r="F5" s="37" t="s">
        <v>28</v>
      </c>
      <c r="G5" s="39">
        <v>41323</v>
      </c>
      <c r="H5" s="39">
        <f t="shared" ref="H5:H18" si="0">G5+7*4</f>
        <v>41351</v>
      </c>
      <c r="I5" s="4">
        <f t="shared" ref="I5:I33" si="1">G5+7*12</f>
        <v>41407</v>
      </c>
      <c r="J5" s="153">
        <f t="shared" ref="J5:J33" si="2">G5+7*16</f>
        <v>41435</v>
      </c>
      <c r="K5" s="28">
        <v>0</v>
      </c>
      <c r="L5" s="6">
        <v>0</v>
      </c>
      <c r="M5" s="26">
        <v>0</v>
      </c>
      <c r="N5" s="5">
        <v>0</v>
      </c>
      <c r="O5" s="28">
        <v>0</v>
      </c>
      <c r="P5" s="26">
        <v>0</v>
      </c>
      <c r="Q5" s="5">
        <v>0</v>
      </c>
      <c r="R5" s="6">
        <v>0</v>
      </c>
      <c r="S5" s="30">
        <v>0</v>
      </c>
      <c r="T5" s="52">
        <v>0</v>
      </c>
      <c r="U5" s="48">
        <v>0</v>
      </c>
      <c r="V5" s="143">
        <v>0</v>
      </c>
      <c r="W5" s="140">
        <v>2</v>
      </c>
      <c r="X5" s="60">
        <v>2</v>
      </c>
      <c r="Y5" s="8">
        <v>2</v>
      </c>
      <c r="Z5" s="40">
        <v>2</v>
      </c>
      <c r="AA5" s="42">
        <v>2</v>
      </c>
      <c r="AB5" s="8">
        <v>2</v>
      </c>
      <c r="AC5" s="9">
        <v>3</v>
      </c>
      <c r="AD5" s="42">
        <v>3</v>
      </c>
      <c r="AE5" s="8">
        <v>4</v>
      </c>
      <c r="AF5" s="9">
        <v>5</v>
      </c>
      <c r="AG5" s="42">
        <v>5</v>
      </c>
      <c r="AH5" s="8">
        <v>5</v>
      </c>
      <c r="AI5" s="63">
        <v>6</v>
      </c>
      <c r="AJ5" s="133">
        <v>9</v>
      </c>
      <c r="AK5" s="10">
        <v>0</v>
      </c>
      <c r="AL5" s="103">
        <v>10</v>
      </c>
    </row>
    <row r="6" spans="1:38">
      <c r="A6" s="1" t="s">
        <v>34</v>
      </c>
      <c r="B6" s="1" t="s">
        <v>35</v>
      </c>
      <c r="C6" s="2" t="s">
        <v>26</v>
      </c>
      <c r="D6" s="3" t="s">
        <v>27</v>
      </c>
      <c r="E6" s="2">
        <v>2</v>
      </c>
      <c r="F6" s="2" t="s">
        <v>28</v>
      </c>
      <c r="G6" s="4">
        <v>41323</v>
      </c>
      <c r="H6" s="4">
        <f t="shared" si="0"/>
        <v>41351</v>
      </c>
      <c r="I6" s="4">
        <f t="shared" si="1"/>
        <v>41407</v>
      </c>
      <c r="J6" s="153">
        <f t="shared" si="2"/>
        <v>41435</v>
      </c>
      <c r="K6" s="28">
        <v>0</v>
      </c>
      <c r="L6" s="6">
        <v>0</v>
      </c>
      <c r="M6" s="26">
        <v>0</v>
      </c>
      <c r="N6" s="5">
        <v>0</v>
      </c>
      <c r="O6" s="28">
        <v>0</v>
      </c>
      <c r="P6" s="26">
        <v>0</v>
      </c>
      <c r="Q6" s="5">
        <v>0</v>
      </c>
      <c r="R6" s="6">
        <v>0</v>
      </c>
      <c r="S6" s="30">
        <v>0</v>
      </c>
      <c r="T6" s="52">
        <v>0</v>
      </c>
      <c r="U6" s="6">
        <v>0</v>
      </c>
      <c r="V6" s="143">
        <v>0</v>
      </c>
      <c r="W6" s="140">
        <v>2</v>
      </c>
      <c r="X6" s="60">
        <v>2</v>
      </c>
      <c r="Y6" s="8">
        <v>2</v>
      </c>
      <c r="Z6" s="40">
        <v>2</v>
      </c>
      <c r="AA6" s="42">
        <v>2</v>
      </c>
      <c r="AB6" s="8">
        <v>2</v>
      </c>
      <c r="AC6" s="9">
        <v>2</v>
      </c>
      <c r="AD6" s="42">
        <v>3</v>
      </c>
      <c r="AE6" s="8">
        <v>3</v>
      </c>
      <c r="AF6" s="9">
        <v>3</v>
      </c>
      <c r="AG6" s="42">
        <v>3</v>
      </c>
      <c r="AH6" s="8">
        <v>4</v>
      </c>
      <c r="AI6" s="61">
        <v>5</v>
      </c>
      <c r="AJ6" s="133">
        <v>11</v>
      </c>
      <c r="AK6" s="10">
        <v>0</v>
      </c>
      <c r="AL6" s="103">
        <v>9</v>
      </c>
    </row>
    <row r="7" spans="1:38">
      <c r="A7" s="1" t="s">
        <v>34</v>
      </c>
      <c r="B7" s="1" t="s">
        <v>35</v>
      </c>
      <c r="C7" s="2" t="s">
        <v>26</v>
      </c>
      <c r="D7" s="3" t="s">
        <v>27</v>
      </c>
      <c r="E7" s="2">
        <v>3</v>
      </c>
      <c r="F7" s="2" t="s">
        <v>28</v>
      </c>
      <c r="G7" s="4">
        <v>41323</v>
      </c>
      <c r="H7" s="4">
        <f t="shared" si="0"/>
        <v>41351</v>
      </c>
      <c r="I7" s="4">
        <f t="shared" si="1"/>
        <v>41407</v>
      </c>
      <c r="J7" s="153">
        <f t="shared" si="2"/>
        <v>41435</v>
      </c>
      <c r="K7" s="28">
        <v>0</v>
      </c>
      <c r="L7" s="6">
        <v>0</v>
      </c>
      <c r="M7" s="26">
        <v>0</v>
      </c>
      <c r="N7" s="5">
        <v>1</v>
      </c>
      <c r="O7" s="28">
        <v>1</v>
      </c>
      <c r="P7" s="26">
        <v>2</v>
      </c>
      <c r="Q7" s="5">
        <v>2</v>
      </c>
      <c r="R7" s="6">
        <v>2</v>
      </c>
      <c r="S7" s="30">
        <v>3</v>
      </c>
      <c r="T7" s="52">
        <v>4</v>
      </c>
      <c r="U7" s="6">
        <v>4</v>
      </c>
      <c r="V7" s="143">
        <v>4</v>
      </c>
      <c r="W7" s="140">
        <v>5</v>
      </c>
      <c r="X7" s="60">
        <v>5</v>
      </c>
      <c r="Y7" s="8">
        <v>5</v>
      </c>
      <c r="Z7" s="40">
        <v>5</v>
      </c>
      <c r="AA7" s="42">
        <v>5</v>
      </c>
      <c r="AB7" s="8">
        <v>5</v>
      </c>
      <c r="AC7" s="9">
        <v>5</v>
      </c>
      <c r="AD7" s="42">
        <v>5</v>
      </c>
      <c r="AE7" s="8">
        <v>5</v>
      </c>
      <c r="AF7" s="9">
        <v>5</v>
      </c>
      <c r="AG7" s="42">
        <v>5</v>
      </c>
      <c r="AH7" s="8">
        <v>5</v>
      </c>
      <c r="AI7" s="61">
        <v>7</v>
      </c>
      <c r="AJ7" s="133">
        <v>14</v>
      </c>
      <c r="AK7" s="10">
        <v>0</v>
      </c>
      <c r="AL7" s="103">
        <v>4</v>
      </c>
    </row>
    <row r="8" spans="1:38">
      <c r="A8" s="1" t="s">
        <v>34</v>
      </c>
      <c r="B8" s="1" t="s">
        <v>35</v>
      </c>
      <c r="C8" s="2" t="s">
        <v>26</v>
      </c>
      <c r="D8" s="3" t="s">
        <v>27</v>
      </c>
      <c r="E8" s="2">
        <v>4</v>
      </c>
      <c r="F8" s="2" t="s">
        <v>28</v>
      </c>
      <c r="G8" s="4">
        <v>41323</v>
      </c>
      <c r="H8" s="4">
        <f t="shared" si="0"/>
        <v>41351</v>
      </c>
      <c r="I8" s="4">
        <f t="shared" si="1"/>
        <v>41407</v>
      </c>
      <c r="J8" s="153">
        <f t="shared" si="2"/>
        <v>41435</v>
      </c>
      <c r="K8" s="28">
        <v>0</v>
      </c>
      <c r="L8" s="6">
        <v>0</v>
      </c>
      <c r="M8" s="26">
        <v>1</v>
      </c>
      <c r="N8" s="5">
        <v>2</v>
      </c>
      <c r="O8" s="28">
        <v>2</v>
      </c>
      <c r="P8" s="26">
        <v>2</v>
      </c>
      <c r="Q8" s="5">
        <v>2</v>
      </c>
      <c r="R8" s="6">
        <v>2</v>
      </c>
      <c r="S8" s="30">
        <v>2</v>
      </c>
      <c r="T8" s="52">
        <v>2</v>
      </c>
      <c r="U8" s="6">
        <v>2</v>
      </c>
      <c r="V8" s="143">
        <v>2</v>
      </c>
      <c r="W8" s="140">
        <v>5</v>
      </c>
      <c r="X8" s="60">
        <v>5</v>
      </c>
      <c r="Y8" s="8">
        <v>5</v>
      </c>
      <c r="Z8" s="40">
        <v>5</v>
      </c>
      <c r="AA8" s="42">
        <v>5</v>
      </c>
      <c r="AB8" s="8">
        <v>5</v>
      </c>
      <c r="AC8" s="9">
        <v>6</v>
      </c>
      <c r="AD8" s="42">
        <v>6</v>
      </c>
      <c r="AE8" s="8">
        <v>6</v>
      </c>
      <c r="AF8" s="9">
        <v>6</v>
      </c>
      <c r="AG8" s="42">
        <v>6</v>
      </c>
      <c r="AH8" s="8">
        <v>6</v>
      </c>
      <c r="AI8" s="61">
        <v>6</v>
      </c>
      <c r="AJ8" s="133">
        <v>10</v>
      </c>
      <c r="AK8" s="10">
        <v>0</v>
      </c>
      <c r="AL8" s="103">
        <v>9</v>
      </c>
    </row>
    <row r="9" spans="1:38" s="162" customFormat="1">
      <c r="A9" s="158"/>
      <c r="B9" s="158"/>
      <c r="C9" s="159"/>
      <c r="D9" s="159"/>
      <c r="E9" s="159"/>
      <c r="F9" s="159"/>
      <c r="G9" s="159"/>
      <c r="H9" s="159"/>
      <c r="I9" s="159"/>
      <c r="J9" s="160"/>
      <c r="K9" s="161">
        <f>(K5/(25-$AL$5)+K6/(25-$AL$6)+K7/(25-$AL$7)+K8/(25-$AL$8))/4</f>
        <v>0</v>
      </c>
      <c r="L9" s="161">
        <f>(L5/(25-$AL$5)+L6/(25-$AL$6)+L7/(25-$AL$7)+L8/(25-$AL$8))/4</f>
        <v>0</v>
      </c>
      <c r="M9" s="161">
        <f>(M5/(25-$AL$5)+M6/(25-$AL$6)+M7/(25-$AL$7)+M8/(25-$AL$8))/4</f>
        <v>1.5625E-2</v>
      </c>
      <c r="N9" s="161">
        <f t="shared" ref="N9:V9" si="3">(N5/(25-$AL$5)+N6/(25-$AL$6)+N7/(25-$AL$7)+N8/(25-$AL$8))/4</f>
        <v>4.3154761904761904E-2</v>
      </c>
      <c r="O9" s="161">
        <f t="shared" si="3"/>
        <v>4.3154761904761904E-2</v>
      </c>
      <c r="P9" s="161">
        <f t="shared" si="3"/>
        <v>5.5059523809523808E-2</v>
      </c>
      <c r="Q9" s="161">
        <f t="shared" si="3"/>
        <v>5.5059523809523808E-2</v>
      </c>
      <c r="R9" s="161">
        <f t="shared" si="3"/>
        <v>5.5059523809523808E-2</v>
      </c>
      <c r="S9" s="161">
        <f t="shared" si="3"/>
        <v>6.6964285714285712E-2</v>
      </c>
      <c r="T9" s="161">
        <f t="shared" si="3"/>
        <v>7.8869047619047616E-2</v>
      </c>
      <c r="U9" s="161">
        <f t="shared" si="3"/>
        <v>7.8869047619047616E-2</v>
      </c>
      <c r="V9" s="161">
        <f t="shared" si="3"/>
        <v>7.8869047619047616E-2</v>
      </c>
      <c r="W9" s="161">
        <f t="shared" ref="W9" si="4">(W5/(25-$AL$5)+W6/(25-$AL$6)+W7/(25-$AL$7)+W8/(25-$AL$8))/4</f>
        <v>0.20223214285714286</v>
      </c>
      <c r="X9" s="161">
        <f t="shared" ref="X9" si="5">(X5/(25-$AL$5)+X6/(25-$AL$6)+X7/(25-$AL$7)+X8/(25-$AL$8))/4</f>
        <v>0.20223214285714286</v>
      </c>
      <c r="Y9" s="161">
        <f t="shared" ref="Y9" si="6">(Y5/(25-$AL$5)+Y6/(25-$AL$6)+Y7/(25-$AL$7)+Y8/(25-$AL$8))/4</f>
        <v>0.20223214285714286</v>
      </c>
      <c r="Z9" s="161">
        <f t="shared" ref="Z9" si="7">(Z5/(25-$AL$5)+Z6/(25-$AL$6)+Z7/(25-$AL$7)+Z8/(25-$AL$8))/4</f>
        <v>0.20223214285714286</v>
      </c>
      <c r="AA9" s="161">
        <f t="shared" ref="AA9" si="8">(AA5/(25-$AL$5)+AA6/(25-$AL$6)+AA7/(25-$AL$7)+AA8/(25-$AL$8))/4</f>
        <v>0.20223214285714286</v>
      </c>
      <c r="AB9" s="161">
        <f t="shared" ref="AB9" si="9">(AB5/(25-$AL$5)+AB6/(25-$AL$6)+AB7/(25-$AL$7)+AB8/(25-$AL$8))/4</f>
        <v>0.20223214285714286</v>
      </c>
      <c r="AC9" s="161">
        <f t="shared" ref="AC9" si="10">(AC5/(25-$AL$5)+AC6/(25-$AL$6)+AC7/(25-$AL$7)+AC8/(25-$AL$8))/4</f>
        <v>0.23452380952380952</v>
      </c>
      <c r="AD9" s="161">
        <f t="shared" ref="AD9" si="11">(AD5/(25-$AL$5)+AD6/(25-$AL$6)+AD7/(25-$AL$7)+AD8/(25-$AL$8))/4</f>
        <v>0.25014880952380952</v>
      </c>
      <c r="AE9" s="161">
        <f t="shared" ref="AE9" si="12">(AE5/(25-$AL$5)+AE6/(25-$AL$6)+AE7/(25-$AL$7)+AE8/(25-$AL$8))/4</f>
        <v>0.26681547619047619</v>
      </c>
      <c r="AF9" s="161">
        <f t="shared" ref="AF9" si="13">(AF5/(25-$AL$5)+AF6/(25-$AL$6)+AF7/(25-$AL$7)+AF8/(25-$AL$8))/4</f>
        <v>0.28348214285714285</v>
      </c>
      <c r="AG9" s="161">
        <f t="shared" ref="AG9" si="14">(AG5/(25-$AL$5)+AG6/(25-$AL$6)+AG7/(25-$AL$7)+AG8/(25-$AL$8))/4</f>
        <v>0.28348214285714285</v>
      </c>
      <c r="AH9" s="161">
        <f t="shared" ref="AH9" si="15">(AH5/(25-$AL$5)+AH6/(25-$AL$6)+AH7/(25-$AL$7)+AH8/(25-$AL$8))/4</f>
        <v>0.29910714285714285</v>
      </c>
      <c r="AI9" s="161">
        <f t="shared" ref="AI9" si="16">(AI5/(25-$AL$5)+AI6/(25-$AL$6)+AI7/(25-$AL$7)+AI8/(25-$AL$8))/4</f>
        <v>0.35520833333333335</v>
      </c>
      <c r="AJ9" s="161"/>
      <c r="AK9" s="161"/>
      <c r="AL9" s="161"/>
    </row>
    <row r="10" spans="1:38">
      <c r="A10" s="22" t="s">
        <v>34</v>
      </c>
      <c r="B10" s="22" t="s">
        <v>35</v>
      </c>
      <c r="C10" s="23" t="s">
        <v>26</v>
      </c>
      <c r="D10" s="24" t="s">
        <v>30</v>
      </c>
      <c r="E10" s="23">
        <v>1</v>
      </c>
      <c r="F10" s="23" t="s">
        <v>28</v>
      </c>
      <c r="G10" s="25">
        <v>41323</v>
      </c>
      <c r="H10" s="11">
        <f t="shared" si="0"/>
        <v>41351</v>
      </c>
      <c r="I10" s="11">
        <f t="shared" si="1"/>
        <v>41407</v>
      </c>
      <c r="J10" s="146">
        <f t="shared" si="2"/>
        <v>41435</v>
      </c>
      <c r="K10" s="28">
        <v>0</v>
      </c>
      <c r="L10" s="6">
        <v>0</v>
      </c>
      <c r="M10" s="26">
        <v>1</v>
      </c>
      <c r="N10" s="5">
        <v>1</v>
      </c>
      <c r="O10" s="28">
        <v>1</v>
      </c>
      <c r="P10" s="26">
        <v>1</v>
      </c>
      <c r="Q10" s="5">
        <v>1</v>
      </c>
      <c r="R10" s="6">
        <v>1</v>
      </c>
      <c r="S10" s="30">
        <v>1</v>
      </c>
      <c r="T10" s="52">
        <v>1</v>
      </c>
      <c r="U10" s="6">
        <v>1</v>
      </c>
      <c r="V10" s="143">
        <v>1</v>
      </c>
      <c r="W10" s="140">
        <v>1</v>
      </c>
      <c r="X10" s="60">
        <v>1</v>
      </c>
      <c r="Y10" s="8">
        <v>1</v>
      </c>
      <c r="Z10" s="40">
        <v>1</v>
      </c>
      <c r="AA10" s="42">
        <v>1</v>
      </c>
      <c r="AB10" s="8">
        <v>1</v>
      </c>
      <c r="AC10" s="9">
        <v>2</v>
      </c>
      <c r="AD10" s="42">
        <v>5</v>
      </c>
      <c r="AE10" s="8">
        <v>5</v>
      </c>
      <c r="AF10" s="9">
        <v>9</v>
      </c>
      <c r="AG10" s="42">
        <v>9</v>
      </c>
      <c r="AH10" s="8">
        <v>9</v>
      </c>
      <c r="AI10" s="61">
        <v>9</v>
      </c>
      <c r="AJ10" s="133">
        <v>12</v>
      </c>
      <c r="AK10" s="10">
        <v>1</v>
      </c>
      <c r="AL10" s="103">
        <v>3</v>
      </c>
    </row>
    <row r="11" spans="1:38">
      <c r="A11" s="22" t="s">
        <v>34</v>
      </c>
      <c r="B11" s="22" t="s">
        <v>35</v>
      </c>
      <c r="C11" s="23" t="s">
        <v>26</v>
      </c>
      <c r="D11" s="24" t="s">
        <v>30</v>
      </c>
      <c r="E11" s="23">
        <v>2</v>
      </c>
      <c r="F11" s="23" t="s">
        <v>28</v>
      </c>
      <c r="G11" s="25">
        <v>41323</v>
      </c>
      <c r="H11" s="11">
        <f t="shared" si="0"/>
        <v>41351</v>
      </c>
      <c r="I11" s="11">
        <f t="shared" si="1"/>
        <v>41407</v>
      </c>
      <c r="J11" s="146">
        <f t="shared" si="2"/>
        <v>41435</v>
      </c>
      <c r="K11" s="28">
        <v>0</v>
      </c>
      <c r="L11" s="6">
        <v>0</v>
      </c>
      <c r="M11" s="26">
        <v>0</v>
      </c>
      <c r="N11" s="5">
        <v>0</v>
      </c>
      <c r="O11" s="28">
        <v>0</v>
      </c>
      <c r="P11" s="26">
        <v>0</v>
      </c>
      <c r="Q11" s="5">
        <v>0</v>
      </c>
      <c r="R11" s="6">
        <v>0</v>
      </c>
      <c r="S11" s="30">
        <v>0</v>
      </c>
      <c r="T11" s="52">
        <v>0</v>
      </c>
      <c r="U11" s="6">
        <v>0</v>
      </c>
      <c r="V11" s="143">
        <v>0</v>
      </c>
      <c r="W11" s="140">
        <v>1</v>
      </c>
      <c r="X11" s="60">
        <v>1</v>
      </c>
      <c r="Y11" s="8">
        <v>1</v>
      </c>
      <c r="Z11" s="40">
        <v>1</v>
      </c>
      <c r="AA11" s="42">
        <v>1</v>
      </c>
      <c r="AB11" s="8">
        <v>1</v>
      </c>
      <c r="AC11" s="9">
        <v>2</v>
      </c>
      <c r="AD11" s="42">
        <v>2</v>
      </c>
      <c r="AE11" s="8">
        <v>3</v>
      </c>
      <c r="AF11" s="9">
        <v>4</v>
      </c>
      <c r="AG11" s="42">
        <v>5</v>
      </c>
      <c r="AH11" s="8">
        <v>5</v>
      </c>
      <c r="AI11" s="61">
        <v>6</v>
      </c>
      <c r="AJ11" s="133">
        <v>9</v>
      </c>
      <c r="AK11" s="10">
        <v>0</v>
      </c>
      <c r="AL11" s="103">
        <v>10</v>
      </c>
    </row>
    <row r="12" spans="1:38">
      <c r="A12" s="22" t="s">
        <v>34</v>
      </c>
      <c r="B12" s="22" t="s">
        <v>35</v>
      </c>
      <c r="C12" s="23" t="s">
        <v>26</v>
      </c>
      <c r="D12" s="24" t="s">
        <v>30</v>
      </c>
      <c r="E12" s="23">
        <v>3</v>
      </c>
      <c r="F12" s="23" t="s">
        <v>28</v>
      </c>
      <c r="G12" s="25">
        <v>41323</v>
      </c>
      <c r="H12" s="11">
        <f t="shared" si="0"/>
        <v>41351</v>
      </c>
      <c r="I12" s="11">
        <f t="shared" si="1"/>
        <v>41407</v>
      </c>
      <c r="J12" s="146">
        <f t="shared" si="2"/>
        <v>41435</v>
      </c>
      <c r="K12" s="28">
        <v>0</v>
      </c>
      <c r="L12" s="6">
        <v>0</v>
      </c>
      <c r="M12" s="26">
        <v>1</v>
      </c>
      <c r="N12" s="5">
        <v>1</v>
      </c>
      <c r="O12" s="28">
        <v>1</v>
      </c>
      <c r="P12" s="26">
        <v>2</v>
      </c>
      <c r="Q12" s="5">
        <v>2</v>
      </c>
      <c r="R12" s="6">
        <v>2</v>
      </c>
      <c r="S12" s="30">
        <v>3</v>
      </c>
      <c r="T12" s="52">
        <v>3</v>
      </c>
      <c r="U12" s="6">
        <v>3</v>
      </c>
      <c r="V12" s="143">
        <v>3</v>
      </c>
      <c r="W12" s="140">
        <v>3</v>
      </c>
      <c r="X12" s="60">
        <v>3</v>
      </c>
      <c r="Y12" s="8">
        <v>3</v>
      </c>
      <c r="Z12" s="40">
        <v>3</v>
      </c>
      <c r="AA12" s="42">
        <v>4</v>
      </c>
      <c r="AB12" s="8">
        <v>4</v>
      </c>
      <c r="AC12" s="9">
        <v>6</v>
      </c>
      <c r="AD12" s="42">
        <v>6</v>
      </c>
      <c r="AE12" s="8">
        <v>8</v>
      </c>
      <c r="AF12" s="9">
        <v>8</v>
      </c>
      <c r="AG12" s="42">
        <v>9</v>
      </c>
      <c r="AH12" s="8">
        <v>10</v>
      </c>
      <c r="AI12" s="61">
        <v>10</v>
      </c>
      <c r="AJ12" s="133">
        <v>9</v>
      </c>
      <c r="AK12" s="10">
        <v>0</v>
      </c>
      <c r="AL12" s="103">
        <v>6</v>
      </c>
    </row>
    <row r="13" spans="1:38">
      <c r="A13" s="22" t="s">
        <v>34</v>
      </c>
      <c r="B13" s="22" t="s">
        <v>35</v>
      </c>
      <c r="C13" s="23" t="s">
        <v>26</v>
      </c>
      <c r="D13" s="24" t="s">
        <v>30</v>
      </c>
      <c r="E13" s="23">
        <v>4</v>
      </c>
      <c r="F13" s="23" t="s">
        <v>28</v>
      </c>
      <c r="G13" s="25">
        <v>41323</v>
      </c>
      <c r="H13" s="11">
        <f t="shared" si="0"/>
        <v>41351</v>
      </c>
      <c r="I13" s="11">
        <f t="shared" si="1"/>
        <v>41407</v>
      </c>
      <c r="J13" s="146">
        <f t="shared" si="2"/>
        <v>41435</v>
      </c>
      <c r="K13" s="28">
        <v>0</v>
      </c>
      <c r="L13" s="6">
        <v>0</v>
      </c>
      <c r="M13" s="26">
        <v>0</v>
      </c>
      <c r="N13" s="5">
        <v>1</v>
      </c>
      <c r="O13" s="28">
        <v>1</v>
      </c>
      <c r="P13" s="26">
        <v>1</v>
      </c>
      <c r="Q13" s="5">
        <v>1</v>
      </c>
      <c r="R13" s="6">
        <v>1</v>
      </c>
      <c r="S13" s="30">
        <v>1</v>
      </c>
      <c r="T13" s="52">
        <v>1</v>
      </c>
      <c r="U13" s="6">
        <v>1</v>
      </c>
      <c r="V13" s="143">
        <v>1</v>
      </c>
      <c r="W13" s="140">
        <v>1</v>
      </c>
      <c r="X13" s="60">
        <v>1</v>
      </c>
      <c r="Y13" s="8">
        <v>1</v>
      </c>
      <c r="Z13" s="40">
        <v>1</v>
      </c>
      <c r="AA13" s="42">
        <v>2</v>
      </c>
      <c r="AB13" s="8">
        <v>3</v>
      </c>
      <c r="AC13" s="9">
        <v>7</v>
      </c>
      <c r="AD13" s="42">
        <v>9</v>
      </c>
      <c r="AE13" s="8">
        <v>10</v>
      </c>
      <c r="AF13" s="9">
        <v>11</v>
      </c>
      <c r="AG13" s="42">
        <v>11</v>
      </c>
      <c r="AH13" s="8">
        <v>11</v>
      </c>
      <c r="AI13" s="61">
        <v>11</v>
      </c>
      <c r="AJ13" s="133">
        <v>10</v>
      </c>
      <c r="AK13" s="10">
        <v>0</v>
      </c>
      <c r="AL13" s="105">
        <v>4</v>
      </c>
    </row>
    <row r="14" spans="1:38" s="162" customFormat="1">
      <c r="A14" s="158"/>
      <c r="B14" s="158"/>
      <c r="C14" s="159"/>
      <c r="D14" s="159"/>
      <c r="E14" s="159"/>
      <c r="F14" s="159"/>
      <c r="G14" s="159"/>
      <c r="H14" s="159"/>
      <c r="I14" s="159"/>
      <c r="J14" s="160"/>
      <c r="K14" s="161">
        <f>(K10/(25-$AL$10)+K11/(25-$AL$11)+K12/(25-$AL$12)+K13/(25-$AL$13))/4</f>
        <v>0</v>
      </c>
      <c r="L14" s="161">
        <f t="shared" ref="L14:V14" si="17">(L10/(25-$AL$10)+L11/(25-$AL$11)+L12/(25-$AL$12)+L13/(25-$AL$13))/4</f>
        <v>0</v>
      </c>
      <c r="M14" s="161">
        <f t="shared" si="17"/>
        <v>2.4521531100478468E-2</v>
      </c>
      <c r="N14" s="161">
        <f t="shared" si="17"/>
        <v>3.6426293005240376E-2</v>
      </c>
      <c r="O14" s="161">
        <f t="shared" si="17"/>
        <v>3.6426293005240376E-2</v>
      </c>
      <c r="P14" s="161">
        <f t="shared" si="17"/>
        <v>4.9584187742082481E-2</v>
      </c>
      <c r="Q14" s="161">
        <f t="shared" si="17"/>
        <v>4.9584187742082481E-2</v>
      </c>
      <c r="R14" s="161">
        <f t="shared" si="17"/>
        <v>4.9584187742082481E-2</v>
      </c>
      <c r="S14" s="161">
        <f t="shared" si="17"/>
        <v>6.2742082478924585E-2</v>
      </c>
      <c r="T14" s="161">
        <f t="shared" si="17"/>
        <v>6.2742082478924585E-2</v>
      </c>
      <c r="U14" s="161">
        <f t="shared" si="17"/>
        <v>6.2742082478924585E-2</v>
      </c>
      <c r="V14" s="161">
        <f t="shared" si="17"/>
        <v>6.2742082478924585E-2</v>
      </c>
      <c r="W14" s="161">
        <f t="shared" ref="W14" si="18">(W10/(25-$AL$10)+W11/(25-$AL$11)+W12/(25-$AL$12)+W13/(25-$AL$13))/4</f>
        <v>7.9408749145591248E-2</v>
      </c>
      <c r="X14" s="161">
        <f t="shared" ref="X14" si="19">(X10/(25-$AL$10)+X11/(25-$AL$11)+X12/(25-$AL$12)+X13/(25-$AL$13))/4</f>
        <v>7.9408749145591248E-2</v>
      </c>
      <c r="Y14" s="161">
        <f t="shared" ref="Y14" si="20">(Y10/(25-$AL$10)+Y11/(25-$AL$11)+Y12/(25-$AL$12)+Y13/(25-$AL$13))/4</f>
        <v>7.9408749145591248E-2</v>
      </c>
      <c r="Z14" s="161">
        <f t="shared" ref="Z14" si="21">(Z10/(25-$AL$10)+Z11/(25-$AL$11)+Z12/(25-$AL$12)+Z13/(25-$AL$13))/4</f>
        <v>7.9408749145591248E-2</v>
      </c>
      <c r="AA14" s="161">
        <f t="shared" ref="AA14" si="22">(AA10/(25-$AL$10)+AA11/(25-$AL$11)+AA12/(25-$AL$12)+AA13/(25-$AL$13))/4</f>
        <v>0.10447140578719526</v>
      </c>
      <c r="AB14" s="161">
        <f t="shared" ref="AB14" si="23">(AB10/(25-$AL$10)+AB11/(25-$AL$11)+AB12/(25-$AL$12)+AB13/(25-$AL$13))/4</f>
        <v>0.11637616769195716</v>
      </c>
      <c r="AC14" s="161">
        <f t="shared" ref="AC14" si="24">(AC10/(25-$AL$10)+AC11/(25-$AL$11)+AC12/(25-$AL$12)+AC13/(25-$AL$13))/4</f>
        <v>0.218341307814992</v>
      </c>
      <c r="AD14" s="161">
        <f t="shared" ref="AD14" si="25">(AD10/(25-$AL$10)+AD11/(25-$AL$11)+AD12/(25-$AL$12)+AD13/(25-$AL$13))/4</f>
        <v>0.2762417407154249</v>
      </c>
      <c r="AE14" s="161">
        <f t="shared" ref="AE14" si="26">(AE10/(25-$AL$10)+AE11/(25-$AL$11)+AE12/(25-$AL$12)+AE13/(25-$AL$13))/4</f>
        <v>0.33112895876053772</v>
      </c>
      <c r="AF14" s="161">
        <f t="shared" ref="AF14" si="27">(AF10/(25-$AL$10)+AF11/(25-$AL$11)+AF12/(25-$AL$12)+AF13/(25-$AL$13))/4</f>
        <v>0.40515493278651171</v>
      </c>
      <c r="AG14" s="161">
        <f t="shared" ref="AG14" si="28">(AG10/(25-$AL$10)+AG11/(25-$AL$11)+AG12/(25-$AL$12)+AG13/(25-$AL$13))/4</f>
        <v>0.43497949419002047</v>
      </c>
      <c r="AH14" s="161">
        <f t="shared" ref="AH14" si="29">(AH10/(25-$AL$10)+AH11/(25-$AL$11)+AH12/(25-$AL$12)+AH13/(25-$AL$13))/4</f>
        <v>0.44813738892686261</v>
      </c>
      <c r="AI14" s="161">
        <f t="shared" ref="AI14" si="30">(AI10/(25-$AL$10)+AI11/(25-$AL$11)+AI12/(25-$AL$12)+AI13/(25-$AL$13))/4</f>
        <v>0.46480405559352922</v>
      </c>
      <c r="AJ14" s="161"/>
      <c r="AK14" s="159"/>
      <c r="AL14" s="163"/>
    </row>
    <row r="15" spans="1:38">
      <c r="A15" s="1" t="s">
        <v>34</v>
      </c>
      <c r="B15" s="1" t="s">
        <v>35</v>
      </c>
      <c r="C15" s="12" t="s">
        <v>26</v>
      </c>
      <c r="D15" s="13" t="s">
        <v>31</v>
      </c>
      <c r="E15" s="12">
        <v>1</v>
      </c>
      <c r="F15" s="12" t="s">
        <v>28</v>
      </c>
      <c r="G15" s="4">
        <v>41323</v>
      </c>
      <c r="H15" s="14">
        <f t="shared" si="0"/>
        <v>41351</v>
      </c>
      <c r="I15" s="14">
        <f t="shared" si="1"/>
        <v>41407</v>
      </c>
      <c r="J15" s="154">
        <f t="shared" si="2"/>
        <v>41435</v>
      </c>
      <c r="K15" s="28">
        <v>0</v>
      </c>
      <c r="L15" s="6">
        <v>0</v>
      </c>
      <c r="M15" s="26">
        <v>0</v>
      </c>
      <c r="N15" s="5">
        <v>0</v>
      </c>
      <c r="O15" s="28">
        <v>2</v>
      </c>
      <c r="P15" s="26">
        <v>2</v>
      </c>
      <c r="Q15" s="5">
        <v>2</v>
      </c>
      <c r="R15" s="6">
        <v>2</v>
      </c>
      <c r="S15" s="30">
        <v>2</v>
      </c>
      <c r="T15" s="52">
        <v>2</v>
      </c>
      <c r="U15" s="6">
        <v>2</v>
      </c>
      <c r="V15" s="143">
        <v>2</v>
      </c>
      <c r="W15" s="140">
        <v>2</v>
      </c>
      <c r="X15" s="60">
        <v>2</v>
      </c>
      <c r="Y15" s="8">
        <v>2</v>
      </c>
      <c r="Z15" s="40">
        <v>2</v>
      </c>
      <c r="AA15" s="42">
        <v>2</v>
      </c>
      <c r="AB15" s="8">
        <v>2</v>
      </c>
      <c r="AC15" s="9">
        <v>3</v>
      </c>
      <c r="AD15" s="42">
        <v>4</v>
      </c>
      <c r="AE15" s="8">
        <v>5</v>
      </c>
      <c r="AF15" s="9">
        <v>7</v>
      </c>
      <c r="AG15" s="42">
        <v>8</v>
      </c>
      <c r="AH15" s="8">
        <v>9</v>
      </c>
      <c r="AI15" s="61">
        <v>10</v>
      </c>
      <c r="AJ15" s="133">
        <v>9</v>
      </c>
      <c r="AK15" s="10">
        <v>0</v>
      </c>
      <c r="AL15" s="105">
        <v>6</v>
      </c>
    </row>
    <row r="16" spans="1:38">
      <c r="A16" s="1" t="s">
        <v>34</v>
      </c>
      <c r="B16" s="1" t="s">
        <v>35</v>
      </c>
      <c r="C16" s="12" t="s">
        <v>26</v>
      </c>
      <c r="D16" s="13" t="s">
        <v>31</v>
      </c>
      <c r="E16" s="12">
        <v>2</v>
      </c>
      <c r="F16" s="12" t="s">
        <v>28</v>
      </c>
      <c r="G16" s="4">
        <v>41323</v>
      </c>
      <c r="H16" s="14">
        <f t="shared" si="0"/>
        <v>41351</v>
      </c>
      <c r="I16" s="14">
        <f t="shared" si="1"/>
        <v>41407</v>
      </c>
      <c r="J16" s="154">
        <f t="shared" si="2"/>
        <v>41435</v>
      </c>
      <c r="K16" s="28">
        <v>0</v>
      </c>
      <c r="L16" s="6">
        <v>0</v>
      </c>
      <c r="M16" s="26">
        <v>0</v>
      </c>
      <c r="N16" s="5">
        <v>1</v>
      </c>
      <c r="O16" s="28">
        <v>2</v>
      </c>
      <c r="P16" s="26">
        <v>2</v>
      </c>
      <c r="Q16" s="5">
        <v>2</v>
      </c>
      <c r="R16" s="6">
        <v>2</v>
      </c>
      <c r="S16" s="30">
        <v>3</v>
      </c>
      <c r="T16" s="52">
        <v>3</v>
      </c>
      <c r="U16" s="6">
        <v>3</v>
      </c>
      <c r="V16" s="143">
        <v>3</v>
      </c>
      <c r="W16" s="140">
        <v>4</v>
      </c>
      <c r="X16" s="60">
        <v>4</v>
      </c>
      <c r="Y16" s="8">
        <v>4</v>
      </c>
      <c r="Z16" s="40">
        <v>4</v>
      </c>
      <c r="AA16" s="42">
        <v>4</v>
      </c>
      <c r="AB16" s="8">
        <v>4</v>
      </c>
      <c r="AC16" s="9">
        <v>4</v>
      </c>
      <c r="AD16" s="42">
        <v>4</v>
      </c>
      <c r="AE16" s="8">
        <v>4</v>
      </c>
      <c r="AF16" s="9">
        <v>6</v>
      </c>
      <c r="AG16" s="42">
        <v>7</v>
      </c>
      <c r="AH16" s="8">
        <v>7</v>
      </c>
      <c r="AI16" s="61">
        <v>7</v>
      </c>
      <c r="AJ16" s="133">
        <v>11</v>
      </c>
      <c r="AK16" s="10">
        <v>0</v>
      </c>
      <c r="AL16" s="103">
        <v>7</v>
      </c>
    </row>
    <row r="17" spans="1:38">
      <c r="A17" s="1" t="s">
        <v>34</v>
      </c>
      <c r="B17" s="1" t="s">
        <v>35</v>
      </c>
      <c r="C17" s="12" t="s">
        <v>26</v>
      </c>
      <c r="D17" s="13" t="s">
        <v>31</v>
      </c>
      <c r="E17" s="12">
        <v>3</v>
      </c>
      <c r="F17" s="12" t="s">
        <v>28</v>
      </c>
      <c r="G17" s="4">
        <v>41323</v>
      </c>
      <c r="H17" s="14">
        <f t="shared" si="0"/>
        <v>41351</v>
      </c>
      <c r="I17" s="14">
        <f t="shared" si="1"/>
        <v>41407</v>
      </c>
      <c r="J17" s="154">
        <f t="shared" si="2"/>
        <v>41435</v>
      </c>
      <c r="K17" s="28">
        <v>0</v>
      </c>
      <c r="L17" s="6">
        <v>0</v>
      </c>
      <c r="M17" s="26">
        <v>0</v>
      </c>
      <c r="N17" s="5">
        <v>1</v>
      </c>
      <c r="O17" s="28">
        <v>1</v>
      </c>
      <c r="P17" s="26">
        <v>1</v>
      </c>
      <c r="Q17" s="5">
        <v>1</v>
      </c>
      <c r="R17" s="6">
        <v>1</v>
      </c>
      <c r="S17" s="30">
        <v>1</v>
      </c>
      <c r="T17" s="52">
        <v>1</v>
      </c>
      <c r="U17" s="6">
        <v>1</v>
      </c>
      <c r="V17" s="143">
        <v>1</v>
      </c>
      <c r="W17" s="140">
        <v>3</v>
      </c>
      <c r="X17" s="60">
        <v>3</v>
      </c>
      <c r="Y17" s="8">
        <v>3</v>
      </c>
      <c r="Z17" s="40">
        <v>3</v>
      </c>
      <c r="AA17" s="42">
        <v>4</v>
      </c>
      <c r="AB17" s="8">
        <v>4</v>
      </c>
      <c r="AC17" s="9">
        <v>5</v>
      </c>
      <c r="AD17" s="42">
        <v>5</v>
      </c>
      <c r="AE17" s="8">
        <v>5</v>
      </c>
      <c r="AF17" s="9">
        <v>6</v>
      </c>
      <c r="AG17" s="42">
        <v>8</v>
      </c>
      <c r="AH17" s="8">
        <v>8</v>
      </c>
      <c r="AI17" s="61">
        <v>10</v>
      </c>
      <c r="AJ17" s="133">
        <v>10</v>
      </c>
      <c r="AK17" s="10">
        <v>1</v>
      </c>
      <c r="AL17" s="103">
        <v>4</v>
      </c>
    </row>
    <row r="18" spans="1:38">
      <c r="A18" s="1" t="s">
        <v>34</v>
      </c>
      <c r="B18" s="1" t="s">
        <v>35</v>
      </c>
      <c r="C18" s="12" t="s">
        <v>26</v>
      </c>
      <c r="D18" s="13" t="s">
        <v>31</v>
      </c>
      <c r="E18" s="12">
        <v>4</v>
      </c>
      <c r="F18" s="12" t="s">
        <v>28</v>
      </c>
      <c r="G18" s="4">
        <v>41323</v>
      </c>
      <c r="H18" s="14">
        <f t="shared" si="0"/>
        <v>41351</v>
      </c>
      <c r="I18" s="14">
        <f t="shared" si="1"/>
        <v>41407</v>
      </c>
      <c r="J18" s="154">
        <f t="shared" si="2"/>
        <v>41435</v>
      </c>
      <c r="K18" s="28">
        <v>0</v>
      </c>
      <c r="L18" s="6">
        <v>1</v>
      </c>
      <c r="M18" s="26">
        <v>2</v>
      </c>
      <c r="N18" s="5">
        <v>2</v>
      </c>
      <c r="O18" s="28">
        <v>3</v>
      </c>
      <c r="P18" s="26">
        <v>4</v>
      </c>
      <c r="Q18" s="5">
        <v>4</v>
      </c>
      <c r="R18" s="6">
        <v>4</v>
      </c>
      <c r="S18" s="30">
        <v>4</v>
      </c>
      <c r="T18" s="52">
        <v>4</v>
      </c>
      <c r="U18" s="6">
        <v>4</v>
      </c>
      <c r="V18" s="143">
        <v>4</v>
      </c>
      <c r="W18" s="140">
        <v>5</v>
      </c>
      <c r="X18" s="60">
        <v>5</v>
      </c>
      <c r="Y18" s="8">
        <v>5</v>
      </c>
      <c r="Z18" s="40">
        <v>5</v>
      </c>
      <c r="AA18" s="42">
        <v>5</v>
      </c>
      <c r="AB18" s="8">
        <v>6</v>
      </c>
      <c r="AC18" s="9">
        <v>6</v>
      </c>
      <c r="AD18" s="42">
        <v>6</v>
      </c>
      <c r="AE18" s="8">
        <v>8</v>
      </c>
      <c r="AF18" s="9">
        <v>11</v>
      </c>
      <c r="AG18" s="42">
        <v>11</v>
      </c>
      <c r="AH18" s="8">
        <v>11</v>
      </c>
      <c r="AI18" s="61">
        <v>11</v>
      </c>
      <c r="AJ18" s="133">
        <v>8</v>
      </c>
      <c r="AK18" s="10">
        <v>1</v>
      </c>
      <c r="AL18" s="103">
        <v>5</v>
      </c>
    </row>
    <row r="19" spans="1:38" s="162" customFormat="1">
      <c r="A19" s="158"/>
      <c r="B19" s="158"/>
      <c r="C19" s="159"/>
      <c r="D19" s="159"/>
      <c r="E19" s="159"/>
      <c r="F19" s="159"/>
      <c r="G19" s="159"/>
      <c r="H19" s="159"/>
      <c r="I19" s="159"/>
      <c r="J19" s="160"/>
      <c r="K19" s="161">
        <f>(K15/(25-$AL$15)+K16/(25-$AL$16)+K17/(25-$AL$17)+K18/(25-$AL$18))/4</f>
        <v>0</v>
      </c>
      <c r="L19" s="161">
        <f t="shared" ref="L19:V19" si="31">(L15/(25-$AL$15)+L16/(25-$AL$16)+L17/(25-$AL$17)+L18/(25-$AL$18))/4</f>
        <v>1.2500000000000001E-2</v>
      </c>
      <c r="M19" s="161">
        <f t="shared" si="31"/>
        <v>2.5000000000000001E-2</v>
      </c>
      <c r="N19" s="161">
        <f t="shared" si="31"/>
        <v>5.0793650793650794E-2</v>
      </c>
      <c r="O19" s="161">
        <f t="shared" si="31"/>
        <v>0.10349832915622389</v>
      </c>
      <c r="P19" s="161">
        <f t="shared" si="31"/>
        <v>0.11599832915622389</v>
      </c>
      <c r="Q19" s="161">
        <f t="shared" si="31"/>
        <v>0.11599832915622389</v>
      </c>
      <c r="R19" s="161">
        <f t="shared" si="31"/>
        <v>0.11599832915622389</v>
      </c>
      <c r="S19" s="161">
        <f t="shared" si="31"/>
        <v>0.12988721804511277</v>
      </c>
      <c r="T19" s="161">
        <f t="shared" si="31"/>
        <v>0.12988721804511277</v>
      </c>
      <c r="U19" s="161">
        <f t="shared" si="31"/>
        <v>0.12988721804511277</v>
      </c>
      <c r="V19" s="161">
        <f t="shared" si="31"/>
        <v>0.12988721804511277</v>
      </c>
      <c r="W19" s="161">
        <f t="shared" ref="W19" si="32">(W15/(25-$AL$15)+W16/(25-$AL$16)+W17/(25-$AL$17)+W18/(25-$AL$18))/4</f>
        <v>0.18008563074352546</v>
      </c>
      <c r="X19" s="161">
        <f t="shared" ref="X19" si="33">(X15/(25-$AL$15)+X16/(25-$AL$16)+X17/(25-$AL$17)+X18/(25-$AL$18))/4</f>
        <v>0.18008563074352546</v>
      </c>
      <c r="Y19" s="161">
        <f t="shared" ref="Y19" si="34">(Y15/(25-$AL$15)+Y16/(25-$AL$16)+Y17/(25-$AL$17)+Y18/(25-$AL$18))/4</f>
        <v>0.18008563074352546</v>
      </c>
      <c r="Z19" s="161">
        <f t="shared" ref="Z19" si="35">(Z15/(25-$AL$15)+Z16/(25-$AL$16)+Z17/(25-$AL$17)+Z18/(25-$AL$18))/4</f>
        <v>0.18008563074352546</v>
      </c>
      <c r="AA19" s="161">
        <f t="shared" ref="AA19" si="36">(AA15/(25-$AL$15)+AA16/(25-$AL$16)+AA17/(25-$AL$17)+AA18/(25-$AL$18))/4</f>
        <v>0.19199039264828738</v>
      </c>
      <c r="AB19" s="161">
        <f t="shared" ref="AB19" si="37">(AB15/(25-$AL$15)+AB16/(25-$AL$16)+AB17/(25-$AL$17)+AB18/(25-$AL$18))/4</f>
        <v>0.20449039264828739</v>
      </c>
      <c r="AC19" s="161">
        <f t="shared" ref="AC19" si="38">(AC15/(25-$AL$15)+AC16/(25-$AL$16)+AC17/(25-$AL$17)+AC18/(25-$AL$18))/4</f>
        <v>0.2295530492898914</v>
      </c>
      <c r="AD19" s="161">
        <f t="shared" ref="AD19" si="39">(AD15/(25-$AL$15)+AD16/(25-$AL$16)+AD17/(25-$AL$17)+AD18/(25-$AL$18))/4</f>
        <v>0.24271094402673349</v>
      </c>
      <c r="AE19" s="161">
        <f t="shared" ref="AE19" si="40">(AE15/(25-$AL$15)+AE16/(25-$AL$16)+AE17/(25-$AL$17)+AE18/(25-$AL$18))/4</f>
        <v>0.2808688387635756</v>
      </c>
      <c r="AF19" s="161">
        <f t="shared" ref="AF19" si="41">(AF15/(25-$AL$15)+AF16/(25-$AL$16)+AF17/(25-$AL$17)+AF18/(25-$AL$18))/4</f>
        <v>0.38436716791979952</v>
      </c>
      <c r="AG19" s="161">
        <f t="shared" ref="AG19" si="42">(AG15/(25-$AL$15)+AG16/(25-$AL$16)+AG17/(25-$AL$17)+AG18/(25-$AL$18))/4</f>
        <v>0.43522347535505429</v>
      </c>
      <c r="AH19" s="161">
        <f t="shared" ref="AH19" si="43">(AH15/(25-$AL$15)+AH16/(25-$AL$16)+AH17/(25-$AL$17)+AH18/(25-$AL$18))/4</f>
        <v>0.44838137009189644</v>
      </c>
      <c r="AI19" s="161">
        <f t="shared" ref="AI19" si="44">(AI15/(25-$AL$15)+AI16/(25-$AL$16)+AI17/(25-$AL$17)+AI18/(25-$AL$18))/4</f>
        <v>0.48534878863826231</v>
      </c>
      <c r="AJ19" s="161"/>
      <c r="AK19" s="159"/>
      <c r="AL19" s="160"/>
    </row>
    <row r="20" spans="1:38">
      <c r="A20" s="22" t="s">
        <v>34</v>
      </c>
      <c r="B20" s="22" t="s">
        <v>35</v>
      </c>
      <c r="C20" s="23" t="s">
        <v>24</v>
      </c>
      <c r="D20" s="24" t="s">
        <v>27</v>
      </c>
      <c r="E20" s="23">
        <v>1</v>
      </c>
      <c r="F20" s="23" t="s">
        <v>28</v>
      </c>
      <c r="G20" s="25">
        <v>41323</v>
      </c>
      <c r="H20" s="11" t="s">
        <v>29</v>
      </c>
      <c r="I20" s="11">
        <f t="shared" si="1"/>
        <v>41407</v>
      </c>
      <c r="J20" s="146">
        <f t="shared" si="2"/>
        <v>41435</v>
      </c>
      <c r="K20" s="28" t="s">
        <v>29</v>
      </c>
      <c r="L20" s="6" t="s">
        <v>29</v>
      </c>
      <c r="M20" s="26" t="s">
        <v>29</v>
      </c>
      <c r="N20" s="5" t="s">
        <v>29</v>
      </c>
      <c r="O20" s="28" t="s">
        <v>29</v>
      </c>
      <c r="P20" s="26" t="s">
        <v>29</v>
      </c>
      <c r="Q20" s="5" t="s">
        <v>29</v>
      </c>
      <c r="R20" s="6" t="s">
        <v>29</v>
      </c>
      <c r="S20" s="30" t="s">
        <v>29</v>
      </c>
      <c r="T20" s="5" t="s">
        <v>29</v>
      </c>
      <c r="U20" s="6" t="s">
        <v>29</v>
      </c>
      <c r="V20" s="143" t="s">
        <v>29</v>
      </c>
      <c r="W20" s="140">
        <v>18</v>
      </c>
      <c r="X20" s="60">
        <v>18</v>
      </c>
      <c r="Y20" s="8">
        <v>18</v>
      </c>
      <c r="Z20" s="40">
        <v>18</v>
      </c>
      <c r="AA20" s="42">
        <v>18</v>
      </c>
      <c r="AB20" s="8">
        <v>18</v>
      </c>
      <c r="AC20" s="9">
        <v>18</v>
      </c>
      <c r="AD20" s="42">
        <v>18</v>
      </c>
      <c r="AE20" s="8">
        <v>18</v>
      </c>
      <c r="AF20" s="9">
        <v>18</v>
      </c>
      <c r="AG20" s="42">
        <v>18</v>
      </c>
      <c r="AH20" s="8">
        <v>18</v>
      </c>
      <c r="AI20" s="61">
        <v>19</v>
      </c>
      <c r="AJ20" s="133">
        <v>2</v>
      </c>
      <c r="AK20" s="10">
        <v>0</v>
      </c>
      <c r="AL20" s="103">
        <v>4</v>
      </c>
    </row>
    <row r="21" spans="1:38">
      <c r="A21" s="22" t="s">
        <v>34</v>
      </c>
      <c r="B21" s="22" t="s">
        <v>35</v>
      </c>
      <c r="C21" s="23" t="s">
        <v>24</v>
      </c>
      <c r="D21" s="24" t="s">
        <v>27</v>
      </c>
      <c r="E21" s="23">
        <v>2</v>
      </c>
      <c r="F21" s="23" t="s">
        <v>28</v>
      </c>
      <c r="G21" s="25">
        <v>41323</v>
      </c>
      <c r="H21" s="11" t="s">
        <v>29</v>
      </c>
      <c r="I21" s="11">
        <f t="shared" si="1"/>
        <v>41407</v>
      </c>
      <c r="J21" s="146">
        <f t="shared" si="2"/>
        <v>41435</v>
      </c>
      <c r="K21" s="28" t="s">
        <v>29</v>
      </c>
      <c r="L21" s="6" t="s">
        <v>29</v>
      </c>
      <c r="M21" s="26" t="s">
        <v>29</v>
      </c>
      <c r="N21" s="5" t="s">
        <v>29</v>
      </c>
      <c r="O21" s="28" t="s">
        <v>29</v>
      </c>
      <c r="P21" s="26" t="s">
        <v>29</v>
      </c>
      <c r="Q21" s="5" t="s">
        <v>29</v>
      </c>
      <c r="R21" s="6" t="s">
        <v>29</v>
      </c>
      <c r="S21" s="30" t="s">
        <v>29</v>
      </c>
      <c r="T21" s="5" t="s">
        <v>29</v>
      </c>
      <c r="U21" s="6" t="s">
        <v>29</v>
      </c>
      <c r="V21" s="143" t="s">
        <v>29</v>
      </c>
      <c r="W21" s="140">
        <v>14</v>
      </c>
      <c r="X21" s="60">
        <v>14</v>
      </c>
      <c r="Y21" s="8">
        <v>14</v>
      </c>
      <c r="Z21" s="40">
        <v>14</v>
      </c>
      <c r="AA21" s="42">
        <v>14</v>
      </c>
      <c r="AB21" s="8">
        <v>14</v>
      </c>
      <c r="AC21" s="9">
        <v>14</v>
      </c>
      <c r="AD21" s="42">
        <v>14</v>
      </c>
      <c r="AE21" s="8">
        <v>14</v>
      </c>
      <c r="AF21" s="9">
        <v>14</v>
      </c>
      <c r="AG21" s="42">
        <v>14</v>
      </c>
      <c r="AH21" s="8">
        <v>14</v>
      </c>
      <c r="AI21" s="61">
        <v>14</v>
      </c>
      <c r="AJ21" s="133">
        <v>3</v>
      </c>
      <c r="AK21" s="10">
        <v>1</v>
      </c>
      <c r="AL21" s="103">
        <v>7</v>
      </c>
    </row>
    <row r="22" spans="1:38">
      <c r="A22" s="22" t="s">
        <v>34</v>
      </c>
      <c r="B22" s="22" t="s">
        <v>35</v>
      </c>
      <c r="C22" s="23" t="s">
        <v>24</v>
      </c>
      <c r="D22" s="24" t="s">
        <v>27</v>
      </c>
      <c r="E22" s="23">
        <v>3</v>
      </c>
      <c r="F22" s="23" t="s">
        <v>28</v>
      </c>
      <c r="G22" s="25">
        <v>41323</v>
      </c>
      <c r="H22" s="11" t="s">
        <v>29</v>
      </c>
      <c r="I22" s="11">
        <f t="shared" si="1"/>
        <v>41407</v>
      </c>
      <c r="J22" s="146">
        <f t="shared" si="2"/>
        <v>41435</v>
      </c>
      <c r="K22" s="28" t="s">
        <v>29</v>
      </c>
      <c r="L22" s="6" t="s">
        <v>29</v>
      </c>
      <c r="M22" s="26" t="s">
        <v>29</v>
      </c>
      <c r="N22" s="5" t="s">
        <v>29</v>
      </c>
      <c r="O22" s="28" t="s">
        <v>29</v>
      </c>
      <c r="P22" s="26" t="s">
        <v>29</v>
      </c>
      <c r="Q22" s="5" t="s">
        <v>29</v>
      </c>
      <c r="R22" s="6" t="s">
        <v>29</v>
      </c>
      <c r="S22" s="30" t="s">
        <v>29</v>
      </c>
      <c r="T22" s="5" t="s">
        <v>29</v>
      </c>
      <c r="U22" s="6" t="s">
        <v>29</v>
      </c>
      <c r="V22" s="143" t="s">
        <v>29</v>
      </c>
      <c r="W22" s="140">
        <v>15</v>
      </c>
      <c r="X22" s="60">
        <v>15</v>
      </c>
      <c r="Y22" s="8">
        <v>15</v>
      </c>
      <c r="Z22" s="40">
        <v>15</v>
      </c>
      <c r="AA22" s="42">
        <v>15</v>
      </c>
      <c r="AB22" s="8">
        <v>15</v>
      </c>
      <c r="AC22" s="9">
        <v>15</v>
      </c>
      <c r="AD22" s="42">
        <v>15</v>
      </c>
      <c r="AE22" s="8">
        <v>15</v>
      </c>
      <c r="AF22" s="9">
        <v>15</v>
      </c>
      <c r="AG22" s="42">
        <v>15</v>
      </c>
      <c r="AH22" s="8">
        <v>15</v>
      </c>
      <c r="AI22" s="61">
        <v>15</v>
      </c>
      <c r="AJ22" s="133">
        <v>6</v>
      </c>
      <c r="AK22" s="10">
        <v>0</v>
      </c>
      <c r="AL22" s="103">
        <v>4</v>
      </c>
    </row>
    <row r="23" spans="1:38">
      <c r="A23" s="22" t="s">
        <v>34</v>
      </c>
      <c r="B23" s="22" t="s">
        <v>35</v>
      </c>
      <c r="C23" s="23" t="s">
        <v>24</v>
      </c>
      <c r="D23" s="24" t="s">
        <v>27</v>
      </c>
      <c r="E23" s="23">
        <v>4</v>
      </c>
      <c r="F23" s="23" t="s">
        <v>28</v>
      </c>
      <c r="G23" s="25">
        <v>41323</v>
      </c>
      <c r="H23" s="11" t="s">
        <v>29</v>
      </c>
      <c r="I23" s="11">
        <f t="shared" si="1"/>
        <v>41407</v>
      </c>
      <c r="J23" s="146">
        <f t="shared" si="2"/>
        <v>41435</v>
      </c>
      <c r="K23" s="28" t="s">
        <v>29</v>
      </c>
      <c r="L23" s="6" t="s">
        <v>29</v>
      </c>
      <c r="M23" s="26" t="s">
        <v>29</v>
      </c>
      <c r="N23" s="5" t="s">
        <v>29</v>
      </c>
      <c r="O23" s="28" t="s">
        <v>29</v>
      </c>
      <c r="P23" s="26" t="s">
        <v>29</v>
      </c>
      <c r="Q23" s="5" t="s">
        <v>29</v>
      </c>
      <c r="R23" s="6" t="s">
        <v>29</v>
      </c>
      <c r="S23" s="30" t="s">
        <v>29</v>
      </c>
      <c r="T23" s="5" t="s">
        <v>29</v>
      </c>
      <c r="U23" s="6" t="s">
        <v>29</v>
      </c>
      <c r="V23" s="143" t="s">
        <v>29</v>
      </c>
      <c r="W23" s="140">
        <v>12</v>
      </c>
      <c r="X23" s="60">
        <v>12</v>
      </c>
      <c r="Y23" s="8">
        <v>12</v>
      </c>
      <c r="Z23" s="40">
        <v>12</v>
      </c>
      <c r="AA23" s="42">
        <v>12</v>
      </c>
      <c r="AB23" s="8">
        <v>12</v>
      </c>
      <c r="AC23" s="9">
        <v>12</v>
      </c>
      <c r="AD23" s="42">
        <v>12</v>
      </c>
      <c r="AE23" s="8">
        <v>12</v>
      </c>
      <c r="AF23" s="9">
        <v>12</v>
      </c>
      <c r="AG23" s="42">
        <v>12</v>
      </c>
      <c r="AH23" s="8">
        <v>12</v>
      </c>
      <c r="AI23" s="61">
        <v>12</v>
      </c>
      <c r="AJ23" s="133">
        <v>6</v>
      </c>
      <c r="AK23" s="10">
        <v>0</v>
      </c>
      <c r="AL23" s="103">
        <v>7</v>
      </c>
    </row>
    <row r="24" spans="1:38" s="162" customFormat="1">
      <c r="A24" s="158"/>
      <c r="B24" s="158"/>
      <c r="C24" s="159"/>
      <c r="D24" s="159"/>
      <c r="E24" s="159"/>
      <c r="F24" s="159"/>
      <c r="G24" s="159"/>
      <c r="H24" s="159"/>
      <c r="I24" s="159"/>
      <c r="J24" s="160"/>
      <c r="K24" s="161"/>
      <c r="L24" s="159"/>
      <c r="M24" s="164"/>
      <c r="N24" s="165"/>
      <c r="O24" s="161"/>
      <c r="P24" s="164"/>
      <c r="Q24" s="165"/>
      <c r="R24" s="159"/>
      <c r="S24" s="166"/>
      <c r="T24" s="165"/>
      <c r="U24" s="159"/>
      <c r="V24" s="160"/>
      <c r="W24" s="167">
        <f>(W20/(25-$AL$20)+W21/(25-$AL$21)+W22/(25-$AL$22)+W23/(25-$AL$23))/4</f>
        <v>0.75396825396825395</v>
      </c>
      <c r="X24" s="167">
        <f t="shared" ref="X24:AI24" si="45">(X20/(25-$AL$20)+X21/(25-$AL$21)+X22/(25-$AL$22)+X23/(25-$AL$23))/4</f>
        <v>0.75396825396825395</v>
      </c>
      <c r="Y24" s="167">
        <f t="shared" si="45"/>
        <v>0.75396825396825395</v>
      </c>
      <c r="Z24" s="167">
        <f t="shared" si="45"/>
        <v>0.75396825396825395</v>
      </c>
      <c r="AA24" s="167">
        <f t="shared" si="45"/>
        <v>0.75396825396825395</v>
      </c>
      <c r="AB24" s="167">
        <f t="shared" si="45"/>
        <v>0.75396825396825395</v>
      </c>
      <c r="AC24" s="167">
        <f t="shared" si="45"/>
        <v>0.75396825396825395</v>
      </c>
      <c r="AD24" s="167">
        <f t="shared" si="45"/>
        <v>0.75396825396825395</v>
      </c>
      <c r="AE24" s="167">
        <f t="shared" si="45"/>
        <v>0.75396825396825395</v>
      </c>
      <c r="AF24" s="167">
        <f t="shared" si="45"/>
        <v>0.75396825396825395</v>
      </c>
      <c r="AG24" s="167">
        <f t="shared" si="45"/>
        <v>0.75396825396825395</v>
      </c>
      <c r="AH24" s="167">
        <f t="shared" si="45"/>
        <v>0.75396825396825395</v>
      </c>
      <c r="AI24" s="167">
        <f t="shared" si="45"/>
        <v>0.76587301587301582</v>
      </c>
      <c r="AJ24" s="161"/>
      <c r="AK24" s="159"/>
      <c r="AL24" s="160"/>
    </row>
    <row r="25" spans="1:38">
      <c r="A25" s="1" t="s">
        <v>34</v>
      </c>
      <c r="B25" s="1" t="s">
        <v>35</v>
      </c>
      <c r="C25" s="12" t="s">
        <v>24</v>
      </c>
      <c r="D25" s="13" t="s">
        <v>30</v>
      </c>
      <c r="E25" s="12">
        <v>1</v>
      </c>
      <c r="F25" s="12" t="s">
        <v>28</v>
      </c>
      <c r="G25" s="4">
        <v>41323</v>
      </c>
      <c r="H25" s="15" t="s">
        <v>29</v>
      </c>
      <c r="I25" s="14">
        <f t="shared" si="1"/>
        <v>41407</v>
      </c>
      <c r="J25" s="154">
        <f t="shared" si="2"/>
        <v>41435</v>
      </c>
      <c r="K25" s="28" t="s">
        <v>29</v>
      </c>
      <c r="L25" s="6" t="s">
        <v>29</v>
      </c>
      <c r="M25" s="26" t="s">
        <v>29</v>
      </c>
      <c r="N25" s="5" t="s">
        <v>29</v>
      </c>
      <c r="O25" s="28" t="s">
        <v>29</v>
      </c>
      <c r="P25" s="26" t="s">
        <v>29</v>
      </c>
      <c r="Q25" s="5" t="s">
        <v>29</v>
      </c>
      <c r="R25" s="6" t="s">
        <v>29</v>
      </c>
      <c r="S25" s="30" t="s">
        <v>29</v>
      </c>
      <c r="T25" s="5" t="s">
        <v>29</v>
      </c>
      <c r="U25" s="6" t="s">
        <v>29</v>
      </c>
      <c r="V25" s="143" t="s">
        <v>29</v>
      </c>
      <c r="W25" s="140">
        <v>16</v>
      </c>
      <c r="X25" s="60">
        <v>17</v>
      </c>
      <c r="Y25" s="8">
        <v>17</v>
      </c>
      <c r="Z25" s="40">
        <v>17</v>
      </c>
      <c r="AA25" s="42">
        <v>18</v>
      </c>
      <c r="AB25" s="8">
        <v>18</v>
      </c>
      <c r="AC25" s="9">
        <v>18</v>
      </c>
      <c r="AD25" s="42">
        <v>18</v>
      </c>
      <c r="AE25" s="8">
        <v>18</v>
      </c>
      <c r="AF25" s="9">
        <v>18</v>
      </c>
      <c r="AG25" s="42">
        <v>18</v>
      </c>
      <c r="AH25" s="8">
        <v>18</v>
      </c>
      <c r="AI25" s="61">
        <v>18</v>
      </c>
      <c r="AJ25" s="133">
        <v>3</v>
      </c>
      <c r="AK25" s="10">
        <v>0</v>
      </c>
      <c r="AL25" s="103">
        <v>4</v>
      </c>
    </row>
    <row r="26" spans="1:38">
      <c r="A26" s="1" t="s">
        <v>34</v>
      </c>
      <c r="B26" s="1" t="s">
        <v>35</v>
      </c>
      <c r="C26" s="12" t="s">
        <v>24</v>
      </c>
      <c r="D26" s="13" t="s">
        <v>30</v>
      </c>
      <c r="E26" s="12">
        <v>2</v>
      </c>
      <c r="F26" s="12" t="s">
        <v>28</v>
      </c>
      <c r="G26" s="4">
        <v>41323</v>
      </c>
      <c r="H26" s="15" t="s">
        <v>29</v>
      </c>
      <c r="I26" s="14">
        <f t="shared" si="1"/>
        <v>41407</v>
      </c>
      <c r="J26" s="154">
        <f t="shared" si="2"/>
        <v>41435</v>
      </c>
      <c r="K26" s="28" t="s">
        <v>29</v>
      </c>
      <c r="L26" s="6" t="s">
        <v>29</v>
      </c>
      <c r="M26" s="26" t="s">
        <v>29</v>
      </c>
      <c r="N26" s="5" t="s">
        <v>29</v>
      </c>
      <c r="O26" s="28" t="s">
        <v>29</v>
      </c>
      <c r="P26" s="26" t="s">
        <v>29</v>
      </c>
      <c r="Q26" s="5" t="s">
        <v>29</v>
      </c>
      <c r="R26" s="6" t="s">
        <v>29</v>
      </c>
      <c r="S26" s="30" t="s">
        <v>29</v>
      </c>
      <c r="T26" s="5" t="s">
        <v>29</v>
      </c>
      <c r="U26" s="6" t="s">
        <v>29</v>
      </c>
      <c r="V26" s="143" t="s">
        <v>29</v>
      </c>
      <c r="W26" s="140">
        <v>18</v>
      </c>
      <c r="X26" s="60">
        <v>18</v>
      </c>
      <c r="Y26" s="8">
        <v>18</v>
      </c>
      <c r="Z26" s="40">
        <v>18</v>
      </c>
      <c r="AA26" s="42">
        <v>19</v>
      </c>
      <c r="AB26" s="8">
        <v>19</v>
      </c>
      <c r="AC26" s="9">
        <v>19</v>
      </c>
      <c r="AD26" s="42">
        <v>19</v>
      </c>
      <c r="AE26" s="8">
        <v>19</v>
      </c>
      <c r="AF26" s="9">
        <v>19</v>
      </c>
      <c r="AG26" s="42">
        <v>19</v>
      </c>
      <c r="AH26" s="8">
        <v>19</v>
      </c>
      <c r="AI26" s="61">
        <v>19</v>
      </c>
      <c r="AJ26" s="133">
        <v>3</v>
      </c>
      <c r="AK26" s="10">
        <v>0</v>
      </c>
      <c r="AL26" s="103">
        <v>3</v>
      </c>
    </row>
    <row r="27" spans="1:38">
      <c r="A27" s="1" t="s">
        <v>34</v>
      </c>
      <c r="B27" s="1" t="s">
        <v>35</v>
      </c>
      <c r="C27" s="12" t="s">
        <v>24</v>
      </c>
      <c r="D27" s="13" t="s">
        <v>30</v>
      </c>
      <c r="E27" s="12">
        <v>3</v>
      </c>
      <c r="F27" s="12" t="s">
        <v>28</v>
      </c>
      <c r="G27" s="4">
        <v>41323</v>
      </c>
      <c r="H27" s="15" t="s">
        <v>29</v>
      </c>
      <c r="I27" s="14">
        <f t="shared" si="1"/>
        <v>41407</v>
      </c>
      <c r="J27" s="154">
        <f t="shared" si="2"/>
        <v>41435</v>
      </c>
      <c r="K27" s="28" t="s">
        <v>29</v>
      </c>
      <c r="L27" s="6" t="s">
        <v>29</v>
      </c>
      <c r="M27" s="26" t="s">
        <v>29</v>
      </c>
      <c r="N27" s="5" t="s">
        <v>29</v>
      </c>
      <c r="O27" s="28" t="s">
        <v>29</v>
      </c>
      <c r="P27" s="26" t="s">
        <v>29</v>
      </c>
      <c r="Q27" s="5" t="s">
        <v>29</v>
      </c>
      <c r="R27" s="6" t="s">
        <v>29</v>
      </c>
      <c r="S27" s="30" t="s">
        <v>29</v>
      </c>
      <c r="T27" s="5" t="s">
        <v>29</v>
      </c>
      <c r="U27" s="6" t="s">
        <v>29</v>
      </c>
      <c r="V27" s="143" t="s">
        <v>29</v>
      </c>
      <c r="W27" s="140">
        <v>21</v>
      </c>
      <c r="X27" s="60">
        <v>21</v>
      </c>
      <c r="Y27" s="8">
        <v>22</v>
      </c>
      <c r="Z27" s="40">
        <v>22</v>
      </c>
      <c r="AA27" s="42">
        <v>22</v>
      </c>
      <c r="AB27" s="8">
        <v>22</v>
      </c>
      <c r="AC27" s="9">
        <v>22</v>
      </c>
      <c r="AD27" s="42">
        <v>22</v>
      </c>
      <c r="AE27" s="8">
        <v>22</v>
      </c>
      <c r="AF27" s="9">
        <v>22</v>
      </c>
      <c r="AG27" s="42">
        <v>22</v>
      </c>
      <c r="AH27" s="8">
        <v>22</v>
      </c>
      <c r="AI27" s="61">
        <v>22</v>
      </c>
      <c r="AJ27" s="133">
        <v>0</v>
      </c>
      <c r="AK27" s="10">
        <v>1</v>
      </c>
      <c r="AL27" s="103">
        <v>2</v>
      </c>
    </row>
    <row r="28" spans="1:38">
      <c r="A28" s="1" t="s">
        <v>34</v>
      </c>
      <c r="B28" s="1" t="s">
        <v>35</v>
      </c>
      <c r="C28" s="12" t="s">
        <v>24</v>
      </c>
      <c r="D28" s="13" t="s">
        <v>30</v>
      </c>
      <c r="E28" s="12">
        <v>4</v>
      </c>
      <c r="F28" s="12" t="s">
        <v>28</v>
      </c>
      <c r="G28" s="4">
        <v>41323</v>
      </c>
      <c r="H28" s="15" t="s">
        <v>29</v>
      </c>
      <c r="I28" s="14">
        <f t="shared" si="1"/>
        <v>41407</v>
      </c>
      <c r="J28" s="154">
        <f t="shared" si="2"/>
        <v>41435</v>
      </c>
      <c r="K28" s="28" t="s">
        <v>29</v>
      </c>
      <c r="L28" s="6" t="s">
        <v>29</v>
      </c>
      <c r="M28" s="26" t="s">
        <v>29</v>
      </c>
      <c r="N28" s="5" t="s">
        <v>29</v>
      </c>
      <c r="O28" s="28" t="s">
        <v>29</v>
      </c>
      <c r="P28" s="26" t="s">
        <v>29</v>
      </c>
      <c r="Q28" s="5" t="s">
        <v>29</v>
      </c>
      <c r="R28" s="6" t="s">
        <v>29</v>
      </c>
      <c r="S28" s="30" t="s">
        <v>29</v>
      </c>
      <c r="T28" s="5" t="s">
        <v>29</v>
      </c>
      <c r="U28" s="6" t="s">
        <v>29</v>
      </c>
      <c r="V28" s="143" t="s">
        <v>29</v>
      </c>
      <c r="W28" s="140">
        <v>21</v>
      </c>
      <c r="X28" s="60">
        <v>21</v>
      </c>
      <c r="Y28" s="8">
        <v>22</v>
      </c>
      <c r="Z28" s="40">
        <v>22</v>
      </c>
      <c r="AA28" s="42">
        <v>22</v>
      </c>
      <c r="AB28" s="8">
        <v>22</v>
      </c>
      <c r="AC28" s="9">
        <v>22</v>
      </c>
      <c r="AD28" s="42">
        <v>22</v>
      </c>
      <c r="AE28" s="8">
        <v>22</v>
      </c>
      <c r="AF28" s="9">
        <v>22</v>
      </c>
      <c r="AG28" s="42">
        <v>22</v>
      </c>
      <c r="AH28" s="8">
        <v>22</v>
      </c>
      <c r="AI28" s="61">
        <v>22</v>
      </c>
      <c r="AJ28" s="133">
        <v>1</v>
      </c>
      <c r="AK28" s="10">
        <v>1</v>
      </c>
      <c r="AL28" s="103">
        <v>1</v>
      </c>
    </row>
    <row r="29" spans="1:38" s="162" customFormat="1">
      <c r="A29" s="158"/>
      <c r="B29" s="158"/>
      <c r="C29" s="159"/>
      <c r="D29" s="159"/>
      <c r="E29" s="159"/>
      <c r="F29" s="159"/>
      <c r="G29" s="159"/>
      <c r="H29" s="159"/>
      <c r="I29" s="159"/>
      <c r="J29" s="160"/>
      <c r="K29" s="161"/>
      <c r="L29" s="159"/>
      <c r="M29" s="164"/>
      <c r="N29" s="165"/>
      <c r="O29" s="161"/>
      <c r="P29" s="164"/>
      <c r="Q29" s="165"/>
      <c r="R29" s="159"/>
      <c r="S29" s="166"/>
      <c r="T29" s="165"/>
      <c r="U29" s="159"/>
      <c r="V29" s="160"/>
      <c r="W29" s="167">
        <f>(W25/(25-$AL$25)+W26/(25-$AL$26)+W27/(25-$AL$27)+W28/(25-$AL$28))/4</f>
        <v>0.84203251458686246</v>
      </c>
      <c r="X29" s="167">
        <f t="shared" ref="X29:AI29" si="46">(X25/(25-$AL$25)+X26/(25-$AL$26)+X27/(25-$AL$27)+X28/(25-$AL$28))/4</f>
        <v>0.85393727649162432</v>
      </c>
      <c r="Y29" s="167">
        <f t="shared" si="46"/>
        <v>0.87522350837568219</v>
      </c>
      <c r="Z29" s="167">
        <f t="shared" si="46"/>
        <v>0.87522350837568219</v>
      </c>
      <c r="AA29" s="167">
        <f t="shared" si="46"/>
        <v>0.89849190664408052</v>
      </c>
      <c r="AB29" s="167">
        <f t="shared" si="46"/>
        <v>0.89849190664408052</v>
      </c>
      <c r="AC29" s="167">
        <f t="shared" si="46"/>
        <v>0.89849190664408052</v>
      </c>
      <c r="AD29" s="167">
        <f t="shared" si="46"/>
        <v>0.89849190664408052</v>
      </c>
      <c r="AE29" s="167">
        <f t="shared" si="46"/>
        <v>0.89849190664408052</v>
      </c>
      <c r="AF29" s="167">
        <f t="shared" si="46"/>
        <v>0.89849190664408052</v>
      </c>
      <c r="AG29" s="167">
        <f t="shared" si="46"/>
        <v>0.89849190664408052</v>
      </c>
      <c r="AH29" s="167">
        <f t="shared" si="46"/>
        <v>0.89849190664408052</v>
      </c>
      <c r="AI29" s="167">
        <f t="shared" si="46"/>
        <v>0.89849190664408052</v>
      </c>
      <c r="AJ29" s="161"/>
      <c r="AK29" s="159"/>
      <c r="AL29" s="160"/>
    </row>
    <row r="30" spans="1:38">
      <c r="A30" s="22" t="s">
        <v>34</v>
      </c>
      <c r="B30" s="22" t="s">
        <v>35</v>
      </c>
      <c r="C30" s="23" t="s">
        <v>24</v>
      </c>
      <c r="D30" s="24" t="s">
        <v>31</v>
      </c>
      <c r="E30" s="23">
        <v>1</v>
      </c>
      <c r="F30" s="23" t="s">
        <v>28</v>
      </c>
      <c r="G30" s="25">
        <v>41323</v>
      </c>
      <c r="H30" s="11" t="s">
        <v>29</v>
      </c>
      <c r="I30" s="11">
        <f t="shared" si="1"/>
        <v>41407</v>
      </c>
      <c r="J30" s="146">
        <f t="shared" si="2"/>
        <v>41435</v>
      </c>
      <c r="K30" s="28" t="s">
        <v>29</v>
      </c>
      <c r="L30" s="6" t="s">
        <v>29</v>
      </c>
      <c r="M30" s="26" t="s">
        <v>29</v>
      </c>
      <c r="N30" s="5" t="s">
        <v>29</v>
      </c>
      <c r="O30" s="28" t="s">
        <v>29</v>
      </c>
      <c r="P30" s="26" t="s">
        <v>29</v>
      </c>
      <c r="Q30" s="5" t="s">
        <v>29</v>
      </c>
      <c r="R30" s="6" t="s">
        <v>29</v>
      </c>
      <c r="S30" s="30" t="s">
        <v>29</v>
      </c>
      <c r="T30" s="5" t="s">
        <v>29</v>
      </c>
      <c r="U30" s="6" t="s">
        <v>29</v>
      </c>
      <c r="V30" s="143" t="s">
        <v>29</v>
      </c>
      <c r="W30" s="140">
        <v>19</v>
      </c>
      <c r="X30" s="60">
        <v>21</v>
      </c>
      <c r="Y30" s="8">
        <v>21</v>
      </c>
      <c r="Z30" s="40">
        <v>21</v>
      </c>
      <c r="AA30" s="42">
        <v>21</v>
      </c>
      <c r="AB30" s="8">
        <v>21</v>
      </c>
      <c r="AC30" s="9">
        <v>21</v>
      </c>
      <c r="AD30" s="42">
        <v>21</v>
      </c>
      <c r="AE30" s="8">
        <v>21</v>
      </c>
      <c r="AF30" s="9">
        <v>21</v>
      </c>
      <c r="AG30" s="42">
        <v>21</v>
      </c>
      <c r="AH30" s="8">
        <v>21</v>
      </c>
      <c r="AI30" s="61">
        <v>21</v>
      </c>
      <c r="AJ30" s="133">
        <v>1</v>
      </c>
      <c r="AK30" s="10">
        <v>0</v>
      </c>
      <c r="AL30" s="103">
        <v>3</v>
      </c>
    </row>
    <row r="31" spans="1:38">
      <c r="A31" s="22" t="s">
        <v>34</v>
      </c>
      <c r="B31" s="22" t="s">
        <v>35</v>
      </c>
      <c r="C31" s="23" t="s">
        <v>24</v>
      </c>
      <c r="D31" s="24" t="s">
        <v>31</v>
      </c>
      <c r="E31" s="23">
        <v>2</v>
      </c>
      <c r="F31" s="23" t="s">
        <v>28</v>
      </c>
      <c r="G31" s="25">
        <v>41323</v>
      </c>
      <c r="H31" s="11" t="s">
        <v>29</v>
      </c>
      <c r="I31" s="11">
        <f t="shared" si="1"/>
        <v>41407</v>
      </c>
      <c r="J31" s="146">
        <f t="shared" si="2"/>
        <v>41435</v>
      </c>
      <c r="K31" s="28" t="s">
        <v>29</v>
      </c>
      <c r="L31" s="6" t="s">
        <v>29</v>
      </c>
      <c r="M31" s="26" t="s">
        <v>29</v>
      </c>
      <c r="N31" s="5" t="s">
        <v>29</v>
      </c>
      <c r="O31" s="28" t="s">
        <v>29</v>
      </c>
      <c r="P31" s="26" t="s">
        <v>29</v>
      </c>
      <c r="Q31" s="5" t="s">
        <v>29</v>
      </c>
      <c r="R31" s="6" t="s">
        <v>29</v>
      </c>
      <c r="S31" s="30" t="s">
        <v>29</v>
      </c>
      <c r="T31" s="5" t="s">
        <v>29</v>
      </c>
      <c r="U31" s="6" t="s">
        <v>29</v>
      </c>
      <c r="V31" s="143" t="s">
        <v>29</v>
      </c>
      <c r="W31" s="140">
        <v>20</v>
      </c>
      <c r="X31" s="60">
        <v>20</v>
      </c>
      <c r="Y31" s="8">
        <v>20</v>
      </c>
      <c r="Z31" s="40">
        <v>21</v>
      </c>
      <c r="AA31" s="42">
        <v>21</v>
      </c>
      <c r="AB31" s="8">
        <v>21</v>
      </c>
      <c r="AC31" s="9">
        <v>21</v>
      </c>
      <c r="AD31" s="42">
        <v>21</v>
      </c>
      <c r="AE31" s="8">
        <v>21</v>
      </c>
      <c r="AF31" s="9">
        <v>21</v>
      </c>
      <c r="AG31" s="42">
        <v>21</v>
      </c>
      <c r="AH31" s="8">
        <v>21</v>
      </c>
      <c r="AI31" s="61">
        <v>21</v>
      </c>
      <c r="AJ31" s="133">
        <v>2</v>
      </c>
      <c r="AK31" s="10">
        <v>0</v>
      </c>
      <c r="AL31" s="103">
        <v>2</v>
      </c>
    </row>
    <row r="32" spans="1:38">
      <c r="A32" s="22" t="s">
        <v>34</v>
      </c>
      <c r="B32" s="22" t="s">
        <v>35</v>
      </c>
      <c r="C32" s="23" t="s">
        <v>24</v>
      </c>
      <c r="D32" s="24" t="s">
        <v>31</v>
      </c>
      <c r="E32" s="23">
        <v>3</v>
      </c>
      <c r="F32" s="23" t="s">
        <v>28</v>
      </c>
      <c r="G32" s="25">
        <v>41323</v>
      </c>
      <c r="H32" s="11" t="s">
        <v>29</v>
      </c>
      <c r="I32" s="11">
        <f t="shared" si="1"/>
        <v>41407</v>
      </c>
      <c r="J32" s="146">
        <f t="shared" si="2"/>
        <v>41435</v>
      </c>
      <c r="K32" s="28" t="s">
        <v>29</v>
      </c>
      <c r="L32" s="6" t="s">
        <v>29</v>
      </c>
      <c r="M32" s="26" t="s">
        <v>29</v>
      </c>
      <c r="N32" s="5" t="s">
        <v>29</v>
      </c>
      <c r="O32" s="28" t="s">
        <v>29</v>
      </c>
      <c r="P32" s="26" t="s">
        <v>29</v>
      </c>
      <c r="Q32" s="5" t="s">
        <v>29</v>
      </c>
      <c r="R32" s="6" t="s">
        <v>29</v>
      </c>
      <c r="S32" s="30" t="s">
        <v>29</v>
      </c>
      <c r="T32" s="5" t="s">
        <v>29</v>
      </c>
      <c r="U32" s="6" t="s">
        <v>29</v>
      </c>
      <c r="V32" s="143" t="s">
        <v>29</v>
      </c>
      <c r="W32" s="140">
        <v>22</v>
      </c>
      <c r="X32" s="60">
        <v>22</v>
      </c>
      <c r="Y32" s="8">
        <v>22</v>
      </c>
      <c r="Z32" s="40">
        <v>22</v>
      </c>
      <c r="AA32" s="42">
        <v>22</v>
      </c>
      <c r="AB32" s="8">
        <v>22</v>
      </c>
      <c r="AC32" s="9">
        <v>22</v>
      </c>
      <c r="AD32" s="42">
        <v>22</v>
      </c>
      <c r="AE32" s="8">
        <v>22</v>
      </c>
      <c r="AF32" s="9">
        <v>22</v>
      </c>
      <c r="AG32" s="42">
        <v>22</v>
      </c>
      <c r="AH32" s="8">
        <v>22</v>
      </c>
      <c r="AI32" s="61">
        <v>22</v>
      </c>
      <c r="AJ32" s="133">
        <v>1</v>
      </c>
      <c r="AK32" s="10">
        <v>0</v>
      </c>
      <c r="AL32" s="103">
        <v>2</v>
      </c>
    </row>
    <row r="33" spans="1:38" ht="15.75" thickBot="1">
      <c r="A33" s="32" t="s">
        <v>34</v>
      </c>
      <c r="B33" s="32" t="s">
        <v>35</v>
      </c>
      <c r="C33" s="33" t="s">
        <v>24</v>
      </c>
      <c r="D33" s="34" t="s">
        <v>31</v>
      </c>
      <c r="E33" s="33">
        <v>4</v>
      </c>
      <c r="F33" s="33" t="s">
        <v>28</v>
      </c>
      <c r="G33" s="35">
        <v>41323</v>
      </c>
      <c r="H33" s="16" t="s">
        <v>29</v>
      </c>
      <c r="I33" s="16">
        <f t="shared" si="1"/>
        <v>41407</v>
      </c>
      <c r="J33" s="147">
        <f t="shared" si="2"/>
        <v>41435</v>
      </c>
      <c r="K33" s="29" t="s">
        <v>29</v>
      </c>
      <c r="L33" s="18" t="s">
        <v>29</v>
      </c>
      <c r="M33" s="27" t="s">
        <v>29</v>
      </c>
      <c r="N33" s="17" t="s">
        <v>29</v>
      </c>
      <c r="O33" s="29" t="s">
        <v>29</v>
      </c>
      <c r="P33" s="27" t="s">
        <v>29</v>
      </c>
      <c r="Q33" s="17" t="s">
        <v>29</v>
      </c>
      <c r="R33" s="18" t="s">
        <v>29</v>
      </c>
      <c r="S33" s="31" t="s">
        <v>29</v>
      </c>
      <c r="T33" s="17" t="s">
        <v>29</v>
      </c>
      <c r="U33" s="18" t="s">
        <v>29</v>
      </c>
      <c r="V33" s="145" t="s">
        <v>29</v>
      </c>
      <c r="W33" s="144">
        <v>19</v>
      </c>
      <c r="X33" s="62">
        <v>19</v>
      </c>
      <c r="Y33" s="19">
        <v>19</v>
      </c>
      <c r="Z33" s="41">
        <v>19</v>
      </c>
      <c r="AA33" s="43">
        <v>19</v>
      </c>
      <c r="AB33" s="19">
        <v>19</v>
      </c>
      <c r="AC33" s="56">
        <v>19</v>
      </c>
      <c r="AD33" s="43">
        <v>19</v>
      </c>
      <c r="AE33" s="19">
        <v>19</v>
      </c>
      <c r="AF33" s="20">
        <v>19</v>
      </c>
      <c r="AG33" s="43">
        <v>19</v>
      </c>
      <c r="AH33" s="19">
        <v>19</v>
      </c>
      <c r="AI33" s="56">
        <v>19</v>
      </c>
      <c r="AJ33" s="134">
        <v>1</v>
      </c>
      <c r="AK33" s="21">
        <v>0</v>
      </c>
      <c r="AL33" s="104">
        <v>5</v>
      </c>
    </row>
    <row r="34" spans="1:38" s="162" customFormat="1" ht="16.5" thickTop="1" thickBot="1">
      <c r="A34" s="168"/>
      <c r="B34" s="169"/>
      <c r="C34" s="170"/>
      <c r="D34" s="170"/>
      <c r="E34" s="170"/>
      <c r="F34" s="170"/>
      <c r="G34" s="170"/>
      <c r="H34" s="170"/>
      <c r="I34" s="170"/>
      <c r="J34" s="171"/>
      <c r="K34" s="170"/>
      <c r="L34" s="170"/>
      <c r="M34" s="171"/>
      <c r="N34" s="170"/>
      <c r="O34" s="170"/>
      <c r="P34" s="171"/>
      <c r="Q34" s="170"/>
      <c r="R34" s="170"/>
      <c r="S34" s="171"/>
      <c r="T34" s="170"/>
      <c r="U34" s="170"/>
      <c r="V34" s="171"/>
      <c r="W34" s="172">
        <f>(W30/(25-$AL$30)+W31/(25-$AL$31)+W32/(25-$AL$32)+W33/(25-$AL$33))/4</f>
        <v>0.90993083003952568</v>
      </c>
      <c r="X34" s="170">
        <f t="shared" ref="X34:AI34" si="47">(X30/(25-$AL$30)+X31/(25-$AL$31)+X32/(25-$AL$32)+X33/(25-$AL$33))/4</f>
        <v>0.93265810276679839</v>
      </c>
      <c r="Y34" s="170">
        <f t="shared" si="47"/>
        <v>0.93265810276679839</v>
      </c>
      <c r="Z34" s="171">
        <f t="shared" si="47"/>
        <v>0.94352766798418974</v>
      </c>
      <c r="AA34" s="170">
        <f t="shared" si="47"/>
        <v>0.94352766798418974</v>
      </c>
      <c r="AB34" s="170">
        <f t="shared" si="47"/>
        <v>0.94352766798418974</v>
      </c>
      <c r="AC34" s="171">
        <f t="shared" si="47"/>
        <v>0.94352766798418974</v>
      </c>
      <c r="AD34" s="170">
        <f t="shared" si="47"/>
        <v>0.94352766798418974</v>
      </c>
      <c r="AE34" s="170">
        <f t="shared" si="47"/>
        <v>0.94352766798418974</v>
      </c>
      <c r="AF34" s="171">
        <f t="shared" si="47"/>
        <v>0.94352766798418974</v>
      </c>
      <c r="AG34" s="170">
        <f t="shared" si="47"/>
        <v>0.94352766798418974</v>
      </c>
      <c r="AH34" s="170">
        <f t="shared" si="47"/>
        <v>0.94352766798418974</v>
      </c>
      <c r="AI34" s="171">
        <f t="shared" si="47"/>
        <v>0.94352766798418974</v>
      </c>
      <c r="AJ34" s="170"/>
      <c r="AK34" s="170"/>
      <c r="AL34" s="171"/>
    </row>
    <row r="35" spans="1:38" ht="15.75" thickTop="1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34"/>
  <sheetViews>
    <sheetView zoomScale="75" zoomScaleNormal="75" workbookViewId="0">
      <selection activeCell="J3" sqref="J3"/>
    </sheetView>
  </sheetViews>
  <sheetFormatPr baseColWidth="10" defaultRowHeight="15"/>
  <cols>
    <col min="1" max="1" width="7.42578125" bestFit="1" customWidth="1"/>
    <col min="2" max="2" width="8.42578125" bestFit="1" customWidth="1"/>
    <col min="3" max="3" width="2" bestFit="1" customWidth="1"/>
    <col min="4" max="4" width="4.85546875" bestFit="1" customWidth="1"/>
    <col min="5" max="5" width="2.28515625" bestFit="1" customWidth="1"/>
    <col min="6" max="6" width="2" bestFit="1" customWidth="1"/>
    <col min="7" max="8" width="9.7109375" bestFit="1" customWidth="1"/>
    <col min="9" max="9" width="8.85546875" bestFit="1" customWidth="1"/>
    <col min="10" max="10" width="9.28515625" bestFit="1" customWidth="1"/>
    <col min="11" max="11" width="5.28515625" customWidth="1"/>
    <col min="12" max="12" width="5.140625" customWidth="1"/>
    <col min="13" max="13" width="4.85546875" customWidth="1"/>
    <col min="14" max="14" width="4.28515625" customWidth="1"/>
    <col min="15" max="15" width="3.7109375" customWidth="1"/>
    <col min="16" max="16" width="4.28515625" customWidth="1"/>
    <col min="17" max="17" width="3.85546875" customWidth="1"/>
    <col min="18" max="22" width="4.140625" bestFit="1" customWidth="1"/>
    <col min="23" max="23" width="6.28515625" customWidth="1"/>
    <col min="24" max="24" width="4.85546875" customWidth="1"/>
    <col min="25" max="25" width="4.28515625" customWidth="1"/>
    <col min="26" max="26" width="3.85546875" customWidth="1"/>
    <col min="27" max="27" width="4.5703125" customWidth="1"/>
    <col min="28" max="28" width="4.140625" customWidth="1"/>
    <col min="29" max="29" width="4" customWidth="1"/>
    <col min="30" max="30" width="4.7109375" customWidth="1"/>
    <col min="31" max="31" width="4.7109375" bestFit="1" customWidth="1"/>
    <col min="32" max="32" width="4.28515625" customWidth="1"/>
    <col min="33" max="33" width="4.42578125" customWidth="1"/>
    <col min="34" max="34" width="4.28515625" customWidth="1"/>
    <col min="35" max="35" width="4.7109375" bestFit="1" customWidth="1"/>
    <col min="36" max="36" width="4.7109375" customWidth="1"/>
    <col min="37" max="37" width="4.140625" customWidth="1"/>
    <col min="38" max="38" width="4" customWidth="1"/>
    <col min="39" max="39" width="11.5703125" bestFit="1" customWidth="1"/>
  </cols>
  <sheetData>
    <row r="1" spans="1:44">
      <c r="A1" s="211" t="s">
        <v>63</v>
      </c>
    </row>
    <row r="2" spans="1:44">
      <c r="J2" t="s">
        <v>62</v>
      </c>
    </row>
    <row r="3" spans="1:44">
      <c r="J3">
        <v>0</v>
      </c>
      <c r="K3">
        <v>2</v>
      </c>
      <c r="L3">
        <v>4</v>
      </c>
      <c r="M3">
        <v>7</v>
      </c>
      <c r="N3">
        <v>9</v>
      </c>
      <c r="O3">
        <v>11</v>
      </c>
      <c r="P3">
        <v>14</v>
      </c>
      <c r="Q3">
        <v>16</v>
      </c>
      <c r="R3">
        <v>18</v>
      </c>
      <c r="S3">
        <v>21</v>
      </c>
      <c r="T3">
        <v>23</v>
      </c>
      <c r="U3">
        <v>25</v>
      </c>
      <c r="V3">
        <v>28</v>
      </c>
      <c r="W3">
        <v>84</v>
      </c>
      <c r="X3">
        <v>86</v>
      </c>
      <c r="Y3">
        <v>89</v>
      </c>
      <c r="Z3">
        <v>91</v>
      </c>
      <c r="AA3">
        <v>93</v>
      </c>
      <c r="AB3">
        <v>96</v>
      </c>
      <c r="AC3">
        <v>98</v>
      </c>
      <c r="AD3">
        <v>100</v>
      </c>
      <c r="AE3">
        <v>103</v>
      </c>
      <c r="AF3">
        <v>105</v>
      </c>
      <c r="AG3">
        <v>107</v>
      </c>
      <c r="AH3">
        <v>110</v>
      </c>
      <c r="AI3">
        <v>112</v>
      </c>
    </row>
    <row r="4" spans="1:44">
      <c r="A4" s="1" t="s">
        <v>36</v>
      </c>
      <c r="B4" s="1" t="s">
        <v>37</v>
      </c>
      <c r="C4" s="2" t="s">
        <v>26</v>
      </c>
      <c r="D4" s="3" t="s">
        <v>27</v>
      </c>
      <c r="E4" s="2">
        <v>1</v>
      </c>
      <c r="F4" s="2" t="s">
        <v>28</v>
      </c>
      <c r="G4" s="4">
        <v>41325</v>
      </c>
      <c r="H4" s="4">
        <f t="shared" ref="H4:H17" si="0">G4+7*4</f>
        <v>41353</v>
      </c>
      <c r="I4" s="4">
        <f t="shared" ref="I4:I32" si="1">G4+7*12</f>
        <v>41409</v>
      </c>
      <c r="J4" s="153">
        <f t="shared" ref="J4:J32" si="2">G4+7*16</f>
        <v>41437</v>
      </c>
      <c r="K4" s="28">
        <v>0</v>
      </c>
      <c r="L4" s="6">
        <v>0</v>
      </c>
      <c r="M4" s="26">
        <v>0</v>
      </c>
      <c r="N4" s="5">
        <v>0</v>
      </c>
      <c r="O4" s="28">
        <v>0</v>
      </c>
      <c r="P4" s="26">
        <v>1</v>
      </c>
      <c r="Q4" s="5">
        <v>1</v>
      </c>
      <c r="R4" s="6">
        <v>1</v>
      </c>
      <c r="S4" s="30">
        <v>1</v>
      </c>
      <c r="T4" s="5">
        <v>1</v>
      </c>
      <c r="U4" s="6">
        <v>1</v>
      </c>
      <c r="V4" s="143">
        <v>2</v>
      </c>
      <c r="W4" s="140">
        <v>6</v>
      </c>
      <c r="X4" s="60">
        <v>6</v>
      </c>
      <c r="Y4" s="8">
        <v>6</v>
      </c>
      <c r="Z4" s="40">
        <v>6</v>
      </c>
      <c r="AA4" s="42">
        <v>6</v>
      </c>
      <c r="AB4" s="54">
        <v>6</v>
      </c>
      <c r="AC4" s="55">
        <v>6</v>
      </c>
      <c r="AD4" s="42">
        <v>6</v>
      </c>
      <c r="AE4" s="8">
        <v>6</v>
      </c>
      <c r="AF4" s="9">
        <v>6</v>
      </c>
      <c r="AG4" s="42">
        <v>6</v>
      </c>
      <c r="AH4" s="8">
        <v>6</v>
      </c>
      <c r="AI4" s="61">
        <v>6</v>
      </c>
      <c r="AJ4" s="133">
        <v>15</v>
      </c>
      <c r="AK4" s="10">
        <v>2</v>
      </c>
      <c r="AL4" s="103">
        <v>2</v>
      </c>
      <c r="AM4" s="120">
        <f t="shared" ref="AM4:AM32" si="3">SUM(K4:AL4)</f>
        <v>105</v>
      </c>
      <c r="AN4" s="121">
        <f t="shared" ref="AN4:AN32" si="4">SUM(K4:AI4)</f>
        <v>86</v>
      </c>
      <c r="AO4" s="118">
        <f t="shared" ref="AO4:AO32" si="5">AN4/(AM4-AL4)</f>
        <v>0.83495145631067957</v>
      </c>
      <c r="AP4" s="192">
        <f t="shared" ref="AP4" si="6">AVERAGE(AO4:AO7)</f>
        <v>0.7394854009272922</v>
      </c>
      <c r="AQ4" s="122">
        <f>((K4*2)+(L4*4)+(M4*7)+(N4*9)+(O4*11)+(P4*14)+(Q4*16)+(R4*18)+(S4*21)+(T4*23)+(U4*25)+(V4*28)+(W4*84)+(X4*86)+(Y4*89)+(Z4*91)+(AA4*93)+(AB4*96)+(AC4*98)+(AD4*100)+(AE4*103)+(AF4*105)+(AG4*107)+(AH4*110)+(AI4*112))/AN4</f>
        <v>90.895348837209298</v>
      </c>
      <c r="AR4" s="205">
        <f t="shared" ref="AR4" si="7">AVERAGE(AQ4:AQ7)</f>
        <v>90.101346391166558</v>
      </c>
    </row>
    <row r="5" spans="1:44">
      <c r="A5" s="1" t="s">
        <v>36</v>
      </c>
      <c r="B5" s="1" t="s">
        <v>37</v>
      </c>
      <c r="C5" s="2" t="s">
        <v>26</v>
      </c>
      <c r="D5" s="3" t="s">
        <v>27</v>
      </c>
      <c r="E5" s="2">
        <v>2</v>
      </c>
      <c r="F5" s="2" t="s">
        <v>28</v>
      </c>
      <c r="G5" s="4">
        <v>41325</v>
      </c>
      <c r="H5" s="4">
        <f t="shared" si="0"/>
        <v>41353</v>
      </c>
      <c r="I5" s="4">
        <f t="shared" si="1"/>
        <v>41409</v>
      </c>
      <c r="J5" s="153">
        <f t="shared" si="2"/>
        <v>41437</v>
      </c>
      <c r="K5" s="28">
        <v>0</v>
      </c>
      <c r="L5" s="6">
        <v>0</v>
      </c>
      <c r="M5" s="26">
        <v>0</v>
      </c>
      <c r="N5" s="5">
        <v>0</v>
      </c>
      <c r="O5" s="28">
        <v>0</v>
      </c>
      <c r="P5" s="26">
        <v>0</v>
      </c>
      <c r="Q5" s="5">
        <v>0</v>
      </c>
      <c r="R5" s="6">
        <v>1</v>
      </c>
      <c r="S5" s="30">
        <v>1</v>
      </c>
      <c r="T5" s="5">
        <v>1</v>
      </c>
      <c r="U5" s="6">
        <v>1</v>
      </c>
      <c r="V5" s="143">
        <v>2</v>
      </c>
      <c r="W5" s="140">
        <v>2</v>
      </c>
      <c r="X5" s="60">
        <v>2</v>
      </c>
      <c r="Y5" s="8">
        <v>2</v>
      </c>
      <c r="Z5" s="40">
        <v>3</v>
      </c>
      <c r="AA5" s="42">
        <v>3</v>
      </c>
      <c r="AB5" s="8">
        <v>3</v>
      </c>
      <c r="AC5" s="9">
        <v>3</v>
      </c>
      <c r="AD5" s="42">
        <v>3</v>
      </c>
      <c r="AE5" s="8">
        <v>3</v>
      </c>
      <c r="AF5" s="9">
        <v>3</v>
      </c>
      <c r="AG5" s="42">
        <v>3</v>
      </c>
      <c r="AH5" s="8">
        <v>3</v>
      </c>
      <c r="AI5" s="61">
        <v>3</v>
      </c>
      <c r="AJ5" s="133">
        <v>15</v>
      </c>
      <c r="AK5" s="10">
        <v>2</v>
      </c>
      <c r="AL5" s="103">
        <v>5</v>
      </c>
      <c r="AM5" s="106">
        <f t="shared" si="3"/>
        <v>64</v>
      </c>
      <c r="AN5" s="109">
        <f t="shared" si="4"/>
        <v>42</v>
      </c>
      <c r="AO5" s="112">
        <f t="shared" si="5"/>
        <v>0.71186440677966101</v>
      </c>
      <c r="AP5" s="191"/>
      <c r="AQ5" s="116">
        <f>((K5*2)+(L5*4)+(M5*7)+(N5*9)+(O5*11)+(P5*14)+(Q5*16)+(R5*18)+(S5*21)+(T5*23)+(U5*25)+(V5*28)+(W5*84)+(X5*86)+(Y5*89)+(Z5*91)+(AA5*93)+(AB5*96)+(AC5*98)+(AD5*100)+(AE5*103)+(AF5*105)+(AG5*107)+(AH5*110)+(AI5*112))/AN5</f>
        <v>88.238095238095241</v>
      </c>
      <c r="AR5" s="202"/>
    </row>
    <row r="6" spans="1:44">
      <c r="A6" s="1" t="s">
        <v>36</v>
      </c>
      <c r="B6" s="1" t="s">
        <v>37</v>
      </c>
      <c r="C6" s="2" t="s">
        <v>26</v>
      </c>
      <c r="D6" s="3" t="s">
        <v>27</v>
      </c>
      <c r="E6" s="2">
        <v>3</v>
      </c>
      <c r="F6" s="2" t="s">
        <v>28</v>
      </c>
      <c r="G6" s="4">
        <v>41325</v>
      </c>
      <c r="H6" s="4">
        <f t="shared" si="0"/>
        <v>41353</v>
      </c>
      <c r="I6" s="4">
        <f t="shared" si="1"/>
        <v>41409</v>
      </c>
      <c r="J6" s="153">
        <f t="shared" si="2"/>
        <v>41437</v>
      </c>
      <c r="K6" s="28">
        <v>0</v>
      </c>
      <c r="L6" s="6">
        <v>0</v>
      </c>
      <c r="M6" s="26">
        <v>0</v>
      </c>
      <c r="N6" s="5">
        <v>0</v>
      </c>
      <c r="O6" s="28">
        <v>0</v>
      </c>
      <c r="P6" s="26">
        <v>0</v>
      </c>
      <c r="Q6" s="5">
        <v>1</v>
      </c>
      <c r="R6" s="6">
        <v>1</v>
      </c>
      <c r="S6" s="30">
        <v>1</v>
      </c>
      <c r="T6" s="5">
        <v>1</v>
      </c>
      <c r="U6" s="6">
        <v>1</v>
      </c>
      <c r="V6" s="143">
        <v>1</v>
      </c>
      <c r="W6" s="140">
        <v>2</v>
      </c>
      <c r="X6" s="60">
        <v>2</v>
      </c>
      <c r="Y6" s="8">
        <v>2</v>
      </c>
      <c r="Z6" s="40">
        <v>2</v>
      </c>
      <c r="AA6" s="42">
        <v>2</v>
      </c>
      <c r="AB6" s="8">
        <v>2</v>
      </c>
      <c r="AC6" s="9">
        <v>2</v>
      </c>
      <c r="AD6" s="42">
        <v>2</v>
      </c>
      <c r="AE6" s="8">
        <v>2</v>
      </c>
      <c r="AF6" s="9">
        <v>2</v>
      </c>
      <c r="AG6" s="42">
        <v>2</v>
      </c>
      <c r="AH6" s="8">
        <v>2</v>
      </c>
      <c r="AI6" s="61">
        <v>2</v>
      </c>
      <c r="AJ6" s="133">
        <v>14</v>
      </c>
      <c r="AK6" s="10">
        <v>3</v>
      </c>
      <c r="AL6" s="103">
        <v>6</v>
      </c>
      <c r="AM6" s="106">
        <f t="shared" si="3"/>
        <v>55</v>
      </c>
      <c r="AN6" s="109">
        <f t="shared" si="4"/>
        <v>32</v>
      </c>
      <c r="AO6" s="112">
        <f t="shared" si="5"/>
        <v>0.65306122448979587</v>
      </c>
      <c r="AP6" s="191"/>
      <c r="AQ6" s="116">
        <f>((K6*2)+(L6*4)+(M6*7)+(N6*9)+(O6*11)+(P6*14)+(Q6*16)+(R6*18)+(S6*21)+(T6*23)+(U6*25)+(V6*28)+(W6*84)+(X6*86)+(Y6*89)+(Z6*91)+(AA6*93)+(AB6*96)+(AC6*98)+(AD6*100)+(AE6*103)+(AF6*105)+(AG6*107)+(AH6*110)+(AI6*112))/AN6</f>
        <v>83.71875</v>
      </c>
      <c r="AR6" s="202"/>
    </row>
    <row r="7" spans="1:44">
      <c r="A7" s="1" t="s">
        <v>36</v>
      </c>
      <c r="B7" s="1" t="s">
        <v>37</v>
      </c>
      <c r="C7" s="2" t="s">
        <v>26</v>
      </c>
      <c r="D7" s="3" t="s">
        <v>27</v>
      </c>
      <c r="E7" s="2">
        <v>4</v>
      </c>
      <c r="F7" s="2" t="s">
        <v>28</v>
      </c>
      <c r="G7" s="4">
        <v>41325</v>
      </c>
      <c r="H7" s="4">
        <f t="shared" si="0"/>
        <v>41353</v>
      </c>
      <c r="I7" s="4">
        <f t="shared" si="1"/>
        <v>41409</v>
      </c>
      <c r="J7" s="153">
        <f t="shared" si="2"/>
        <v>41437</v>
      </c>
      <c r="K7" s="28">
        <v>0</v>
      </c>
      <c r="L7" s="6">
        <v>0</v>
      </c>
      <c r="M7" s="26">
        <v>0</v>
      </c>
      <c r="N7" s="5">
        <v>0</v>
      </c>
      <c r="O7" s="28">
        <v>0</v>
      </c>
      <c r="P7" s="26">
        <v>0</v>
      </c>
      <c r="Q7" s="5">
        <v>0</v>
      </c>
      <c r="R7" s="6">
        <v>0</v>
      </c>
      <c r="S7" s="30">
        <v>0</v>
      </c>
      <c r="T7" s="5">
        <v>0</v>
      </c>
      <c r="U7" s="6">
        <v>0</v>
      </c>
      <c r="V7" s="143">
        <v>1</v>
      </c>
      <c r="W7" s="140">
        <v>3</v>
      </c>
      <c r="X7" s="60">
        <v>3</v>
      </c>
      <c r="Y7" s="8">
        <v>3</v>
      </c>
      <c r="Z7" s="40">
        <v>3</v>
      </c>
      <c r="AA7" s="42">
        <v>3</v>
      </c>
      <c r="AB7" s="8">
        <v>3</v>
      </c>
      <c r="AC7" s="9">
        <v>4</v>
      </c>
      <c r="AD7" s="42">
        <v>4</v>
      </c>
      <c r="AE7" s="8">
        <v>4</v>
      </c>
      <c r="AF7" s="9">
        <v>4</v>
      </c>
      <c r="AG7" s="42">
        <v>4</v>
      </c>
      <c r="AH7" s="8">
        <v>4</v>
      </c>
      <c r="AI7" s="61">
        <v>4</v>
      </c>
      <c r="AJ7" s="133">
        <v>12</v>
      </c>
      <c r="AK7" s="10">
        <v>3</v>
      </c>
      <c r="AL7" s="103">
        <v>6</v>
      </c>
      <c r="AM7" s="106">
        <f t="shared" si="3"/>
        <v>68</v>
      </c>
      <c r="AN7" s="109">
        <f t="shared" si="4"/>
        <v>47</v>
      </c>
      <c r="AO7" s="112">
        <f t="shared" si="5"/>
        <v>0.75806451612903225</v>
      </c>
      <c r="AP7" s="191"/>
      <c r="AQ7" s="116">
        <f>((K7*2)+(L7*4)+(M7*7)+(N7*9)+(O7*11)+(P7*14)+(Q7*16)+(R7*18)+(S7*21)+(T7*23)+(U7*25)+(V7*28)+(W7*84)+(X7*86)+(Y7*89)+(Z7*91)+(AA7*93)+(AB7*96)+(AC7*98)+(AD7*100)+(AE7*103)+(AF7*105)+(AG7*107)+(AH7*110)+(AI7*112))/AN7</f>
        <v>97.553191489361708</v>
      </c>
      <c r="AR7" s="202"/>
    </row>
    <row r="8" spans="1:44" s="162" customFormat="1">
      <c r="A8" s="158"/>
      <c r="B8" s="158"/>
      <c r="C8" s="159"/>
      <c r="D8" s="159"/>
      <c r="E8" s="159"/>
      <c r="F8" s="159"/>
      <c r="G8" s="159"/>
      <c r="H8" s="159"/>
      <c r="I8" s="159"/>
      <c r="J8" s="160"/>
      <c r="K8" s="161">
        <f>(K4/(25-$AL$4)+K5/(25-$AL$5)+K6/(25-$AL$6)+K7/(25-$AL$7))/4</f>
        <v>0</v>
      </c>
      <c r="L8" s="161">
        <f t="shared" ref="L8:AI8" si="8">(L4/(25-$AL$4)+L5/(25-$AL$5)+L6/(25-$AL$6)+L7/(25-$AL$7))/4</f>
        <v>0</v>
      </c>
      <c r="M8" s="161">
        <f t="shared" si="8"/>
        <v>0</v>
      </c>
      <c r="N8" s="161">
        <f t="shared" si="8"/>
        <v>0</v>
      </c>
      <c r="O8" s="161">
        <f t="shared" si="8"/>
        <v>0</v>
      </c>
      <c r="P8" s="161">
        <f t="shared" si="8"/>
        <v>1.0869565217391304E-2</v>
      </c>
      <c r="Q8" s="161">
        <f t="shared" si="8"/>
        <v>2.4027459954233409E-2</v>
      </c>
      <c r="R8" s="161">
        <f t="shared" si="8"/>
        <v>3.6527459954233413E-2</v>
      </c>
      <c r="S8" s="161">
        <f t="shared" si="8"/>
        <v>3.6527459954233413E-2</v>
      </c>
      <c r="T8" s="161">
        <f t="shared" si="8"/>
        <v>3.6527459954233413E-2</v>
      </c>
      <c r="U8" s="161">
        <f t="shared" si="8"/>
        <v>3.6527459954233413E-2</v>
      </c>
      <c r="V8" s="161">
        <f t="shared" si="8"/>
        <v>7.3054919908466825E-2</v>
      </c>
      <c r="W8" s="161">
        <f t="shared" si="8"/>
        <v>0.15600686498855837</v>
      </c>
      <c r="X8" s="161">
        <f t="shared" si="8"/>
        <v>0.15600686498855837</v>
      </c>
      <c r="Y8" s="161">
        <f t="shared" si="8"/>
        <v>0.15600686498855837</v>
      </c>
      <c r="Z8" s="161">
        <f t="shared" si="8"/>
        <v>0.16850686498855832</v>
      </c>
      <c r="AA8" s="161">
        <f t="shared" si="8"/>
        <v>0.16850686498855832</v>
      </c>
      <c r="AB8" s="161">
        <f t="shared" si="8"/>
        <v>0.16850686498855832</v>
      </c>
      <c r="AC8" s="161">
        <f t="shared" si="8"/>
        <v>0.18166475972540044</v>
      </c>
      <c r="AD8" s="161">
        <f t="shared" si="8"/>
        <v>0.18166475972540044</v>
      </c>
      <c r="AE8" s="161">
        <f t="shared" si="8"/>
        <v>0.18166475972540044</v>
      </c>
      <c r="AF8" s="161">
        <f t="shared" si="8"/>
        <v>0.18166475972540044</v>
      </c>
      <c r="AG8" s="161">
        <f t="shared" si="8"/>
        <v>0.18166475972540044</v>
      </c>
      <c r="AH8" s="161">
        <f t="shared" si="8"/>
        <v>0.18166475972540044</v>
      </c>
      <c r="AI8" s="161">
        <f t="shared" si="8"/>
        <v>0.18166475972540044</v>
      </c>
      <c r="AJ8" s="161"/>
      <c r="AK8" s="159"/>
      <c r="AL8" s="160"/>
      <c r="AM8" s="173"/>
      <c r="AN8" s="174"/>
      <c r="AO8" s="173"/>
      <c r="AP8" s="175"/>
      <c r="AQ8" s="173"/>
      <c r="AR8" s="176"/>
    </row>
    <row r="9" spans="1:44">
      <c r="A9" s="22" t="s">
        <v>36</v>
      </c>
      <c r="B9" s="22" t="s">
        <v>37</v>
      </c>
      <c r="C9" s="23" t="s">
        <v>26</v>
      </c>
      <c r="D9" s="24" t="s">
        <v>30</v>
      </c>
      <c r="E9" s="23">
        <v>1</v>
      </c>
      <c r="F9" s="23" t="s">
        <v>28</v>
      </c>
      <c r="G9" s="25">
        <v>41325</v>
      </c>
      <c r="H9" s="11">
        <f t="shared" si="0"/>
        <v>41353</v>
      </c>
      <c r="I9" s="11">
        <f t="shared" si="1"/>
        <v>41409</v>
      </c>
      <c r="J9" s="146">
        <f t="shared" si="2"/>
        <v>41437</v>
      </c>
      <c r="K9" s="28">
        <v>0</v>
      </c>
      <c r="L9" s="6">
        <v>0</v>
      </c>
      <c r="M9" s="26">
        <v>1</v>
      </c>
      <c r="N9" s="5">
        <v>3</v>
      </c>
      <c r="O9" s="28">
        <v>10</v>
      </c>
      <c r="P9" s="26">
        <v>13</v>
      </c>
      <c r="Q9" s="5">
        <v>15</v>
      </c>
      <c r="R9" s="6">
        <v>18</v>
      </c>
      <c r="S9" s="30">
        <v>18</v>
      </c>
      <c r="T9" s="5">
        <v>18</v>
      </c>
      <c r="U9" s="6">
        <v>20</v>
      </c>
      <c r="V9" s="143">
        <v>20</v>
      </c>
      <c r="W9" s="140">
        <v>20</v>
      </c>
      <c r="X9" s="60">
        <v>20</v>
      </c>
      <c r="Y9" s="8">
        <v>20</v>
      </c>
      <c r="Z9" s="40">
        <v>20</v>
      </c>
      <c r="AA9" s="42">
        <v>20</v>
      </c>
      <c r="AB9" s="8">
        <v>20</v>
      </c>
      <c r="AC9" s="9">
        <v>20</v>
      </c>
      <c r="AD9" s="42">
        <v>20</v>
      </c>
      <c r="AE9" s="8">
        <v>20</v>
      </c>
      <c r="AF9" s="9">
        <v>20</v>
      </c>
      <c r="AG9" s="42">
        <v>20</v>
      </c>
      <c r="AH9" s="8">
        <v>20</v>
      </c>
      <c r="AI9" s="61">
        <v>20</v>
      </c>
      <c r="AJ9" s="133">
        <v>2</v>
      </c>
      <c r="AK9" s="10">
        <v>1</v>
      </c>
      <c r="AL9" s="103">
        <v>2</v>
      </c>
      <c r="AM9" s="107">
        <f t="shared" si="3"/>
        <v>401</v>
      </c>
      <c r="AN9" s="110">
        <f t="shared" si="4"/>
        <v>396</v>
      </c>
      <c r="AO9" s="113">
        <f t="shared" si="5"/>
        <v>0.99248120300751874</v>
      </c>
      <c r="AP9" s="188">
        <f t="shared" ref="AP9" si="9">AVERAGE(AO9:AO12)</f>
        <v>0.99577830384549415</v>
      </c>
      <c r="AQ9" s="115">
        <f>((K9*2)+(L9*4)+(M9*7)+(N9*9)+(O9*11)+(P9*14)+(Q9*16)+(R9*18)+(S9*21)+(T9*23)+(U9*25)+(V9*28)+(W9*84)+(X9*86)+(Y9*89)+(Z9*91)+(AA9*93)+(AB9*96)+(AC9*98)+(AD9*100)+(AE9*103)+(AF9*105)+(AG9*107)+(AH9*110)+(AI9*112))/AN9</f>
        <v>71.267676767676761</v>
      </c>
      <c r="AR9" s="203">
        <f t="shared" ref="AR9" si="10">AVERAGE(AQ9:AQ12)</f>
        <v>70.980048354444492</v>
      </c>
    </row>
    <row r="10" spans="1:44">
      <c r="A10" s="22" t="s">
        <v>36</v>
      </c>
      <c r="B10" s="22" t="s">
        <v>37</v>
      </c>
      <c r="C10" s="23" t="s">
        <v>26</v>
      </c>
      <c r="D10" s="24" t="s">
        <v>30</v>
      </c>
      <c r="E10" s="23">
        <v>2</v>
      </c>
      <c r="F10" s="23" t="s">
        <v>28</v>
      </c>
      <c r="G10" s="25">
        <v>41325</v>
      </c>
      <c r="H10" s="11">
        <f t="shared" si="0"/>
        <v>41353</v>
      </c>
      <c r="I10" s="11">
        <f t="shared" si="1"/>
        <v>41409</v>
      </c>
      <c r="J10" s="146">
        <f t="shared" si="2"/>
        <v>41437</v>
      </c>
      <c r="K10" s="28">
        <v>1</v>
      </c>
      <c r="L10" s="6">
        <v>2</v>
      </c>
      <c r="M10" s="26">
        <v>3</v>
      </c>
      <c r="N10" s="5">
        <v>6</v>
      </c>
      <c r="O10" s="28">
        <v>13</v>
      </c>
      <c r="P10" s="26">
        <v>15</v>
      </c>
      <c r="Q10" s="5">
        <v>18</v>
      </c>
      <c r="R10" s="6">
        <v>19</v>
      </c>
      <c r="S10" s="30">
        <v>21</v>
      </c>
      <c r="T10" s="5">
        <v>21</v>
      </c>
      <c r="U10" s="6">
        <v>23</v>
      </c>
      <c r="V10" s="143">
        <v>23</v>
      </c>
      <c r="W10" s="140">
        <v>23</v>
      </c>
      <c r="X10" s="60">
        <v>23</v>
      </c>
      <c r="Y10" s="8">
        <v>23</v>
      </c>
      <c r="Z10" s="40">
        <v>23</v>
      </c>
      <c r="AA10" s="42">
        <v>23</v>
      </c>
      <c r="AB10" s="8">
        <v>23</v>
      </c>
      <c r="AC10" s="9">
        <v>23</v>
      </c>
      <c r="AD10" s="42">
        <v>23</v>
      </c>
      <c r="AE10" s="8">
        <v>23</v>
      </c>
      <c r="AF10" s="9">
        <v>23</v>
      </c>
      <c r="AG10" s="42">
        <v>23</v>
      </c>
      <c r="AH10" s="8">
        <v>23</v>
      </c>
      <c r="AI10" s="61">
        <v>23</v>
      </c>
      <c r="AJ10" s="133">
        <v>2</v>
      </c>
      <c r="AK10" s="10">
        <v>0</v>
      </c>
      <c r="AL10" s="103">
        <v>0</v>
      </c>
      <c r="AM10" s="107">
        <f t="shared" si="3"/>
        <v>466</v>
      </c>
      <c r="AN10" s="110">
        <f t="shared" si="4"/>
        <v>464</v>
      </c>
      <c r="AO10" s="113">
        <f t="shared" si="5"/>
        <v>0.99570815450643779</v>
      </c>
      <c r="AP10" s="189"/>
      <c r="AQ10" s="115">
        <f>((K10*2)+(L10*4)+(M10*7)+(N10*9)+(O10*11)+(P10*14)+(Q10*16)+(R10*18)+(S10*21)+(T10*23)+(U10*25)+(V10*28)+(W10*84)+(X10*86)+(Y10*89)+(Z10*91)+(AA10*93)+(AB10*96)+(AC10*98)+(AD10*100)+(AE10*103)+(AF10*105)+(AG10*107)+(AH10*110)+(AI10*112))/AN10</f>
        <v>70.071120689655174</v>
      </c>
      <c r="AR10" s="204"/>
    </row>
    <row r="11" spans="1:44">
      <c r="A11" s="22" t="s">
        <v>36</v>
      </c>
      <c r="B11" s="22" t="s">
        <v>37</v>
      </c>
      <c r="C11" s="23" t="s">
        <v>26</v>
      </c>
      <c r="D11" s="24" t="s">
        <v>30</v>
      </c>
      <c r="E11" s="23">
        <v>3</v>
      </c>
      <c r="F11" s="23" t="s">
        <v>28</v>
      </c>
      <c r="G11" s="25">
        <v>41325</v>
      </c>
      <c r="H11" s="11">
        <f t="shared" si="0"/>
        <v>41353</v>
      </c>
      <c r="I11" s="11">
        <f t="shared" si="1"/>
        <v>41409</v>
      </c>
      <c r="J11" s="146">
        <f t="shared" si="2"/>
        <v>41437</v>
      </c>
      <c r="K11" s="28">
        <v>0</v>
      </c>
      <c r="L11" s="6">
        <v>0</v>
      </c>
      <c r="M11" s="26">
        <v>2</v>
      </c>
      <c r="N11" s="5">
        <v>6</v>
      </c>
      <c r="O11" s="28">
        <v>13</v>
      </c>
      <c r="P11" s="26">
        <v>13</v>
      </c>
      <c r="Q11" s="5">
        <v>15</v>
      </c>
      <c r="R11" s="6">
        <v>17</v>
      </c>
      <c r="S11" s="30">
        <v>18</v>
      </c>
      <c r="T11" s="5">
        <v>18</v>
      </c>
      <c r="U11" s="6">
        <v>19</v>
      </c>
      <c r="V11" s="143">
        <v>19</v>
      </c>
      <c r="W11" s="140">
        <v>19</v>
      </c>
      <c r="X11" s="60">
        <v>19</v>
      </c>
      <c r="Y11" s="8">
        <v>19</v>
      </c>
      <c r="Z11" s="40">
        <v>19</v>
      </c>
      <c r="AA11" s="42">
        <v>19</v>
      </c>
      <c r="AB11" s="8">
        <v>19</v>
      </c>
      <c r="AC11" s="9">
        <v>19</v>
      </c>
      <c r="AD11" s="42">
        <v>19</v>
      </c>
      <c r="AE11" s="8">
        <v>20</v>
      </c>
      <c r="AF11" s="9">
        <v>20</v>
      </c>
      <c r="AG11" s="42">
        <v>20</v>
      </c>
      <c r="AH11" s="8">
        <v>20</v>
      </c>
      <c r="AI11" s="61">
        <v>20</v>
      </c>
      <c r="AJ11" s="133">
        <v>1</v>
      </c>
      <c r="AK11" s="10">
        <v>1</v>
      </c>
      <c r="AL11" s="103">
        <v>3</v>
      </c>
      <c r="AM11" s="107">
        <f t="shared" si="3"/>
        <v>397</v>
      </c>
      <c r="AN11" s="110">
        <f t="shared" si="4"/>
        <v>392</v>
      </c>
      <c r="AO11" s="113">
        <f t="shared" si="5"/>
        <v>0.99492385786802029</v>
      </c>
      <c r="AP11" s="189"/>
      <c r="AQ11" s="115">
        <f>((K11*2)+(L11*4)+(M11*7)+(N11*9)+(O11*11)+(P11*14)+(Q11*16)+(R11*18)+(S11*21)+(T11*23)+(U11*25)+(V11*28)+(W11*84)+(X11*86)+(Y11*89)+(Z11*91)+(AA11*93)+(AB11*96)+(AC11*98)+(AD11*100)+(AE11*103)+(AF11*105)+(AG11*107)+(AH11*110)+(AI11*112))/AN11</f>
        <v>70.104591836734699</v>
      </c>
      <c r="AR11" s="204"/>
    </row>
    <row r="12" spans="1:44">
      <c r="A12" s="22" t="s">
        <v>36</v>
      </c>
      <c r="B12" s="22" t="s">
        <v>37</v>
      </c>
      <c r="C12" s="23" t="s">
        <v>26</v>
      </c>
      <c r="D12" s="24" t="s">
        <v>30</v>
      </c>
      <c r="E12" s="23">
        <v>4</v>
      </c>
      <c r="F12" s="23" t="s">
        <v>28</v>
      </c>
      <c r="G12" s="25">
        <v>41325</v>
      </c>
      <c r="H12" s="11">
        <f t="shared" si="0"/>
        <v>41353</v>
      </c>
      <c r="I12" s="11">
        <f t="shared" si="1"/>
        <v>41409</v>
      </c>
      <c r="J12" s="146">
        <f t="shared" si="2"/>
        <v>41437</v>
      </c>
      <c r="K12" s="28">
        <v>0</v>
      </c>
      <c r="L12" s="6">
        <v>0</v>
      </c>
      <c r="M12" s="26">
        <v>0</v>
      </c>
      <c r="N12" s="5">
        <v>3</v>
      </c>
      <c r="O12" s="28">
        <v>6</v>
      </c>
      <c r="P12" s="26">
        <v>12</v>
      </c>
      <c r="Q12" s="5">
        <v>14</v>
      </c>
      <c r="R12" s="6">
        <v>17</v>
      </c>
      <c r="S12" s="30">
        <v>18</v>
      </c>
      <c r="T12" s="5">
        <v>19</v>
      </c>
      <c r="U12" s="6">
        <v>19</v>
      </c>
      <c r="V12" s="143">
        <v>20</v>
      </c>
      <c r="W12" s="140">
        <v>20</v>
      </c>
      <c r="X12" s="60">
        <v>20</v>
      </c>
      <c r="Y12" s="8">
        <v>20</v>
      </c>
      <c r="Z12" s="40">
        <v>20</v>
      </c>
      <c r="AA12" s="42">
        <v>20</v>
      </c>
      <c r="AB12" s="8">
        <v>20</v>
      </c>
      <c r="AC12" s="9">
        <v>20</v>
      </c>
      <c r="AD12" s="42">
        <v>20</v>
      </c>
      <c r="AE12" s="8">
        <v>20</v>
      </c>
      <c r="AF12" s="9">
        <v>20</v>
      </c>
      <c r="AG12" s="42">
        <v>20</v>
      </c>
      <c r="AH12" s="8">
        <v>20</v>
      </c>
      <c r="AI12" s="61">
        <v>20</v>
      </c>
      <c r="AJ12" s="133">
        <v>0</v>
      </c>
      <c r="AK12" s="10">
        <v>0</v>
      </c>
      <c r="AL12" s="103">
        <v>5</v>
      </c>
      <c r="AM12" s="107">
        <f t="shared" si="3"/>
        <v>393</v>
      </c>
      <c r="AN12" s="110">
        <f t="shared" si="4"/>
        <v>388</v>
      </c>
      <c r="AO12" s="113">
        <f t="shared" si="5"/>
        <v>1</v>
      </c>
      <c r="AP12" s="189"/>
      <c r="AQ12" s="115">
        <f>((K12*2)+(L12*4)+(M12*7)+(N12*9)+(O12*11)+(P12*14)+(Q12*16)+(R12*18)+(S12*21)+(T12*23)+(U12*25)+(V12*28)+(W12*84)+(X12*86)+(Y12*89)+(Z12*91)+(AA12*93)+(AB12*96)+(AC12*98)+(AD12*100)+(AE12*103)+(AF12*105)+(AG12*107)+(AH12*110)+(AI12*112))/AN12</f>
        <v>72.476804123711347</v>
      </c>
      <c r="AR12" s="204"/>
    </row>
    <row r="13" spans="1:44" s="162" customFormat="1">
      <c r="A13" s="158"/>
      <c r="B13" s="158"/>
      <c r="C13" s="159"/>
      <c r="D13" s="159"/>
      <c r="E13" s="159"/>
      <c r="F13" s="159"/>
      <c r="G13" s="159"/>
      <c r="H13" s="159"/>
      <c r="I13" s="159"/>
      <c r="J13" s="160"/>
      <c r="K13" s="161">
        <f>(K9/(25-$AL$9)+K10/(25-$AL$10)+K11/(25-$AL$11)+K12/(25-$AL$12))/4</f>
        <v>0.01</v>
      </c>
      <c r="L13" s="161">
        <f t="shared" ref="L13:AI13" si="11">(L9/(25-$AL$9)+L10/(25-$AL$10)+L11/(25-$AL$11)+L12/(25-$AL$12))/4</f>
        <v>0.02</v>
      </c>
      <c r="M13" s="161">
        <f t="shared" si="11"/>
        <v>6.3596837944664031E-2</v>
      </c>
      <c r="N13" s="161">
        <f t="shared" si="11"/>
        <v>0.1982905138339921</v>
      </c>
      <c r="O13" s="161">
        <f t="shared" si="11"/>
        <v>0.4614229249011858</v>
      </c>
      <c r="P13" s="161">
        <f t="shared" si="11"/>
        <v>0.58903162055335967</v>
      </c>
      <c r="Q13" s="161">
        <f t="shared" si="11"/>
        <v>0.68849802371541502</v>
      </c>
      <c r="R13" s="161">
        <f t="shared" si="11"/>
        <v>0.79133399209486177</v>
      </c>
      <c r="S13" s="161">
        <f t="shared" si="11"/>
        <v>0.83519762845849799</v>
      </c>
      <c r="T13" s="161">
        <f t="shared" si="11"/>
        <v>0.84769762845849805</v>
      </c>
      <c r="U13" s="161">
        <f t="shared" si="11"/>
        <v>0.90080039525691702</v>
      </c>
      <c r="V13" s="161">
        <f t="shared" si="11"/>
        <v>0.91330039525691697</v>
      </c>
      <c r="W13" s="161">
        <f t="shared" si="11"/>
        <v>0.91330039525691697</v>
      </c>
      <c r="X13" s="161">
        <f t="shared" si="11"/>
        <v>0.91330039525691697</v>
      </c>
      <c r="Y13" s="161">
        <f t="shared" si="11"/>
        <v>0.91330039525691697</v>
      </c>
      <c r="Z13" s="161">
        <f t="shared" si="11"/>
        <v>0.91330039525691697</v>
      </c>
      <c r="AA13" s="161">
        <f t="shared" si="11"/>
        <v>0.91330039525691697</v>
      </c>
      <c r="AB13" s="161">
        <f t="shared" si="11"/>
        <v>0.91330039525691697</v>
      </c>
      <c r="AC13" s="161">
        <f t="shared" si="11"/>
        <v>0.91330039525691697</v>
      </c>
      <c r="AD13" s="161">
        <f t="shared" si="11"/>
        <v>0.91330039525691697</v>
      </c>
      <c r="AE13" s="161">
        <f t="shared" si="11"/>
        <v>0.92466403162055333</v>
      </c>
      <c r="AF13" s="161">
        <f t="shared" si="11"/>
        <v>0.92466403162055333</v>
      </c>
      <c r="AG13" s="161">
        <f t="shared" si="11"/>
        <v>0.92466403162055333</v>
      </c>
      <c r="AH13" s="161">
        <f t="shared" si="11"/>
        <v>0.92466403162055333</v>
      </c>
      <c r="AI13" s="161">
        <f t="shared" si="11"/>
        <v>0.92466403162055333</v>
      </c>
      <c r="AJ13" s="161"/>
      <c r="AK13" s="159"/>
      <c r="AL13" s="160"/>
      <c r="AM13" s="173"/>
      <c r="AN13" s="174"/>
      <c r="AO13" s="173"/>
      <c r="AP13" s="175"/>
      <c r="AQ13" s="173"/>
      <c r="AR13" s="176"/>
    </row>
    <row r="14" spans="1:44">
      <c r="A14" s="1" t="s">
        <v>36</v>
      </c>
      <c r="B14" s="1" t="s">
        <v>37</v>
      </c>
      <c r="C14" s="12" t="s">
        <v>26</v>
      </c>
      <c r="D14" s="13" t="s">
        <v>31</v>
      </c>
      <c r="E14" s="12">
        <v>1</v>
      </c>
      <c r="F14" s="12" t="s">
        <v>28</v>
      </c>
      <c r="G14" s="4">
        <v>41325</v>
      </c>
      <c r="H14" s="14">
        <f t="shared" si="0"/>
        <v>41353</v>
      </c>
      <c r="I14" s="14">
        <f t="shared" si="1"/>
        <v>41409</v>
      </c>
      <c r="J14" s="154">
        <f t="shared" si="2"/>
        <v>41437</v>
      </c>
      <c r="K14" s="28">
        <v>0</v>
      </c>
      <c r="L14" s="6">
        <v>0</v>
      </c>
      <c r="M14" s="26">
        <v>0</v>
      </c>
      <c r="N14" s="5">
        <v>3</v>
      </c>
      <c r="O14" s="28">
        <v>17</v>
      </c>
      <c r="P14" s="26">
        <v>17</v>
      </c>
      <c r="Q14" s="5">
        <v>19</v>
      </c>
      <c r="R14" s="6">
        <v>19</v>
      </c>
      <c r="S14" s="30">
        <v>19</v>
      </c>
      <c r="T14" s="5">
        <v>19</v>
      </c>
      <c r="U14" s="6">
        <v>19</v>
      </c>
      <c r="V14" s="143">
        <v>19</v>
      </c>
      <c r="W14" s="140">
        <v>19</v>
      </c>
      <c r="X14" s="60">
        <v>19</v>
      </c>
      <c r="Y14" s="8">
        <v>19</v>
      </c>
      <c r="Z14" s="40">
        <v>19</v>
      </c>
      <c r="AA14" s="42">
        <v>19</v>
      </c>
      <c r="AB14" s="8">
        <v>19</v>
      </c>
      <c r="AC14" s="9">
        <v>19</v>
      </c>
      <c r="AD14" s="42">
        <v>19</v>
      </c>
      <c r="AE14" s="8">
        <v>19</v>
      </c>
      <c r="AF14" s="9">
        <v>19</v>
      </c>
      <c r="AG14" s="42">
        <v>19</v>
      </c>
      <c r="AH14" s="8">
        <v>19</v>
      </c>
      <c r="AI14" s="61">
        <v>19</v>
      </c>
      <c r="AJ14" s="133">
        <v>3</v>
      </c>
      <c r="AK14" s="10">
        <v>1</v>
      </c>
      <c r="AL14" s="103">
        <v>2</v>
      </c>
      <c r="AM14" s="106">
        <f t="shared" si="3"/>
        <v>404</v>
      </c>
      <c r="AN14" s="109">
        <f t="shared" si="4"/>
        <v>398</v>
      </c>
      <c r="AO14" s="112">
        <f t="shared" si="5"/>
        <v>0.99004975124378114</v>
      </c>
      <c r="AP14" s="190">
        <f>AVERAGE(AO14:AO17)</f>
        <v>0.99392143421994172</v>
      </c>
      <c r="AQ14" s="116">
        <f>((K14*2)+(L14*4)+(M14*7)+(N14*9)+(O14*11)+(P14*14)+(Q14*16)+(R14*18)+(S14*21)+(T14*23)+(U14*25)+(V14*28)+(W14*84)+(X14*86)+(Y14*89)+(Z14*91)+(AA14*93)+(AB14*96)+(AC14*98)+(AD14*100)+(AE14*103)+(AF14*105)+(AG14*107)+(AH14*110)+(AI14*112))/AN14</f>
        <v>68.208542713567837</v>
      </c>
      <c r="AR14" s="201">
        <f>AVERAGE(AQ14:AQ17)</f>
        <v>69.223957322907438</v>
      </c>
    </row>
    <row r="15" spans="1:44">
      <c r="A15" s="1" t="s">
        <v>36</v>
      </c>
      <c r="B15" s="1" t="s">
        <v>37</v>
      </c>
      <c r="C15" s="12" t="s">
        <v>26</v>
      </c>
      <c r="D15" s="13" t="s">
        <v>31</v>
      </c>
      <c r="E15" s="12">
        <v>2</v>
      </c>
      <c r="F15" s="12" t="s">
        <v>28</v>
      </c>
      <c r="G15" s="4">
        <v>41325</v>
      </c>
      <c r="H15" s="14">
        <f t="shared" si="0"/>
        <v>41353</v>
      </c>
      <c r="I15" s="14">
        <f t="shared" si="1"/>
        <v>41409</v>
      </c>
      <c r="J15" s="154">
        <f t="shared" si="2"/>
        <v>41437</v>
      </c>
      <c r="K15" s="28">
        <v>0</v>
      </c>
      <c r="L15" s="6">
        <v>0</v>
      </c>
      <c r="M15" s="26">
        <v>3</v>
      </c>
      <c r="N15" s="5">
        <v>11</v>
      </c>
      <c r="O15" s="28">
        <v>16</v>
      </c>
      <c r="P15" s="26">
        <v>19</v>
      </c>
      <c r="Q15" s="5">
        <v>20</v>
      </c>
      <c r="R15" s="6">
        <v>20</v>
      </c>
      <c r="S15" s="30">
        <v>20</v>
      </c>
      <c r="T15" s="5">
        <v>20</v>
      </c>
      <c r="U15" s="6">
        <v>20</v>
      </c>
      <c r="V15" s="143">
        <v>20</v>
      </c>
      <c r="W15" s="140">
        <v>23</v>
      </c>
      <c r="X15" s="60">
        <v>23</v>
      </c>
      <c r="Y15" s="8">
        <v>23</v>
      </c>
      <c r="Z15" s="40">
        <v>23</v>
      </c>
      <c r="AA15" s="42">
        <v>23</v>
      </c>
      <c r="AB15" s="8">
        <v>23</v>
      </c>
      <c r="AC15" s="9">
        <v>23</v>
      </c>
      <c r="AD15" s="42">
        <v>23</v>
      </c>
      <c r="AE15" s="8">
        <v>23</v>
      </c>
      <c r="AF15" s="9">
        <v>23</v>
      </c>
      <c r="AG15" s="42">
        <v>23</v>
      </c>
      <c r="AH15" s="8">
        <v>23</v>
      </c>
      <c r="AI15" s="61">
        <v>23</v>
      </c>
      <c r="AJ15" s="133">
        <v>0</v>
      </c>
      <c r="AK15" s="10">
        <v>0</v>
      </c>
      <c r="AL15" s="103">
        <v>2</v>
      </c>
      <c r="AM15" s="106">
        <f t="shared" si="3"/>
        <v>470</v>
      </c>
      <c r="AN15" s="109">
        <f t="shared" si="4"/>
        <v>468</v>
      </c>
      <c r="AO15" s="112">
        <f t="shared" si="5"/>
        <v>1</v>
      </c>
      <c r="AP15" s="191"/>
      <c r="AQ15" s="116">
        <f>((K15*2)+(L15*4)+(M15*7)+(N15*9)+(O15*11)+(P15*14)+(Q15*16)+(R15*18)+(S15*21)+(T15*23)+(U15*25)+(V15*28)+(W15*84)+(X15*86)+(Y15*89)+(Z15*91)+(AA15*93)+(AB15*96)+(AC15*98)+(AD15*100)+(AE15*103)+(AF15*105)+(AG15*107)+(AH15*110)+(AI15*112))/AN15</f>
        <v>69.410256410256409</v>
      </c>
      <c r="AR15" s="202"/>
    </row>
    <row r="16" spans="1:44">
      <c r="A16" s="1" t="s">
        <v>36</v>
      </c>
      <c r="B16" s="1" t="s">
        <v>37</v>
      </c>
      <c r="C16" s="12" t="s">
        <v>26</v>
      </c>
      <c r="D16" s="13" t="s">
        <v>31</v>
      </c>
      <c r="E16" s="12">
        <v>3</v>
      </c>
      <c r="F16" s="12" t="s">
        <v>28</v>
      </c>
      <c r="G16" s="4">
        <v>41325</v>
      </c>
      <c r="H16" s="14">
        <f t="shared" si="0"/>
        <v>41353</v>
      </c>
      <c r="I16" s="14">
        <f t="shared" si="1"/>
        <v>41409</v>
      </c>
      <c r="J16" s="154">
        <f t="shared" si="2"/>
        <v>41437</v>
      </c>
      <c r="K16" s="28">
        <v>1</v>
      </c>
      <c r="L16" s="6">
        <v>1</v>
      </c>
      <c r="M16" s="26">
        <v>5</v>
      </c>
      <c r="N16" s="5">
        <v>9</v>
      </c>
      <c r="O16" s="28">
        <v>15</v>
      </c>
      <c r="P16" s="26">
        <v>16</v>
      </c>
      <c r="Q16" s="5">
        <v>16</v>
      </c>
      <c r="R16" s="6">
        <v>16</v>
      </c>
      <c r="S16" s="30">
        <v>16</v>
      </c>
      <c r="T16" s="5">
        <v>16</v>
      </c>
      <c r="U16" s="6">
        <v>16</v>
      </c>
      <c r="V16" s="143">
        <v>17</v>
      </c>
      <c r="W16" s="140">
        <v>20</v>
      </c>
      <c r="X16" s="60">
        <v>20</v>
      </c>
      <c r="Y16" s="8">
        <v>20</v>
      </c>
      <c r="Z16" s="40">
        <v>20</v>
      </c>
      <c r="AA16" s="42">
        <v>20</v>
      </c>
      <c r="AB16" s="8">
        <v>20</v>
      </c>
      <c r="AC16" s="9">
        <v>20</v>
      </c>
      <c r="AD16" s="42">
        <v>20</v>
      </c>
      <c r="AE16" s="8">
        <v>20</v>
      </c>
      <c r="AF16" s="9">
        <v>20</v>
      </c>
      <c r="AG16" s="42">
        <v>20</v>
      </c>
      <c r="AH16" s="8">
        <v>20</v>
      </c>
      <c r="AI16" s="61">
        <v>20</v>
      </c>
      <c r="AJ16" s="133">
        <v>3</v>
      </c>
      <c r="AK16" s="10">
        <v>0</v>
      </c>
      <c r="AL16" s="103">
        <v>2</v>
      </c>
      <c r="AM16" s="106">
        <f t="shared" si="3"/>
        <v>409</v>
      </c>
      <c r="AN16" s="109">
        <f t="shared" si="4"/>
        <v>404</v>
      </c>
      <c r="AO16" s="112">
        <f t="shared" si="5"/>
        <v>0.99262899262899262</v>
      </c>
      <c r="AP16" s="191"/>
      <c r="AQ16" s="116">
        <f>((K16*2)+(L16*4)+(M16*7)+(N16*9)+(O16*11)+(P16*14)+(Q16*16)+(R16*18)+(S16*21)+(T16*23)+(U16*25)+(V16*28)+(W16*84)+(X16*86)+(Y16*89)+(Z16*91)+(AA16*93)+(AB16*96)+(AC16*98)+(AD16*100)+(AE16*103)+(AF16*105)+(AG16*107)+(AH16*110)+(AI16*112))/AN16</f>
        <v>69.591584158415841</v>
      </c>
      <c r="AR16" s="202"/>
    </row>
    <row r="17" spans="1:44">
      <c r="A17" s="1" t="s">
        <v>36</v>
      </c>
      <c r="B17" s="1" t="s">
        <v>37</v>
      </c>
      <c r="C17" s="12" t="s">
        <v>26</v>
      </c>
      <c r="D17" s="13" t="s">
        <v>31</v>
      </c>
      <c r="E17" s="12">
        <v>4</v>
      </c>
      <c r="F17" s="12" t="s">
        <v>28</v>
      </c>
      <c r="G17" s="4">
        <v>41325</v>
      </c>
      <c r="H17" s="14">
        <f t="shared" si="0"/>
        <v>41353</v>
      </c>
      <c r="I17" s="14">
        <f t="shared" si="1"/>
        <v>41409</v>
      </c>
      <c r="J17" s="154">
        <f t="shared" si="2"/>
        <v>41437</v>
      </c>
      <c r="K17" s="28">
        <v>0</v>
      </c>
      <c r="L17" s="6">
        <v>0</v>
      </c>
      <c r="M17" s="26">
        <v>2</v>
      </c>
      <c r="N17" s="5">
        <v>9</v>
      </c>
      <c r="O17" s="28">
        <v>14</v>
      </c>
      <c r="P17" s="26">
        <v>15</v>
      </c>
      <c r="Q17" s="5">
        <v>18</v>
      </c>
      <c r="R17" s="6">
        <v>19</v>
      </c>
      <c r="S17" s="30">
        <v>19</v>
      </c>
      <c r="T17" s="5">
        <v>19</v>
      </c>
      <c r="U17" s="6">
        <v>19</v>
      </c>
      <c r="V17" s="143">
        <v>19</v>
      </c>
      <c r="W17" s="140">
        <v>21</v>
      </c>
      <c r="X17" s="60">
        <v>21</v>
      </c>
      <c r="Y17" s="8">
        <v>21</v>
      </c>
      <c r="Z17" s="40">
        <v>21</v>
      </c>
      <c r="AA17" s="42">
        <v>21</v>
      </c>
      <c r="AB17" s="8">
        <v>21</v>
      </c>
      <c r="AC17" s="9">
        <v>21</v>
      </c>
      <c r="AD17" s="42">
        <v>21</v>
      </c>
      <c r="AE17" s="8">
        <v>21</v>
      </c>
      <c r="AF17" s="9">
        <v>21</v>
      </c>
      <c r="AG17" s="42">
        <v>21</v>
      </c>
      <c r="AH17" s="8">
        <v>21</v>
      </c>
      <c r="AI17" s="61">
        <v>21</v>
      </c>
      <c r="AJ17" s="133">
        <v>3</v>
      </c>
      <c r="AK17" s="10">
        <v>0</v>
      </c>
      <c r="AL17" s="103">
        <v>1</v>
      </c>
      <c r="AM17" s="106">
        <f t="shared" si="3"/>
        <v>430</v>
      </c>
      <c r="AN17" s="109">
        <f t="shared" si="4"/>
        <v>426</v>
      </c>
      <c r="AO17" s="112">
        <f t="shared" si="5"/>
        <v>0.99300699300699302</v>
      </c>
      <c r="AP17" s="191"/>
      <c r="AQ17" s="116">
        <f>((K17*2)+(L17*4)+(M17*7)+(N17*9)+(O17*11)+(P17*14)+(Q17*16)+(R17*18)+(S17*21)+(T17*23)+(U17*25)+(V17*28)+(W17*84)+(X17*86)+(Y17*89)+(Z17*91)+(AA17*93)+(AB17*96)+(AC17*98)+(AD17*100)+(AE17*103)+(AF17*105)+(AG17*107)+(AH17*110)+(AI17*112))/AN17</f>
        <v>69.685446009389665</v>
      </c>
      <c r="AR17" s="202"/>
    </row>
    <row r="18" spans="1:44" s="162" customFormat="1">
      <c r="A18" s="158"/>
      <c r="B18" s="158"/>
      <c r="C18" s="159"/>
      <c r="D18" s="159"/>
      <c r="E18" s="159"/>
      <c r="F18" s="159"/>
      <c r="G18" s="159"/>
      <c r="H18" s="159"/>
      <c r="I18" s="159"/>
      <c r="J18" s="160"/>
      <c r="K18" s="161">
        <f>(K14/(25-$AL$14)+K15/(25-$AL$15)+K16/(25-$AL$16)+K17/(25-$AL$17))/4</f>
        <v>1.0869565217391304E-2</v>
      </c>
      <c r="L18" s="161">
        <f t="shared" ref="L18:AI18" si="12">(L14/(25-$AL$14)+L15/(25-$AL$15)+L16/(25-$AL$16)+L17/(25-$AL$17))/4</f>
        <v>1.0869565217391304E-2</v>
      </c>
      <c r="M18" s="161">
        <f t="shared" si="12"/>
        <v>0.10778985507246376</v>
      </c>
      <c r="N18" s="161">
        <f t="shared" si="12"/>
        <v>0.34375</v>
      </c>
      <c r="O18" s="161">
        <f t="shared" si="12"/>
        <v>0.66757246376811596</v>
      </c>
      <c r="P18" s="161">
        <f t="shared" si="12"/>
        <v>0.72146739130434778</v>
      </c>
      <c r="Q18" s="161">
        <f t="shared" si="12"/>
        <v>0.78532608695652173</v>
      </c>
      <c r="R18" s="161">
        <f t="shared" si="12"/>
        <v>0.79574275362318836</v>
      </c>
      <c r="S18" s="161">
        <f t="shared" si="12"/>
        <v>0.79574275362318836</v>
      </c>
      <c r="T18" s="161">
        <f t="shared" si="12"/>
        <v>0.79574275362318836</v>
      </c>
      <c r="U18" s="161">
        <f t="shared" si="12"/>
        <v>0.79574275362318836</v>
      </c>
      <c r="V18" s="161">
        <f t="shared" si="12"/>
        <v>0.80661231884057971</v>
      </c>
      <c r="W18" s="161">
        <f t="shared" si="12"/>
        <v>0.89266304347826086</v>
      </c>
      <c r="X18" s="161">
        <f t="shared" si="12"/>
        <v>0.89266304347826086</v>
      </c>
      <c r="Y18" s="161">
        <f t="shared" si="12"/>
        <v>0.89266304347826086</v>
      </c>
      <c r="Z18" s="161">
        <f t="shared" si="12"/>
        <v>0.89266304347826086</v>
      </c>
      <c r="AA18" s="161">
        <f t="shared" si="12"/>
        <v>0.89266304347826086</v>
      </c>
      <c r="AB18" s="161">
        <f t="shared" si="12"/>
        <v>0.89266304347826086</v>
      </c>
      <c r="AC18" s="161">
        <f t="shared" si="12"/>
        <v>0.89266304347826086</v>
      </c>
      <c r="AD18" s="161">
        <f t="shared" si="12"/>
        <v>0.89266304347826086</v>
      </c>
      <c r="AE18" s="161">
        <f t="shared" si="12"/>
        <v>0.89266304347826086</v>
      </c>
      <c r="AF18" s="161">
        <f t="shared" si="12"/>
        <v>0.89266304347826086</v>
      </c>
      <c r="AG18" s="161">
        <f t="shared" si="12"/>
        <v>0.89266304347826086</v>
      </c>
      <c r="AH18" s="161">
        <f t="shared" si="12"/>
        <v>0.89266304347826086</v>
      </c>
      <c r="AI18" s="161">
        <f t="shared" si="12"/>
        <v>0.89266304347826086</v>
      </c>
      <c r="AJ18" s="161"/>
      <c r="AK18" s="159"/>
      <c r="AL18" s="160"/>
      <c r="AM18" s="173"/>
      <c r="AN18" s="174"/>
      <c r="AO18" s="173"/>
      <c r="AP18" s="175"/>
      <c r="AQ18" s="173"/>
      <c r="AR18" s="176"/>
    </row>
    <row r="19" spans="1:44">
      <c r="A19" s="22" t="s">
        <v>36</v>
      </c>
      <c r="B19" s="22" t="s">
        <v>37</v>
      </c>
      <c r="C19" s="23" t="s">
        <v>24</v>
      </c>
      <c r="D19" s="24" t="s">
        <v>27</v>
      </c>
      <c r="E19" s="23">
        <v>1</v>
      </c>
      <c r="F19" s="23" t="s">
        <v>28</v>
      </c>
      <c r="G19" s="25">
        <v>41325</v>
      </c>
      <c r="H19" s="11" t="s">
        <v>29</v>
      </c>
      <c r="I19" s="11">
        <f t="shared" si="1"/>
        <v>41409</v>
      </c>
      <c r="J19" s="146">
        <f t="shared" si="2"/>
        <v>41437</v>
      </c>
      <c r="K19" s="28" t="s">
        <v>29</v>
      </c>
      <c r="L19" s="6" t="s">
        <v>29</v>
      </c>
      <c r="M19" s="26" t="s">
        <v>29</v>
      </c>
      <c r="N19" s="5" t="s">
        <v>29</v>
      </c>
      <c r="O19" s="28" t="s">
        <v>29</v>
      </c>
      <c r="P19" s="26" t="s">
        <v>29</v>
      </c>
      <c r="Q19" s="5" t="s">
        <v>29</v>
      </c>
      <c r="R19" s="6" t="s">
        <v>29</v>
      </c>
      <c r="S19" s="30" t="s">
        <v>29</v>
      </c>
      <c r="T19" s="5" t="s">
        <v>29</v>
      </c>
      <c r="U19" s="6" t="s">
        <v>29</v>
      </c>
      <c r="V19" s="143" t="s">
        <v>29</v>
      </c>
      <c r="W19" s="140">
        <v>1</v>
      </c>
      <c r="X19" s="60">
        <v>1</v>
      </c>
      <c r="Y19" s="8">
        <v>1</v>
      </c>
      <c r="Z19" s="40">
        <v>1</v>
      </c>
      <c r="AA19" s="42">
        <v>1</v>
      </c>
      <c r="AB19" s="8">
        <v>1</v>
      </c>
      <c r="AC19" s="9">
        <v>1</v>
      </c>
      <c r="AD19" s="42">
        <v>1</v>
      </c>
      <c r="AE19" s="8">
        <v>1</v>
      </c>
      <c r="AF19" s="9">
        <v>1</v>
      </c>
      <c r="AG19" s="42">
        <v>1</v>
      </c>
      <c r="AH19" s="8">
        <v>1</v>
      </c>
      <c r="AI19" s="61">
        <v>1</v>
      </c>
      <c r="AJ19" s="133">
        <v>13</v>
      </c>
      <c r="AK19" s="10">
        <v>1</v>
      </c>
      <c r="AL19" s="103">
        <v>10</v>
      </c>
      <c r="AM19" s="107">
        <f t="shared" si="3"/>
        <v>37</v>
      </c>
      <c r="AN19" s="110">
        <f t="shared" si="4"/>
        <v>13</v>
      </c>
      <c r="AO19" s="113">
        <f t="shared" si="5"/>
        <v>0.48148148148148145</v>
      </c>
      <c r="AP19" s="188">
        <f t="shared" ref="AP19" si="13">AVERAGE(AO19:AO22)</f>
        <v>0.6599159963130552</v>
      </c>
      <c r="AQ19" s="115">
        <f>((W19*84)+(X19*86)+(Y19*89)+(Z19*91)+(AA19*93)+(AB19*96)+(AC19*98)+(AD19*100)+(AE19*103)+(AF19*105)+(AG19*107)+(AH19*110)+(AI19*112))/AN19</f>
        <v>98</v>
      </c>
      <c r="AR19" s="203">
        <f t="shared" ref="AR19" si="14">AVERAGE(AQ19:AQ22)</f>
        <v>98.891350278850283</v>
      </c>
    </row>
    <row r="20" spans="1:44">
      <c r="A20" s="22" t="s">
        <v>36</v>
      </c>
      <c r="B20" s="22" t="s">
        <v>37</v>
      </c>
      <c r="C20" s="23" t="s">
        <v>24</v>
      </c>
      <c r="D20" s="24" t="s">
        <v>27</v>
      </c>
      <c r="E20" s="23">
        <v>2</v>
      </c>
      <c r="F20" s="23" t="s">
        <v>28</v>
      </c>
      <c r="G20" s="25">
        <v>41325</v>
      </c>
      <c r="H20" s="11" t="s">
        <v>29</v>
      </c>
      <c r="I20" s="11">
        <f t="shared" si="1"/>
        <v>41409</v>
      </c>
      <c r="J20" s="146">
        <f t="shared" si="2"/>
        <v>41437</v>
      </c>
      <c r="K20" s="28" t="s">
        <v>29</v>
      </c>
      <c r="L20" s="6" t="s">
        <v>29</v>
      </c>
      <c r="M20" s="26" t="s">
        <v>29</v>
      </c>
      <c r="N20" s="5" t="s">
        <v>29</v>
      </c>
      <c r="O20" s="28" t="s">
        <v>29</v>
      </c>
      <c r="P20" s="26" t="s">
        <v>29</v>
      </c>
      <c r="Q20" s="5" t="s">
        <v>29</v>
      </c>
      <c r="R20" s="6" t="s">
        <v>29</v>
      </c>
      <c r="S20" s="30" t="s">
        <v>29</v>
      </c>
      <c r="T20" s="5" t="s">
        <v>29</v>
      </c>
      <c r="U20" s="6" t="s">
        <v>29</v>
      </c>
      <c r="V20" s="143" t="s">
        <v>29</v>
      </c>
      <c r="W20" s="140">
        <v>1</v>
      </c>
      <c r="X20" s="60">
        <v>1</v>
      </c>
      <c r="Y20" s="8">
        <v>1</v>
      </c>
      <c r="Z20" s="40">
        <v>1</v>
      </c>
      <c r="AA20" s="42">
        <v>1</v>
      </c>
      <c r="AB20" s="8">
        <v>1</v>
      </c>
      <c r="AC20" s="9">
        <v>2</v>
      </c>
      <c r="AD20" s="42">
        <v>2</v>
      </c>
      <c r="AE20" s="8">
        <v>2</v>
      </c>
      <c r="AF20" s="9">
        <v>2</v>
      </c>
      <c r="AG20" s="42">
        <v>2</v>
      </c>
      <c r="AH20" s="8">
        <v>2</v>
      </c>
      <c r="AI20" s="61">
        <v>2</v>
      </c>
      <c r="AJ20" s="133">
        <v>11</v>
      </c>
      <c r="AK20" s="10">
        <v>1</v>
      </c>
      <c r="AL20" s="103">
        <v>11</v>
      </c>
      <c r="AM20" s="107">
        <f t="shared" si="3"/>
        <v>43</v>
      </c>
      <c r="AN20" s="110">
        <f t="shared" si="4"/>
        <v>20</v>
      </c>
      <c r="AO20" s="113">
        <f t="shared" si="5"/>
        <v>0.625</v>
      </c>
      <c r="AP20" s="189"/>
      <c r="AQ20" s="115">
        <f>((W20*84)+(X20*86)+(Y20*89)+(Z20*91)+(AA20*93)+(AB20*96)+(AC20*98)+(AD20*100)+(AE20*103)+(AF20*105)+(AG20*107)+(AH20*110)+(AI20*112))/AN20</f>
        <v>100.45</v>
      </c>
      <c r="AR20" s="204"/>
    </row>
    <row r="21" spans="1:44">
      <c r="A21" s="22" t="s">
        <v>36</v>
      </c>
      <c r="B21" s="22" t="s">
        <v>37</v>
      </c>
      <c r="C21" s="23" t="s">
        <v>24</v>
      </c>
      <c r="D21" s="24" t="s">
        <v>27</v>
      </c>
      <c r="E21" s="23">
        <v>3</v>
      </c>
      <c r="F21" s="23" t="s">
        <v>28</v>
      </c>
      <c r="G21" s="25">
        <v>41325</v>
      </c>
      <c r="H21" s="11" t="s">
        <v>29</v>
      </c>
      <c r="I21" s="11">
        <f t="shared" si="1"/>
        <v>41409</v>
      </c>
      <c r="J21" s="146">
        <f t="shared" si="2"/>
        <v>41437</v>
      </c>
      <c r="K21" s="28" t="s">
        <v>29</v>
      </c>
      <c r="L21" s="6" t="s">
        <v>29</v>
      </c>
      <c r="M21" s="26" t="s">
        <v>29</v>
      </c>
      <c r="N21" s="5" t="s">
        <v>29</v>
      </c>
      <c r="O21" s="28" t="s">
        <v>29</v>
      </c>
      <c r="P21" s="26" t="s">
        <v>29</v>
      </c>
      <c r="Q21" s="5" t="s">
        <v>29</v>
      </c>
      <c r="R21" s="6" t="s">
        <v>29</v>
      </c>
      <c r="S21" s="30" t="s">
        <v>29</v>
      </c>
      <c r="T21" s="5" t="s">
        <v>29</v>
      </c>
      <c r="U21" s="6" t="s">
        <v>29</v>
      </c>
      <c r="V21" s="143" t="s">
        <v>29</v>
      </c>
      <c r="W21" s="140">
        <v>2</v>
      </c>
      <c r="X21" s="60">
        <v>2</v>
      </c>
      <c r="Y21" s="8">
        <v>3</v>
      </c>
      <c r="Z21" s="40">
        <v>3</v>
      </c>
      <c r="AA21" s="42">
        <v>3</v>
      </c>
      <c r="AB21" s="8">
        <v>3</v>
      </c>
      <c r="AC21" s="9">
        <v>3</v>
      </c>
      <c r="AD21" s="42">
        <v>3</v>
      </c>
      <c r="AE21" s="8">
        <v>3</v>
      </c>
      <c r="AF21" s="9">
        <v>3</v>
      </c>
      <c r="AG21" s="42">
        <v>3</v>
      </c>
      <c r="AH21" s="8">
        <v>3</v>
      </c>
      <c r="AI21" s="61">
        <v>3</v>
      </c>
      <c r="AJ21" s="133">
        <v>14</v>
      </c>
      <c r="AK21" s="10">
        <v>0</v>
      </c>
      <c r="AL21" s="103">
        <v>8</v>
      </c>
      <c r="AM21" s="107">
        <f t="shared" si="3"/>
        <v>59</v>
      </c>
      <c r="AN21" s="110">
        <f t="shared" si="4"/>
        <v>37</v>
      </c>
      <c r="AO21" s="113">
        <f t="shared" si="5"/>
        <v>0.72549019607843135</v>
      </c>
      <c r="AP21" s="189"/>
      <c r="AQ21" s="115">
        <f>((W21*84)+(X21*86)+(Y21*89)+(Z21*91)+(AA21*93)+(AB21*96)+(AC21*98)+(AD21*100)+(AE21*103)+(AF21*105)+(AG21*107)+(AH21*110)+(AI21*112))/AN21</f>
        <v>98.702702702702709</v>
      </c>
      <c r="AR21" s="204"/>
    </row>
    <row r="22" spans="1:44">
      <c r="A22" s="22" t="s">
        <v>36</v>
      </c>
      <c r="B22" s="22" t="s">
        <v>37</v>
      </c>
      <c r="C22" s="23" t="s">
        <v>24</v>
      </c>
      <c r="D22" s="24" t="s">
        <v>27</v>
      </c>
      <c r="E22" s="23">
        <v>4</v>
      </c>
      <c r="F22" s="23" t="s">
        <v>28</v>
      </c>
      <c r="G22" s="25">
        <v>41325</v>
      </c>
      <c r="H22" s="11" t="s">
        <v>29</v>
      </c>
      <c r="I22" s="11">
        <f t="shared" si="1"/>
        <v>41409</v>
      </c>
      <c r="J22" s="146">
        <f t="shared" si="2"/>
        <v>41437</v>
      </c>
      <c r="K22" s="28" t="s">
        <v>29</v>
      </c>
      <c r="L22" s="6" t="s">
        <v>29</v>
      </c>
      <c r="M22" s="26" t="s">
        <v>29</v>
      </c>
      <c r="N22" s="5" t="s">
        <v>29</v>
      </c>
      <c r="O22" s="28" t="s">
        <v>29</v>
      </c>
      <c r="P22" s="26" t="s">
        <v>29</v>
      </c>
      <c r="Q22" s="5" t="s">
        <v>29</v>
      </c>
      <c r="R22" s="6" t="s">
        <v>29</v>
      </c>
      <c r="S22" s="30" t="s">
        <v>29</v>
      </c>
      <c r="T22" s="5" t="s">
        <v>29</v>
      </c>
      <c r="U22" s="6" t="s">
        <v>29</v>
      </c>
      <c r="V22" s="143" t="s">
        <v>29</v>
      </c>
      <c r="W22" s="140">
        <v>4</v>
      </c>
      <c r="X22" s="60">
        <v>4</v>
      </c>
      <c r="Y22" s="8">
        <v>5</v>
      </c>
      <c r="Z22" s="40">
        <v>5</v>
      </c>
      <c r="AA22" s="42">
        <v>5</v>
      </c>
      <c r="AB22" s="8">
        <v>5</v>
      </c>
      <c r="AC22" s="9">
        <v>5</v>
      </c>
      <c r="AD22" s="42">
        <v>5</v>
      </c>
      <c r="AE22" s="8">
        <v>5</v>
      </c>
      <c r="AF22" s="9">
        <v>5</v>
      </c>
      <c r="AG22" s="42">
        <v>5</v>
      </c>
      <c r="AH22" s="8">
        <v>5</v>
      </c>
      <c r="AI22" s="61">
        <v>5</v>
      </c>
      <c r="AJ22" s="133">
        <v>15</v>
      </c>
      <c r="AK22" s="10">
        <v>0</v>
      </c>
      <c r="AL22" s="103">
        <v>5</v>
      </c>
      <c r="AM22" s="107">
        <f t="shared" si="3"/>
        <v>83</v>
      </c>
      <c r="AN22" s="110">
        <f t="shared" si="4"/>
        <v>63</v>
      </c>
      <c r="AO22" s="113">
        <f t="shared" si="5"/>
        <v>0.80769230769230771</v>
      </c>
      <c r="AP22" s="189"/>
      <c r="AQ22" s="115">
        <f>((W22*84)+(X22*86)+(Y22*89)+(Z22*91)+(AA22*93)+(AB22*96)+(AC22*98)+(AD22*100)+(AE22*103)+(AF22*105)+(AG22*107)+(AH22*110)+(AI22*112))/AN22</f>
        <v>98.412698412698418</v>
      </c>
      <c r="AR22" s="204"/>
    </row>
    <row r="23" spans="1:44" s="162" customFormat="1">
      <c r="A23" s="158"/>
      <c r="B23" s="158"/>
      <c r="C23" s="159"/>
      <c r="D23" s="159"/>
      <c r="E23" s="159"/>
      <c r="F23" s="159"/>
      <c r="G23" s="159"/>
      <c r="H23" s="159"/>
      <c r="I23" s="159"/>
      <c r="J23" s="160"/>
      <c r="K23" s="161"/>
      <c r="L23" s="159"/>
      <c r="M23" s="164"/>
      <c r="N23" s="165"/>
      <c r="O23" s="161"/>
      <c r="P23" s="164"/>
      <c r="Q23" s="165"/>
      <c r="R23" s="159"/>
      <c r="S23" s="166"/>
      <c r="T23" s="165"/>
      <c r="U23" s="159"/>
      <c r="V23" s="160"/>
      <c r="W23" s="167">
        <f>(W19/(25-$AL$19)+W20/(25-$AL$20)+W21/(25-$AL$21)+W22/(25-$AL$22))/4</f>
        <v>0.11393557422969187</v>
      </c>
      <c r="X23" s="167">
        <f t="shared" ref="X23:AI23" si="15">(X19/(25-$AL$19)+X20/(25-$AL$20)+X21/(25-$AL$21)+X22/(25-$AL$22))/4</f>
        <v>0.11393557422969187</v>
      </c>
      <c r="Y23" s="167">
        <f t="shared" si="15"/>
        <v>0.14114145658263305</v>
      </c>
      <c r="Z23" s="167">
        <f t="shared" si="15"/>
        <v>0.14114145658263305</v>
      </c>
      <c r="AA23" s="167">
        <f t="shared" si="15"/>
        <v>0.14114145658263305</v>
      </c>
      <c r="AB23" s="167">
        <f t="shared" si="15"/>
        <v>0.14114145658263305</v>
      </c>
      <c r="AC23" s="167">
        <f t="shared" si="15"/>
        <v>0.1589985994397759</v>
      </c>
      <c r="AD23" s="167">
        <f t="shared" si="15"/>
        <v>0.1589985994397759</v>
      </c>
      <c r="AE23" s="167">
        <f t="shared" si="15"/>
        <v>0.1589985994397759</v>
      </c>
      <c r="AF23" s="167">
        <f t="shared" si="15"/>
        <v>0.1589985994397759</v>
      </c>
      <c r="AG23" s="167">
        <f t="shared" si="15"/>
        <v>0.1589985994397759</v>
      </c>
      <c r="AH23" s="167">
        <f t="shared" si="15"/>
        <v>0.1589985994397759</v>
      </c>
      <c r="AI23" s="167">
        <f t="shared" si="15"/>
        <v>0.1589985994397759</v>
      </c>
      <c r="AJ23" s="167"/>
      <c r="AK23" s="167"/>
      <c r="AL23" s="167"/>
      <c r="AM23" s="173"/>
      <c r="AN23" s="174"/>
      <c r="AO23" s="173"/>
      <c r="AP23" s="175"/>
      <c r="AQ23" s="173"/>
      <c r="AR23" s="176"/>
    </row>
    <row r="24" spans="1:44">
      <c r="A24" s="1" t="s">
        <v>36</v>
      </c>
      <c r="B24" s="1" t="s">
        <v>37</v>
      </c>
      <c r="C24" s="12" t="s">
        <v>24</v>
      </c>
      <c r="D24" s="13" t="s">
        <v>30</v>
      </c>
      <c r="E24" s="12">
        <v>1</v>
      </c>
      <c r="F24" s="12" t="s">
        <v>28</v>
      </c>
      <c r="G24" s="4">
        <v>41325</v>
      </c>
      <c r="H24" s="15" t="s">
        <v>29</v>
      </c>
      <c r="I24" s="14">
        <f t="shared" si="1"/>
        <v>41409</v>
      </c>
      <c r="J24" s="154">
        <f t="shared" si="2"/>
        <v>41437</v>
      </c>
      <c r="K24" s="28" t="s">
        <v>29</v>
      </c>
      <c r="L24" s="6" t="s">
        <v>29</v>
      </c>
      <c r="M24" s="26" t="s">
        <v>29</v>
      </c>
      <c r="N24" s="5" t="s">
        <v>29</v>
      </c>
      <c r="O24" s="28" t="s">
        <v>29</v>
      </c>
      <c r="P24" s="26" t="s">
        <v>29</v>
      </c>
      <c r="Q24" s="5" t="s">
        <v>29</v>
      </c>
      <c r="R24" s="6" t="s">
        <v>29</v>
      </c>
      <c r="S24" s="30" t="s">
        <v>29</v>
      </c>
      <c r="T24" s="5" t="s">
        <v>29</v>
      </c>
      <c r="U24" s="6" t="s">
        <v>29</v>
      </c>
      <c r="V24" s="143" t="s">
        <v>29</v>
      </c>
      <c r="W24" s="140">
        <v>0</v>
      </c>
      <c r="X24" s="60">
        <v>0</v>
      </c>
      <c r="Y24" s="8">
        <v>1</v>
      </c>
      <c r="Z24" s="40">
        <v>1</v>
      </c>
      <c r="AA24" s="42">
        <v>1</v>
      </c>
      <c r="AB24" s="8">
        <v>1</v>
      </c>
      <c r="AC24" s="9">
        <v>3</v>
      </c>
      <c r="AD24" s="42">
        <v>3</v>
      </c>
      <c r="AE24" s="8">
        <v>3</v>
      </c>
      <c r="AF24" s="9">
        <v>3</v>
      </c>
      <c r="AG24" s="42">
        <v>3</v>
      </c>
      <c r="AH24" s="8">
        <v>3</v>
      </c>
      <c r="AI24" s="61">
        <v>3</v>
      </c>
      <c r="AJ24" s="133">
        <v>9</v>
      </c>
      <c r="AK24" s="10">
        <v>2</v>
      </c>
      <c r="AL24" s="103">
        <v>11</v>
      </c>
      <c r="AM24" s="106">
        <f t="shared" si="3"/>
        <v>47</v>
      </c>
      <c r="AN24" s="109">
        <f t="shared" si="4"/>
        <v>25</v>
      </c>
      <c r="AO24" s="112">
        <f t="shared" si="5"/>
        <v>0.69444444444444442</v>
      </c>
      <c r="AP24" s="190">
        <f t="shared" ref="AP24" si="16">AVERAGE(AO24:AO27)</f>
        <v>0.80525195228432633</v>
      </c>
      <c r="AQ24" s="116">
        <f>((W24*84)+(X24*86)+(Y24*89)+(Z24*91)+(AA24*93)+(AB24*96)+(AC24*98)+(AD24*100)+(AE24*103)+(AF24*105)+(AG24*107)+(AH24*110)+(AI24*112))/AN24</f>
        <v>102.96</v>
      </c>
      <c r="AR24" s="201">
        <f t="shared" ref="AR24" si="17">AVERAGE(AQ24:AQ27)</f>
        <v>101.19414673046252</v>
      </c>
    </row>
    <row r="25" spans="1:44">
      <c r="A25" s="1" t="s">
        <v>36</v>
      </c>
      <c r="B25" s="1" t="s">
        <v>37</v>
      </c>
      <c r="C25" s="12" t="s">
        <v>24</v>
      </c>
      <c r="D25" s="13" t="s">
        <v>30</v>
      </c>
      <c r="E25" s="12">
        <v>2</v>
      </c>
      <c r="F25" s="12" t="s">
        <v>28</v>
      </c>
      <c r="G25" s="4">
        <v>41325</v>
      </c>
      <c r="H25" s="15" t="s">
        <v>29</v>
      </c>
      <c r="I25" s="14">
        <f t="shared" si="1"/>
        <v>41409</v>
      </c>
      <c r="J25" s="154">
        <f t="shared" si="2"/>
        <v>41437</v>
      </c>
      <c r="K25" s="28" t="s">
        <v>29</v>
      </c>
      <c r="L25" s="6" t="s">
        <v>29</v>
      </c>
      <c r="M25" s="26" t="s">
        <v>29</v>
      </c>
      <c r="N25" s="5" t="s">
        <v>29</v>
      </c>
      <c r="O25" s="28" t="s">
        <v>29</v>
      </c>
      <c r="P25" s="26" t="s">
        <v>29</v>
      </c>
      <c r="Q25" s="5" t="s">
        <v>29</v>
      </c>
      <c r="R25" s="6" t="s">
        <v>29</v>
      </c>
      <c r="S25" s="30" t="s">
        <v>29</v>
      </c>
      <c r="T25" s="5" t="s">
        <v>29</v>
      </c>
      <c r="U25" s="6" t="s">
        <v>29</v>
      </c>
      <c r="V25" s="143" t="s">
        <v>29</v>
      </c>
      <c r="W25" s="140">
        <v>1</v>
      </c>
      <c r="X25" s="60">
        <v>1</v>
      </c>
      <c r="Y25" s="8">
        <v>2</v>
      </c>
      <c r="Z25" s="40">
        <v>3</v>
      </c>
      <c r="AA25" s="42">
        <v>3</v>
      </c>
      <c r="AB25" s="8">
        <v>3</v>
      </c>
      <c r="AC25" s="9">
        <v>3</v>
      </c>
      <c r="AD25" s="42">
        <v>3</v>
      </c>
      <c r="AE25" s="8">
        <v>3</v>
      </c>
      <c r="AF25" s="9">
        <v>4</v>
      </c>
      <c r="AG25" s="42">
        <v>4</v>
      </c>
      <c r="AH25" s="8">
        <v>4</v>
      </c>
      <c r="AI25" s="61">
        <v>4</v>
      </c>
      <c r="AJ25" s="133">
        <v>13</v>
      </c>
      <c r="AK25" s="10">
        <v>1</v>
      </c>
      <c r="AL25" s="103">
        <v>7</v>
      </c>
      <c r="AM25" s="106">
        <f t="shared" si="3"/>
        <v>59</v>
      </c>
      <c r="AN25" s="109">
        <f t="shared" si="4"/>
        <v>38</v>
      </c>
      <c r="AO25" s="112">
        <f t="shared" si="5"/>
        <v>0.73076923076923073</v>
      </c>
      <c r="AP25" s="191"/>
      <c r="AQ25" s="116">
        <f>((W25*84)+(X25*86)+(Y25*89)+(Z25*91)+(AA25*93)+(AB25*96)+(AC25*98)+(AD25*100)+(AE25*103)+(AF25*105)+(AG25*107)+(AH25*110)+(AI25*112))/AN25</f>
        <v>100.71052631578948</v>
      </c>
      <c r="AR25" s="202"/>
    </row>
    <row r="26" spans="1:44">
      <c r="A26" s="1" t="s">
        <v>36</v>
      </c>
      <c r="B26" s="1" t="s">
        <v>37</v>
      </c>
      <c r="C26" s="12" t="s">
        <v>24</v>
      </c>
      <c r="D26" s="13" t="s">
        <v>30</v>
      </c>
      <c r="E26" s="12">
        <v>3</v>
      </c>
      <c r="F26" s="12" t="s">
        <v>28</v>
      </c>
      <c r="G26" s="4">
        <v>41325</v>
      </c>
      <c r="H26" s="15" t="s">
        <v>29</v>
      </c>
      <c r="I26" s="14">
        <f t="shared" si="1"/>
        <v>41409</v>
      </c>
      <c r="J26" s="154">
        <f t="shared" si="2"/>
        <v>41437</v>
      </c>
      <c r="K26" s="28" t="s">
        <v>29</v>
      </c>
      <c r="L26" s="6" t="s">
        <v>29</v>
      </c>
      <c r="M26" s="26" t="s">
        <v>29</v>
      </c>
      <c r="N26" s="5" t="s">
        <v>29</v>
      </c>
      <c r="O26" s="28" t="s">
        <v>29</v>
      </c>
      <c r="P26" s="26" t="s">
        <v>29</v>
      </c>
      <c r="Q26" s="5" t="s">
        <v>29</v>
      </c>
      <c r="R26" s="6" t="s">
        <v>29</v>
      </c>
      <c r="S26" s="30" t="s">
        <v>29</v>
      </c>
      <c r="T26" s="5" t="s">
        <v>29</v>
      </c>
      <c r="U26" s="6" t="s">
        <v>29</v>
      </c>
      <c r="V26" s="143" t="s">
        <v>29</v>
      </c>
      <c r="W26" s="140">
        <v>1</v>
      </c>
      <c r="X26" s="60">
        <v>1</v>
      </c>
      <c r="Y26" s="8">
        <v>4</v>
      </c>
      <c r="Z26" s="40">
        <v>6</v>
      </c>
      <c r="AA26" s="42">
        <v>6</v>
      </c>
      <c r="AB26" s="8">
        <v>6</v>
      </c>
      <c r="AC26" s="9">
        <v>6</v>
      </c>
      <c r="AD26" s="42">
        <v>6</v>
      </c>
      <c r="AE26" s="8">
        <v>6</v>
      </c>
      <c r="AF26" s="9">
        <v>6</v>
      </c>
      <c r="AG26" s="42">
        <v>6</v>
      </c>
      <c r="AH26" s="8">
        <v>6</v>
      </c>
      <c r="AI26" s="61">
        <v>6</v>
      </c>
      <c r="AJ26" s="133">
        <v>12</v>
      </c>
      <c r="AK26" s="10">
        <v>0</v>
      </c>
      <c r="AL26" s="103">
        <v>7</v>
      </c>
      <c r="AM26" s="106">
        <f t="shared" si="3"/>
        <v>85</v>
      </c>
      <c r="AN26" s="109">
        <f t="shared" si="4"/>
        <v>66</v>
      </c>
      <c r="AO26" s="112">
        <f t="shared" si="5"/>
        <v>0.84615384615384615</v>
      </c>
      <c r="AP26" s="191"/>
      <c r="AQ26" s="116">
        <f>((W26*84)+(X26*86)+(Y26*89)+(Z26*91)+(AA26*93)+(AB26*96)+(AC26*98)+(AD26*100)+(AE26*103)+(AF26*105)+(AG26*107)+(AH26*110)+(AI26*112))/AN26</f>
        <v>100.24242424242425</v>
      </c>
      <c r="AR26" s="202"/>
    </row>
    <row r="27" spans="1:44">
      <c r="A27" s="1" t="s">
        <v>36</v>
      </c>
      <c r="B27" s="1" t="s">
        <v>37</v>
      </c>
      <c r="C27" s="12" t="s">
        <v>24</v>
      </c>
      <c r="D27" s="13" t="s">
        <v>30</v>
      </c>
      <c r="E27" s="12">
        <v>4</v>
      </c>
      <c r="F27" s="12" t="s">
        <v>28</v>
      </c>
      <c r="G27" s="4">
        <v>41325</v>
      </c>
      <c r="H27" s="15" t="s">
        <v>29</v>
      </c>
      <c r="I27" s="14">
        <f t="shared" si="1"/>
        <v>41409</v>
      </c>
      <c r="J27" s="154">
        <f t="shared" si="2"/>
        <v>41437</v>
      </c>
      <c r="K27" s="28" t="s">
        <v>29</v>
      </c>
      <c r="L27" s="6" t="s">
        <v>29</v>
      </c>
      <c r="M27" s="26" t="s">
        <v>29</v>
      </c>
      <c r="N27" s="5" t="s">
        <v>29</v>
      </c>
      <c r="O27" s="28" t="s">
        <v>29</v>
      </c>
      <c r="P27" s="26" t="s">
        <v>29</v>
      </c>
      <c r="Q27" s="5" t="s">
        <v>29</v>
      </c>
      <c r="R27" s="6" t="s">
        <v>29</v>
      </c>
      <c r="S27" s="30" t="s">
        <v>29</v>
      </c>
      <c r="T27" s="5" t="s">
        <v>29</v>
      </c>
      <c r="U27" s="6" t="s">
        <v>29</v>
      </c>
      <c r="V27" s="143" t="s">
        <v>29</v>
      </c>
      <c r="W27" s="140">
        <v>2</v>
      </c>
      <c r="X27" s="60">
        <v>2</v>
      </c>
      <c r="Y27" s="8">
        <v>7</v>
      </c>
      <c r="Z27" s="40">
        <v>9</v>
      </c>
      <c r="AA27" s="42">
        <v>11</v>
      </c>
      <c r="AB27" s="8">
        <v>12</v>
      </c>
      <c r="AC27" s="9">
        <v>12</v>
      </c>
      <c r="AD27" s="42">
        <v>12</v>
      </c>
      <c r="AE27" s="8">
        <v>13</v>
      </c>
      <c r="AF27" s="9">
        <v>13</v>
      </c>
      <c r="AG27" s="42">
        <v>13</v>
      </c>
      <c r="AH27" s="8">
        <v>13</v>
      </c>
      <c r="AI27" s="61">
        <v>13</v>
      </c>
      <c r="AJ27" s="133">
        <v>5</v>
      </c>
      <c r="AK27" s="10">
        <v>2</v>
      </c>
      <c r="AL27" s="103">
        <v>5</v>
      </c>
      <c r="AM27" s="106">
        <f t="shared" si="3"/>
        <v>144</v>
      </c>
      <c r="AN27" s="109">
        <f t="shared" si="4"/>
        <v>132</v>
      </c>
      <c r="AO27" s="112">
        <f t="shared" si="5"/>
        <v>0.94964028776978415</v>
      </c>
      <c r="AP27" s="191"/>
      <c r="AQ27" s="116">
        <f>((W27*84)+(X27*86)+(Y27*89)+(Z27*91)+(AA27*93)+(AB27*96)+(AC27*98)+(AD27*100)+(AE27*103)+(AF27*105)+(AG27*107)+(AH27*110)+(AI27*112))/AN27</f>
        <v>100.86363636363636</v>
      </c>
      <c r="AR27" s="202"/>
    </row>
    <row r="28" spans="1:44" s="162" customFormat="1">
      <c r="A28" s="158"/>
      <c r="B28" s="158"/>
      <c r="C28" s="159"/>
      <c r="D28" s="159"/>
      <c r="E28" s="159"/>
      <c r="F28" s="159"/>
      <c r="G28" s="159"/>
      <c r="H28" s="159"/>
      <c r="I28" s="159"/>
      <c r="J28" s="160"/>
      <c r="K28" s="161"/>
      <c r="L28" s="159"/>
      <c r="M28" s="164"/>
      <c r="N28" s="165"/>
      <c r="O28" s="161"/>
      <c r="P28" s="164"/>
      <c r="Q28" s="165"/>
      <c r="R28" s="159"/>
      <c r="S28" s="166"/>
      <c r="T28" s="165"/>
      <c r="U28" s="159"/>
      <c r="V28" s="160"/>
      <c r="W28" s="167">
        <f>(W24/(25-$AL$24)+W25/(25-$AL$25)+W26/(25-$AL$26)+W27/(25-$AL$27))/4</f>
        <v>5.2777777777777778E-2</v>
      </c>
      <c r="X28" s="167">
        <f t="shared" ref="X28:AI28" si="18">(X24/(25-$AL$24)+X25/(25-$AL$25)+X26/(25-$AL$26)+X27/(25-$AL$27))/4</f>
        <v>5.2777777777777778E-2</v>
      </c>
      <c r="Y28" s="167">
        <f t="shared" si="18"/>
        <v>0.18869047619047619</v>
      </c>
      <c r="Z28" s="167">
        <f t="shared" si="18"/>
        <v>0.25535714285714284</v>
      </c>
      <c r="AA28" s="167">
        <f t="shared" si="18"/>
        <v>0.28035714285714286</v>
      </c>
      <c r="AB28" s="167">
        <f t="shared" si="18"/>
        <v>0.29285714285714282</v>
      </c>
      <c r="AC28" s="167">
        <f t="shared" si="18"/>
        <v>0.32857142857142851</v>
      </c>
      <c r="AD28" s="167">
        <f t="shared" si="18"/>
        <v>0.32857142857142851</v>
      </c>
      <c r="AE28" s="167">
        <f t="shared" si="18"/>
        <v>0.34107142857142858</v>
      </c>
      <c r="AF28" s="167">
        <f t="shared" si="18"/>
        <v>0.35496031746031742</v>
      </c>
      <c r="AG28" s="167">
        <f t="shared" si="18"/>
        <v>0.35496031746031742</v>
      </c>
      <c r="AH28" s="167">
        <f t="shared" si="18"/>
        <v>0.35496031746031742</v>
      </c>
      <c r="AI28" s="167">
        <f t="shared" si="18"/>
        <v>0.35496031746031742</v>
      </c>
      <c r="AJ28" s="161"/>
      <c r="AK28" s="159"/>
      <c r="AL28" s="160"/>
      <c r="AM28" s="173"/>
      <c r="AN28" s="174"/>
      <c r="AO28" s="173"/>
      <c r="AP28" s="175"/>
      <c r="AQ28" s="173"/>
      <c r="AR28" s="176"/>
    </row>
    <row r="29" spans="1:44">
      <c r="A29" s="22" t="s">
        <v>36</v>
      </c>
      <c r="B29" s="22" t="s">
        <v>37</v>
      </c>
      <c r="C29" s="23" t="s">
        <v>24</v>
      </c>
      <c r="D29" s="24" t="s">
        <v>31</v>
      </c>
      <c r="E29" s="23">
        <v>1</v>
      </c>
      <c r="F29" s="23" t="s">
        <v>28</v>
      </c>
      <c r="G29" s="25">
        <v>41325</v>
      </c>
      <c r="H29" s="11" t="s">
        <v>29</v>
      </c>
      <c r="I29" s="11">
        <f t="shared" si="1"/>
        <v>41409</v>
      </c>
      <c r="J29" s="146">
        <f t="shared" si="2"/>
        <v>41437</v>
      </c>
      <c r="K29" s="28" t="s">
        <v>29</v>
      </c>
      <c r="L29" s="6" t="s">
        <v>29</v>
      </c>
      <c r="M29" s="26" t="s">
        <v>29</v>
      </c>
      <c r="N29" s="5" t="s">
        <v>29</v>
      </c>
      <c r="O29" s="28" t="s">
        <v>29</v>
      </c>
      <c r="P29" s="26" t="s">
        <v>29</v>
      </c>
      <c r="Q29" s="5" t="s">
        <v>29</v>
      </c>
      <c r="R29" s="6" t="s">
        <v>29</v>
      </c>
      <c r="S29" s="30" t="s">
        <v>29</v>
      </c>
      <c r="T29" s="5" t="s">
        <v>29</v>
      </c>
      <c r="U29" s="6" t="s">
        <v>29</v>
      </c>
      <c r="V29" s="143" t="s">
        <v>29</v>
      </c>
      <c r="W29" s="140">
        <v>0</v>
      </c>
      <c r="X29" s="60">
        <v>0</v>
      </c>
      <c r="Y29" s="8">
        <v>0</v>
      </c>
      <c r="Z29" s="40">
        <v>0</v>
      </c>
      <c r="AA29" s="42">
        <v>0</v>
      </c>
      <c r="AB29" s="8">
        <v>1</v>
      </c>
      <c r="AC29" s="9">
        <v>1</v>
      </c>
      <c r="AD29" s="42">
        <v>1</v>
      </c>
      <c r="AE29" s="8">
        <v>1</v>
      </c>
      <c r="AF29" s="9">
        <v>1</v>
      </c>
      <c r="AG29" s="42">
        <v>1</v>
      </c>
      <c r="AH29" s="8">
        <v>1</v>
      </c>
      <c r="AI29" s="61">
        <v>1</v>
      </c>
      <c r="AJ29" s="133">
        <v>16</v>
      </c>
      <c r="AK29" s="10">
        <v>3</v>
      </c>
      <c r="AL29" s="103">
        <v>5</v>
      </c>
      <c r="AM29" s="107">
        <f t="shared" si="3"/>
        <v>32</v>
      </c>
      <c r="AN29" s="110">
        <f t="shared" si="4"/>
        <v>8</v>
      </c>
      <c r="AO29" s="113">
        <f t="shared" si="5"/>
        <v>0.29629629629629628</v>
      </c>
      <c r="AP29" s="188">
        <f>AVERAGE(AO29:AO32)</f>
        <v>0.56478587962962967</v>
      </c>
      <c r="AQ29" s="115">
        <f>((W29*84)+(X29*86)+(Y29*89)+(Z29*91)+(AA29*93)+(AB29*96)+(AC29*98)+(AD29*100)+(AE29*103)+(AF29*105)+(AG29*107)+(AH29*110)+(AI29*112))/AN29</f>
        <v>103.875</v>
      </c>
      <c r="AR29" s="200">
        <f>AVERAGE(AQ29:AQ32)</f>
        <v>101.88181390977444</v>
      </c>
    </row>
    <row r="30" spans="1:44">
      <c r="A30" s="22" t="s">
        <v>36</v>
      </c>
      <c r="B30" s="22" t="s">
        <v>37</v>
      </c>
      <c r="C30" s="23" t="s">
        <v>24</v>
      </c>
      <c r="D30" s="24" t="s">
        <v>31</v>
      </c>
      <c r="E30" s="23">
        <v>2</v>
      </c>
      <c r="F30" s="23" t="s">
        <v>28</v>
      </c>
      <c r="G30" s="25">
        <v>41325</v>
      </c>
      <c r="H30" s="11" t="s">
        <v>29</v>
      </c>
      <c r="I30" s="11">
        <f t="shared" si="1"/>
        <v>41409</v>
      </c>
      <c r="J30" s="146">
        <f t="shared" si="2"/>
        <v>41437</v>
      </c>
      <c r="K30" s="28" t="s">
        <v>29</v>
      </c>
      <c r="L30" s="6" t="s">
        <v>29</v>
      </c>
      <c r="M30" s="26" t="s">
        <v>29</v>
      </c>
      <c r="N30" s="5" t="s">
        <v>29</v>
      </c>
      <c r="O30" s="28" t="s">
        <v>29</v>
      </c>
      <c r="P30" s="26" t="s">
        <v>29</v>
      </c>
      <c r="Q30" s="5" t="s">
        <v>29</v>
      </c>
      <c r="R30" s="6" t="s">
        <v>29</v>
      </c>
      <c r="S30" s="30" t="s">
        <v>29</v>
      </c>
      <c r="T30" s="5" t="s">
        <v>29</v>
      </c>
      <c r="U30" s="6" t="s">
        <v>29</v>
      </c>
      <c r="V30" s="143" t="s">
        <v>29</v>
      </c>
      <c r="W30" s="140">
        <v>8</v>
      </c>
      <c r="X30" s="60">
        <v>8</v>
      </c>
      <c r="Y30" s="8">
        <v>8</v>
      </c>
      <c r="Z30" s="40">
        <v>9</v>
      </c>
      <c r="AA30" s="42">
        <v>9</v>
      </c>
      <c r="AB30" s="8">
        <v>9</v>
      </c>
      <c r="AC30" s="9">
        <v>9</v>
      </c>
      <c r="AD30" s="42">
        <v>9</v>
      </c>
      <c r="AE30" s="8">
        <v>9</v>
      </c>
      <c r="AF30" s="9">
        <v>9</v>
      </c>
      <c r="AG30" s="42">
        <v>9</v>
      </c>
      <c r="AH30" s="8">
        <v>9</v>
      </c>
      <c r="AI30" s="61">
        <v>9</v>
      </c>
      <c r="AJ30" s="133">
        <v>11</v>
      </c>
      <c r="AK30" s="10">
        <v>3</v>
      </c>
      <c r="AL30" s="103">
        <v>2</v>
      </c>
      <c r="AM30" s="107">
        <f t="shared" si="3"/>
        <v>130</v>
      </c>
      <c r="AN30" s="110">
        <f t="shared" si="4"/>
        <v>114</v>
      </c>
      <c r="AO30" s="113">
        <f t="shared" si="5"/>
        <v>0.890625</v>
      </c>
      <c r="AP30" s="189"/>
      <c r="AQ30" s="115">
        <f>((W30*84)+(X30*86)+(Y30*89)+(Z30*91)+(AA30*93)+(AB30*96)+(AC30*98)+(AD30*100)+(AE30*103)+(AF30*105)+(AG30*107)+(AH30*110)+(AI30*112))/AN30</f>
        <v>98.307017543859644</v>
      </c>
      <c r="AR30" s="189"/>
    </row>
    <row r="31" spans="1:44">
      <c r="A31" s="22" t="s">
        <v>36</v>
      </c>
      <c r="B31" s="22" t="s">
        <v>37</v>
      </c>
      <c r="C31" s="23" t="s">
        <v>24</v>
      </c>
      <c r="D31" s="24" t="s">
        <v>31</v>
      </c>
      <c r="E31" s="23">
        <v>3</v>
      </c>
      <c r="F31" s="23" t="s">
        <v>28</v>
      </c>
      <c r="G31" s="25">
        <v>41325</v>
      </c>
      <c r="H31" s="11" t="s">
        <v>29</v>
      </c>
      <c r="I31" s="11">
        <f t="shared" si="1"/>
        <v>41409</v>
      </c>
      <c r="J31" s="146">
        <f t="shared" si="2"/>
        <v>41437</v>
      </c>
      <c r="K31" s="28" t="s">
        <v>29</v>
      </c>
      <c r="L31" s="6" t="s">
        <v>29</v>
      </c>
      <c r="M31" s="26" t="s">
        <v>29</v>
      </c>
      <c r="N31" s="5" t="s">
        <v>29</v>
      </c>
      <c r="O31" s="28" t="s">
        <v>29</v>
      </c>
      <c r="P31" s="26" t="s">
        <v>29</v>
      </c>
      <c r="Q31" s="5" t="s">
        <v>29</v>
      </c>
      <c r="R31" s="6" t="s">
        <v>29</v>
      </c>
      <c r="S31" s="30" t="s">
        <v>29</v>
      </c>
      <c r="T31" s="5" t="s">
        <v>29</v>
      </c>
      <c r="U31" s="6" t="s">
        <v>29</v>
      </c>
      <c r="V31" s="143" t="s">
        <v>29</v>
      </c>
      <c r="W31" s="140">
        <v>0</v>
      </c>
      <c r="X31" s="60">
        <v>0</v>
      </c>
      <c r="Y31" s="8">
        <v>0</v>
      </c>
      <c r="Z31" s="40">
        <v>0</v>
      </c>
      <c r="AA31" s="42">
        <v>2</v>
      </c>
      <c r="AB31" s="8">
        <v>2</v>
      </c>
      <c r="AC31" s="9">
        <v>2</v>
      </c>
      <c r="AD31" s="42">
        <v>2</v>
      </c>
      <c r="AE31" s="8">
        <v>2</v>
      </c>
      <c r="AF31" s="9">
        <v>2</v>
      </c>
      <c r="AG31" s="42">
        <v>2</v>
      </c>
      <c r="AH31" s="8">
        <v>2</v>
      </c>
      <c r="AI31" s="61">
        <v>2</v>
      </c>
      <c r="AJ31" s="133">
        <v>21</v>
      </c>
      <c r="AK31" s="10">
        <v>1</v>
      </c>
      <c r="AL31" s="103">
        <v>1</v>
      </c>
      <c r="AM31" s="107">
        <f t="shared" si="3"/>
        <v>41</v>
      </c>
      <c r="AN31" s="110">
        <f t="shared" si="4"/>
        <v>18</v>
      </c>
      <c r="AO31" s="113">
        <f t="shared" si="5"/>
        <v>0.45</v>
      </c>
      <c r="AP31" s="189"/>
      <c r="AQ31" s="115">
        <f>((W31*84)+(X31*86)+(Y31*89)+(Z31*91)+(AA31*93)+(AB31*96)+(AC31*98)+(AD31*100)+(AE31*103)+(AF31*105)+(AG31*107)+(AH31*110)+(AI31*112))/AN31</f>
        <v>102.66666666666667</v>
      </c>
      <c r="AR31" s="189"/>
    </row>
    <row r="32" spans="1:44" ht="15.75" thickBot="1">
      <c r="A32" s="32" t="s">
        <v>36</v>
      </c>
      <c r="B32" s="32" t="s">
        <v>37</v>
      </c>
      <c r="C32" s="33" t="s">
        <v>24</v>
      </c>
      <c r="D32" s="34" t="s">
        <v>31</v>
      </c>
      <c r="E32" s="33">
        <v>4</v>
      </c>
      <c r="F32" s="33" t="s">
        <v>28</v>
      </c>
      <c r="G32" s="35">
        <v>41325</v>
      </c>
      <c r="H32" s="16" t="s">
        <v>29</v>
      </c>
      <c r="I32" s="16">
        <f t="shared" si="1"/>
        <v>41409</v>
      </c>
      <c r="J32" s="147">
        <f t="shared" si="2"/>
        <v>41437</v>
      </c>
      <c r="K32" s="29" t="s">
        <v>29</v>
      </c>
      <c r="L32" s="18" t="s">
        <v>29</v>
      </c>
      <c r="M32" s="27" t="s">
        <v>29</v>
      </c>
      <c r="N32" s="17" t="s">
        <v>29</v>
      </c>
      <c r="O32" s="29" t="s">
        <v>29</v>
      </c>
      <c r="P32" s="27" t="s">
        <v>29</v>
      </c>
      <c r="Q32" s="17" t="s">
        <v>29</v>
      </c>
      <c r="R32" s="18" t="s">
        <v>29</v>
      </c>
      <c r="S32" s="31" t="s">
        <v>29</v>
      </c>
      <c r="T32" s="17" t="s">
        <v>29</v>
      </c>
      <c r="U32" s="18" t="s">
        <v>29</v>
      </c>
      <c r="V32" s="145" t="s">
        <v>29</v>
      </c>
      <c r="W32" s="144">
        <v>1</v>
      </c>
      <c r="X32" s="62">
        <v>1</v>
      </c>
      <c r="Y32" s="19">
        <v>1</v>
      </c>
      <c r="Z32" s="41">
        <v>1</v>
      </c>
      <c r="AA32" s="43">
        <v>1</v>
      </c>
      <c r="AB32" s="19">
        <v>1</v>
      </c>
      <c r="AC32" s="20">
        <v>2</v>
      </c>
      <c r="AD32" s="43">
        <v>2</v>
      </c>
      <c r="AE32" s="19">
        <v>3</v>
      </c>
      <c r="AF32" s="20">
        <v>3</v>
      </c>
      <c r="AG32" s="43">
        <v>4</v>
      </c>
      <c r="AH32" s="19">
        <v>4</v>
      </c>
      <c r="AI32" s="56">
        <v>4</v>
      </c>
      <c r="AJ32" s="134">
        <v>17</v>
      </c>
      <c r="AK32" s="21">
        <v>0</v>
      </c>
      <c r="AL32" s="104">
        <v>4</v>
      </c>
      <c r="AM32" s="108">
        <f t="shared" si="3"/>
        <v>49</v>
      </c>
      <c r="AN32" s="111">
        <f t="shared" si="4"/>
        <v>28</v>
      </c>
      <c r="AO32" s="114">
        <f t="shared" si="5"/>
        <v>0.62222222222222223</v>
      </c>
      <c r="AP32" s="199"/>
      <c r="AQ32" s="117">
        <f>((W32*84)+(X32*86)+(Y32*89)+(Z32*91)+(AA32*93)+(AB32*96)+(AC32*98)+(AD32*100)+(AE32*103)+(AF32*105)+(AG32*107)+(AH32*110)+(AI32*112))/AN32</f>
        <v>102.67857142857143</v>
      </c>
      <c r="AR32" s="199"/>
    </row>
    <row r="33" spans="1:44" s="162" customFormat="1" ht="16.5" thickTop="1" thickBot="1">
      <c r="A33" s="169"/>
      <c r="B33" s="169"/>
      <c r="C33" s="170"/>
      <c r="D33" s="170"/>
      <c r="E33" s="170"/>
      <c r="F33" s="170"/>
      <c r="G33" s="170"/>
      <c r="H33" s="170"/>
      <c r="I33" s="170"/>
      <c r="J33" s="170"/>
      <c r="K33" s="180"/>
      <c r="L33" s="170"/>
      <c r="M33" s="170"/>
      <c r="N33" s="180"/>
      <c r="O33" s="170"/>
      <c r="P33" s="170"/>
      <c r="Q33" s="180"/>
      <c r="R33" s="170"/>
      <c r="S33" s="170"/>
      <c r="T33" s="180"/>
      <c r="U33" s="170"/>
      <c r="V33" s="170"/>
      <c r="W33" s="172">
        <f>(W29/(25-$AL$29)+W30/(25-$AL$30)+W31/(25-$AL$31)+W32/(25-$AL$32))/4</f>
        <v>9.8861283643892336E-2</v>
      </c>
      <c r="X33" s="180">
        <f t="shared" ref="X33:AI33" si="19">(X29/(25-$AL$29)+X30/(25-$AL$30)+X31/(25-$AL$31)+X32/(25-$AL$32))/4</f>
        <v>9.8861283643892336E-2</v>
      </c>
      <c r="Y33" s="170">
        <f t="shared" si="19"/>
        <v>9.8861283643892336E-2</v>
      </c>
      <c r="Z33" s="170">
        <f t="shared" si="19"/>
        <v>0.10973084886128365</v>
      </c>
      <c r="AA33" s="180">
        <f t="shared" si="19"/>
        <v>0.13056418219461696</v>
      </c>
      <c r="AB33" s="170">
        <f t="shared" si="19"/>
        <v>0.14306418219461697</v>
      </c>
      <c r="AC33" s="170">
        <f t="shared" si="19"/>
        <v>0.15496894409937889</v>
      </c>
      <c r="AD33" s="180">
        <f t="shared" si="19"/>
        <v>0.15496894409937889</v>
      </c>
      <c r="AE33" s="170">
        <f t="shared" si="19"/>
        <v>0.16687370600414081</v>
      </c>
      <c r="AF33" s="170">
        <f t="shared" si="19"/>
        <v>0.16687370600414081</v>
      </c>
      <c r="AG33" s="180">
        <f t="shared" si="19"/>
        <v>0.1787784679089027</v>
      </c>
      <c r="AH33" s="170">
        <f t="shared" si="19"/>
        <v>0.1787784679089027</v>
      </c>
      <c r="AI33" s="170">
        <f t="shared" si="19"/>
        <v>0.1787784679089027</v>
      </c>
      <c r="AJ33" s="180"/>
      <c r="AK33" s="170"/>
      <c r="AL33" s="170"/>
      <c r="AM33" s="179"/>
      <c r="AN33" s="177"/>
      <c r="AO33" s="177"/>
      <c r="AP33" s="178"/>
      <c r="AQ33" s="177"/>
      <c r="AR33" s="178"/>
    </row>
    <row r="34" spans="1:44" ht="15.75" thickTop="1"/>
  </sheetData>
  <mergeCells count="12">
    <mergeCell ref="AP4:AP7"/>
    <mergeCell ref="AR4:AR7"/>
    <mergeCell ref="AP9:AP12"/>
    <mergeCell ref="AR9:AR12"/>
    <mergeCell ref="AP14:AP17"/>
    <mergeCell ref="AR14:AR17"/>
    <mergeCell ref="AP19:AP22"/>
    <mergeCell ref="AR19:AR22"/>
    <mergeCell ref="AP24:AP27"/>
    <mergeCell ref="AR24:AR27"/>
    <mergeCell ref="AP29:AP32"/>
    <mergeCell ref="AR29:AR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34"/>
  <sheetViews>
    <sheetView zoomScale="75" zoomScaleNormal="75" workbookViewId="0">
      <selection activeCell="J3" sqref="J3"/>
    </sheetView>
  </sheetViews>
  <sheetFormatPr baseColWidth="10" defaultRowHeight="15"/>
  <cols>
    <col min="1" max="1" width="7.28515625" bestFit="1" customWidth="1"/>
    <col min="2" max="2" width="8.42578125" bestFit="1" customWidth="1"/>
    <col min="3" max="3" width="2" bestFit="1" customWidth="1"/>
    <col min="4" max="4" width="4.85546875" bestFit="1" customWidth="1"/>
    <col min="5" max="5" width="2.28515625" bestFit="1" customWidth="1"/>
    <col min="6" max="6" width="2" bestFit="1" customWidth="1"/>
    <col min="7" max="8" width="9.7109375" bestFit="1" customWidth="1"/>
    <col min="9" max="9" width="8.85546875" bestFit="1" customWidth="1"/>
    <col min="10" max="10" width="9.28515625" bestFit="1" customWidth="1"/>
    <col min="11" max="11" width="5.7109375" customWidth="1"/>
    <col min="12" max="12" width="4.7109375" customWidth="1"/>
    <col min="13" max="15" width="4.5703125" customWidth="1"/>
    <col min="16" max="16" width="5" customWidth="1"/>
    <col min="17" max="17" width="4.7109375" customWidth="1"/>
    <col min="18" max="18" width="4.28515625" customWidth="1"/>
    <col min="19" max="19" width="4.140625" customWidth="1"/>
    <col min="20" max="20" width="4" customWidth="1"/>
    <col min="21" max="21" width="3.85546875" customWidth="1"/>
    <col min="22" max="22" width="4.140625" customWidth="1"/>
    <col min="23" max="23" width="6.28515625" customWidth="1"/>
    <col min="24" max="24" width="5.28515625" customWidth="1"/>
    <col min="25" max="25" width="4.7109375" customWidth="1"/>
    <col min="26" max="26" width="4.28515625" customWidth="1"/>
    <col min="27" max="27" width="5.28515625" customWidth="1"/>
    <col min="28" max="29" width="4" customWidth="1"/>
    <col min="30" max="30" width="5.42578125" customWidth="1"/>
    <col min="31" max="31" width="4.28515625" customWidth="1"/>
    <col min="32" max="33" width="4.5703125" customWidth="1"/>
    <col min="34" max="34" width="4.42578125" customWidth="1"/>
    <col min="35" max="35" width="4.85546875" customWidth="1"/>
    <col min="36" max="36" width="4" customWidth="1"/>
    <col min="37" max="37" width="3.5703125" customWidth="1"/>
    <col min="38" max="38" width="3.42578125" customWidth="1"/>
  </cols>
  <sheetData>
    <row r="1" spans="1:38">
      <c r="A1" s="211" t="s">
        <v>63</v>
      </c>
    </row>
    <row r="2" spans="1:38">
      <c r="J2" t="s">
        <v>62</v>
      </c>
    </row>
    <row r="3" spans="1:38" ht="15.75" thickBot="1">
      <c r="J3">
        <v>0</v>
      </c>
      <c r="K3">
        <v>3</v>
      </c>
      <c r="L3">
        <v>5</v>
      </c>
      <c r="M3">
        <v>7</v>
      </c>
      <c r="N3">
        <v>10</v>
      </c>
      <c r="O3">
        <v>12</v>
      </c>
      <c r="P3">
        <v>14</v>
      </c>
      <c r="Q3">
        <v>17</v>
      </c>
      <c r="R3">
        <v>19</v>
      </c>
      <c r="S3">
        <v>21</v>
      </c>
      <c r="T3">
        <v>24</v>
      </c>
      <c r="U3">
        <v>26</v>
      </c>
      <c r="V3">
        <v>28</v>
      </c>
      <c r="W3">
        <v>84</v>
      </c>
      <c r="X3">
        <v>87</v>
      </c>
      <c r="Y3">
        <v>89</v>
      </c>
      <c r="Z3">
        <v>91</v>
      </c>
      <c r="AA3">
        <v>94</v>
      </c>
      <c r="AB3">
        <v>96</v>
      </c>
      <c r="AC3">
        <v>98</v>
      </c>
      <c r="AD3">
        <v>101</v>
      </c>
      <c r="AE3">
        <v>103</v>
      </c>
      <c r="AF3">
        <v>105</v>
      </c>
      <c r="AG3">
        <v>108</v>
      </c>
      <c r="AH3">
        <v>110</v>
      </c>
      <c r="AI3">
        <v>112</v>
      </c>
    </row>
    <row r="4" spans="1:38" ht="15.75" thickTop="1">
      <c r="A4" s="1" t="s">
        <v>38</v>
      </c>
      <c r="B4" s="1" t="s">
        <v>39</v>
      </c>
      <c r="C4" s="2" t="s">
        <v>26</v>
      </c>
      <c r="D4" s="3" t="s">
        <v>27</v>
      </c>
      <c r="E4" s="2">
        <v>1</v>
      </c>
      <c r="F4" s="2" t="s">
        <v>25</v>
      </c>
      <c r="G4" s="4">
        <v>41327</v>
      </c>
      <c r="H4" s="4">
        <f t="shared" ref="H4:H17" si="0">G4+7*4</f>
        <v>41355</v>
      </c>
      <c r="I4" s="4">
        <f t="shared" ref="I4:I32" si="1">G4+7*12</f>
        <v>41411</v>
      </c>
      <c r="J4" s="153">
        <f t="shared" ref="J4:J32" si="2">G4+7*16</f>
        <v>41439</v>
      </c>
      <c r="K4" s="28">
        <v>0</v>
      </c>
      <c r="L4" s="6">
        <v>0</v>
      </c>
      <c r="M4" s="26">
        <v>0</v>
      </c>
      <c r="N4" s="5">
        <v>0</v>
      </c>
      <c r="O4" s="28">
        <v>0</v>
      </c>
      <c r="P4" s="26">
        <v>0</v>
      </c>
      <c r="Q4" s="5">
        <v>0</v>
      </c>
      <c r="R4" s="6">
        <v>0</v>
      </c>
      <c r="S4" s="30">
        <v>1</v>
      </c>
      <c r="T4" s="5">
        <v>1</v>
      </c>
      <c r="U4" s="6">
        <v>1</v>
      </c>
      <c r="V4" s="143">
        <v>1</v>
      </c>
      <c r="W4" s="140">
        <v>2</v>
      </c>
      <c r="X4" s="60">
        <v>2</v>
      </c>
      <c r="Y4" s="8">
        <v>2</v>
      </c>
      <c r="Z4" s="63">
        <v>2</v>
      </c>
      <c r="AA4" s="60">
        <v>2</v>
      </c>
      <c r="AB4" s="8">
        <v>2</v>
      </c>
      <c r="AC4" s="63">
        <v>2</v>
      </c>
      <c r="AD4" s="60">
        <v>2</v>
      </c>
      <c r="AE4" s="8">
        <v>2</v>
      </c>
      <c r="AF4" s="9">
        <v>2</v>
      </c>
      <c r="AG4" s="42">
        <v>2</v>
      </c>
      <c r="AH4" s="8">
        <v>2</v>
      </c>
      <c r="AI4" s="61">
        <v>2</v>
      </c>
      <c r="AJ4" s="133">
        <v>19</v>
      </c>
      <c r="AK4" s="10">
        <v>0</v>
      </c>
      <c r="AL4" s="103">
        <v>4</v>
      </c>
    </row>
    <row r="5" spans="1:38">
      <c r="A5" s="1" t="s">
        <v>38</v>
      </c>
      <c r="B5" s="1" t="s">
        <v>39</v>
      </c>
      <c r="C5" s="2" t="s">
        <v>26</v>
      </c>
      <c r="D5" s="3" t="s">
        <v>27</v>
      </c>
      <c r="E5" s="2">
        <v>2</v>
      </c>
      <c r="F5" s="2" t="s">
        <v>25</v>
      </c>
      <c r="G5" s="4">
        <v>41327</v>
      </c>
      <c r="H5" s="4">
        <f t="shared" si="0"/>
        <v>41355</v>
      </c>
      <c r="I5" s="4">
        <f t="shared" si="1"/>
        <v>41411</v>
      </c>
      <c r="J5" s="153">
        <f t="shared" si="2"/>
        <v>41439</v>
      </c>
      <c r="K5" s="28">
        <v>0</v>
      </c>
      <c r="L5" s="6">
        <v>0</v>
      </c>
      <c r="M5" s="26">
        <v>0</v>
      </c>
      <c r="N5" s="5">
        <v>0</v>
      </c>
      <c r="O5" s="28">
        <v>0</v>
      </c>
      <c r="P5" s="26">
        <v>0</v>
      </c>
      <c r="Q5" s="5">
        <v>0</v>
      </c>
      <c r="R5" s="6">
        <v>1</v>
      </c>
      <c r="S5" s="30">
        <v>1</v>
      </c>
      <c r="T5" s="5">
        <v>2</v>
      </c>
      <c r="U5" s="6">
        <v>3</v>
      </c>
      <c r="V5" s="143">
        <v>3</v>
      </c>
      <c r="W5" s="140">
        <v>3</v>
      </c>
      <c r="X5" s="60">
        <v>3</v>
      </c>
      <c r="Y5" s="8">
        <v>3</v>
      </c>
      <c r="Z5" s="61">
        <v>3</v>
      </c>
      <c r="AA5" s="60">
        <v>3</v>
      </c>
      <c r="AB5" s="8">
        <v>3</v>
      </c>
      <c r="AC5" s="61">
        <v>3</v>
      </c>
      <c r="AD5" s="60">
        <v>3</v>
      </c>
      <c r="AE5" s="8">
        <v>3</v>
      </c>
      <c r="AF5" s="9">
        <v>3</v>
      </c>
      <c r="AG5" s="42">
        <v>3</v>
      </c>
      <c r="AH5" s="8">
        <v>3</v>
      </c>
      <c r="AI5" s="61">
        <v>3</v>
      </c>
      <c r="AJ5" s="133">
        <v>18</v>
      </c>
      <c r="AK5" s="10">
        <v>0</v>
      </c>
      <c r="AL5" s="103">
        <v>4</v>
      </c>
    </row>
    <row r="6" spans="1:38">
      <c r="A6" s="1" t="s">
        <v>38</v>
      </c>
      <c r="B6" s="1" t="s">
        <v>39</v>
      </c>
      <c r="C6" s="2" t="s">
        <v>26</v>
      </c>
      <c r="D6" s="3" t="s">
        <v>27</v>
      </c>
      <c r="E6" s="2">
        <v>3</v>
      </c>
      <c r="F6" s="2" t="s">
        <v>25</v>
      </c>
      <c r="G6" s="4">
        <v>41327</v>
      </c>
      <c r="H6" s="4">
        <f t="shared" si="0"/>
        <v>41355</v>
      </c>
      <c r="I6" s="4">
        <f t="shared" si="1"/>
        <v>41411</v>
      </c>
      <c r="J6" s="153">
        <f t="shared" si="2"/>
        <v>41439</v>
      </c>
      <c r="K6" s="28">
        <v>0</v>
      </c>
      <c r="L6" s="6">
        <v>0</v>
      </c>
      <c r="M6" s="26">
        <v>0</v>
      </c>
      <c r="N6" s="5">
        <v>0</v>
      </c>
      <c r="O6" s="28">
        <v>0</v>
      </c>
      <c r="P6" s="26">
        <v>0</v>
      </c>
      <c r="Q6" s="5">
        <v>0</v>
      </c>
      <c r="R6" s="6">
        <v>0</v>
      </c>
      <c r="S6" s="30">
        <v>0</v>
      </c>
      <c r="T6" s="5">
        <v>0</v>
      </c>
      <c r="U6" s="6">
        <v>0</v>
      </c>
      <c r="V6" s="143">
        <v>1</v>
      </c>
      <c r="W6" s="140">
        <v>2</v>
      </c>
      <c r="X6" s="60">
        <v>2</v>
      </c>
      <c r="Y6" s="8">
        <v>2</v>
      </c>
      <c r="Z6" s="61">
        <v>2</v>
      </c>
      <c r="AA6" s="60">
        <v>2</v>
      </c>
      <c r="AB6" s="8">
        <v>2</v>
      </c>
      <c r="AC6" s="61">
        <v>2</v>
      </c>
      <c r="AD6" s="60">
        <v>2</v>
      </c>
      <c r="AE6" s="8">
        <v>2</v>
      </c>
      <c r="AF6" s="9">
        <v>2</v>
      </c>
      <c r="AG6" s="42">
        <v>2</v>
      </c>
      <c r="AH6" s="8">
        <v>2</v>
      </c>
      <c r="AI6" s="61">
        <v>2</v>
      </c>
      <c r="AJ6" s="133">
        <v>21</v>
      </c>
      <c r="AK6" s="10">
        <v>0</v>
      </c>
      <c r="AL6" s="103">
        <v>2</v>
      </c>
    </row>
    <row r="7" spans="1:38">
      <c r="A7" s="1" t="s">
        <v>38</v>
      </c>
      <c r="B7" s="1" t="s">
        <v>39</v>
      </c>
      <c r="C7" s="2" t="s">
        <v>26</v>
      </c>
      <c r="D7" s="3" t="s">
        <v>27</v>
      </c>
      <c r="E7" s="2">
        <v>4</v>
      </c>
      <c r="F7" s="2" t="s">
        <v>25</v>
      </c>
      <c r="G7" s="4">
        <v>41327</v>
      </c>
      <c r="H7" s="4">
        <f t="shared" si="0"/>
        <v>41355</v>
      </c>
      <c r="I7" s="4">
        <f t="shared" si="1"/>
        <v>41411</v>
      </c>
      <c r="J7" s="153">
        <f t="shared" si="2"/>
        <v>41439</v>
      </c>
      <c r="K7" s="28">
        <v>0</v>
      </c>
      <c r="L7" s="6">
        <v>0</v>
      </c>
      <c r="M7" s="26">
        <v>0</v>
      </c>
      <c r="N7" s="5">
        <v>0</v>
      </c>
      <c r="O7" s="28">
        <v>0</v>
      </c>
      <c r="P7" s="26">
        <v>0</v>
      </c>
      <c r="Q7" s="5">
        <v>0</v>
      </c>
      <c r="R7" s="6">
        <v>0</v>
      </c>
      <c r="S7" s="30">
        <v>0</v>
      </c>
      <c r="T7" s="5">
        <v>0</v>
      </c>
      <c r="U7" s="6">
        <v>0</v>
      </c>
      <c r="V7" s="143">
        <v>0</v>
      </c>
      <c r="W7" s="140">
        <v>1</v>
      </c>
      <c r="X7" s="60">
        <v>1</v>
      </c>
      <c r="Y7" s="8">
        <v>1</v>
      </c>
      <c r="Z7" s="61">
        <v>1</v>
      </c>
      <c r="AA7" s="60">
        <v>1</v>
      </c>
      <c r="AB7" s="8">
        <v>1</v>
      </c>
      <c r="AC7" s="61">
        <v>1</v>
      </c>
      <c r="AD7" s="60">
        <v>1</v>
      </c>
      <c r="AE7" s="8">
        <v>1</v>
      </c>
      <c r="AF7" s="9">
        <v>2</v>
      </c>
      <c r="AG7" s="42">
        <v>2</v>
      </c>
      <c r="AH7" s="8">
        <v>2</v>
      </c>
      <c r="AI7" s="61">
        <v>2</v>
      </c>
      <c r="AJ7" s="133">
        <v>10</v>
      </c>
      <c r="AK7" s="10">
        <v>0</v>
      </c>
      <c r="AL7" s="103">
        <v>13</v>
      </c>
    </row>
    <row r="8" spans="1:38" s="162" customFormat="1">
      <c r="A8" s="158"/>
      <c r="B8" s="158"/>
      <c r="C8" s="159"/>
      <c r="D8" s="159"/>
      <c r="E8" s="159"/>
      <c r="F8" s="159"/>
      <c r="G8" s="159"/>
      <c r="H8" s="159"/>
      <c r="I8" s="159"/>
      <c r="J8" s="160"/>
      <c r="K8" s="161">
        <f>(K4/(25-$AL$4)+K5/(25-$AL$5)+K6/(25-$AL$6)+K7/(25-$AL$7))/4</f>
        <v>0</v>
      </c>
      <c r="L8" s="161">
        <f t="shared" ref="L8:AI8" si="3">(L4/(25-$AL$4)+L5/(25-$AL$5)+L6/(25-$AL$6)+L7/(25-$AL$7))/4</f>
        <v>0</v>
      </c>
      <c r="M8" s="161">
        <f t="shared" si="3"/>
        <v>0</v>
      </c>
      <c r="N8" s="161">
        <f t="shared" si="3"/>
        <v>0</v>
      </c>
      <c r="O8" s="161">
        <f t="shared" si="3"/>
        <v>0</v>
      </c>
      <c r="P8" s="161">
        <f t="shared" si="3"/>
        <v>0</v>
      </c>
      <c r="Q8" s="161">
        <f t="shared" si="3"/>
        <v>0</v>
      </c>
      <c r="R8" s="161">
        <f t="shared" si="3"/>
        <v>1.1904761904761904E-2</v>
      </c>
      <c r="S8" s="161">
        <f t="shared" si="3"/>
        <v>2.3809523809523808E-2</v>
      </c>
      <c r="T8" s="161">
        <f t="shared" si="3"/>
        <v>3.5714285714285712E-2</v>
      </c>
      <c r="U8" s="161">
        <f t="shared" si="3"/>
        <v>4.7619047619047616E-2</v>
      </c>
      <c r="V8" s="161">
        <f t="shared" si="3"/>
        <v>5.848861283643892E-2</v>
      </c>
      <c r="W8" s="161">
        <f t="shared" si="3"/>
        <v>0.10209627329192546</v>
      </c>
      <c r="X8" s="161">
        <f t="shared" si="3"/>
        <v>0.10209627329192546</v>
      </c>
      <c r="Y8" s="161">
        <f t="shared" si="3"/>
        <v>0.10209627329192546</v>
      </c>
      <c r="Z8" s="161">
        <f t="shared" si="3"/>
        <v>0.10209627329192546</v>
      </c>
      <c r="AA8" s="161">
        <f t="shared" si="3"/>
        <v>0.10209627329192546</v>
      </c>
      <c r="AB8" s="161">
        <f t="shared" si="3"/>
        <v>0.10209627329192546</v>
      </c>
      <c r="AC8" s="161">
        <f t="shared" si="3"/>
        <v>0.10209627329192546</v>
      </c>
      <c r="AD8" s="161">
        <f t="shared" si="3"/>
        <v>0.10209627329192546</v>
      </c>
      <c r="AE8" s="161">
        <f t="shared" si="3"/>
        <v>0.10209627329192546</v>
      </c>
      <c r="AF8" s="161">
        <f t="shared" si="3"/>
        <v>0.12292960662525879</v>
      </c>
      <c r="AG8" s="161">
        <f t="shared" si="3"/>
        <v>0.12292960662525879</v>
      </c>
      <c r="AH8" s="161">
        <f t="shared" si="3"/>
        <v>0.12292960662525879</v>
      </c>
      <c r="AI8" s="161">
        <f t="shared" si="3"/>
        <v>0.12292960662525879</v>
      </c>
      <c r="AJ8" s="161"/>
      <c r="AK8" s="159"/>
      <c r="AL8" s="160"/>
    </row>
    <row r="9" spans="1:38">
      <c r="A9" s="22" t="s">
        <v>38</v>
      </c>
      <c r="B9" s="22" t="s">
        <v>39</v>
      </c>
      <c r="C9" s="23" t="s">
        <v>26</v>
      </c>
      <c r="D9" s="24" t="s">
        <v>30</v>
      </c>
      <c r="E9" s="23">
        <v>1</v>
      </c>
      <c r="F9" s="23" t="s">
        <v>25</v>
      </c>
      <c r="G9" s="25">
        <v>41327</v>
      </c>
      <c r="H9" s="11">
        <f t="shared" si="0"/>
        <v>41355</v>
      </c>
      <c r="I9" s="11">
        <f t="shared" si="1"/>
        <v>41411</v>
      </c>
      <c r="J9" s="146">
        <f t="shared" si="2"/>
        <v>41439</v>
      </c>
      <c r="K9" s="28">
        <v>0</v>
      </c>
      <c r="L9" s="6">
        <v>0</v>
      </c>
      <c r="M9" s="26">
        <v>0</v>
      </c>
      <c r="N9" s="5">
        <v>0</v>
      </c>
      <c r="O9" s="28">
        <v>0</v>
      </c>
      <c r="P9" s="26">
        <v>1</v>
      </c>
      <c r="Q9" s="5">
        <v>1</v>
      </c>
      <c r="R9" s="6">
        <v>1</v>
      </c>
      <c r="S9" s="30">
        <v>1</v>
      </c>
      <c r="T9" s="5">
        <v>1</v>
      </c>
      <c r="U9" s="6">
        <v>1</v>
      </c>
      <c r="V9" s="143">
        <v>1</v>
      </c>
      <c r="W9" s="140">
        <v>1</v>
      </c>
      <c r="X9" s="60">
        <v>1</v>
      </c>
      <c r="Y9" s="8">
        <v>1</v>
      </c>
      <c r="Z9" s="61">
        <v>1</v>
      </c>
      <c r="AA9" s="60">
        <v>1</v>
      </c>
      <c r="AB9" s="8">
        <v>1</v>
      </c>
      <c r="AC9" s="61">
        <v>2</v>
      </c>
      <c r="AD9" s="60">
        <v>2</v>
      </c>
      <c r="AE9" s="8">
        <v>2</v>
      </c>
      <c r="AF9" s="9">
        <v>2</v>
      </c>
      <c r="AG9" s="42">
        <v>2</v>
      </c>
      <c r="AH9" s="8">
        <v>2</v>
      </c>
      <c r="AI9" s="61">
        <v>2</v>
      </c>
      <c r="AJ9" s="133">
        <v>16</v>
      </c>
      <c r="AK9" s="10">
        <v>0</v>
      </c>
      <c r="AL9" s="103">
        <v>7</v>
      </c>
    </row>
    <row r="10" spans="1:38">
      <c r="A10" s="22" t="s">
        <v>38</v>
      </c>
      <c r="B10" s="22" t="s">
        <v>39</v>
      </c>
      <c r="C10" s="23" t="s">
        <v>26</v>
      </c>
      <c r="D10" s="24" t="s">
        <v>30</v>
      </c>
      <c r="E10" s="23">
        <v>2</v>
      </c>
      <c r="F10" s="23" t="s">
        <v>25</v>
      </c>
      <c r="G10" s="25">
        <v>41327</v>
      </c>
      <c r="H10" s="11">
        <f t="shared" si="0"/>
        <v>41355</v>
      </c>
      <c r="I10" s="11">
        <f t="shared" si="1"/>
        <v>41411</v>
      </c>
      <c r="J10" s="146">
        <f t="shared" si="2"/>
        <v>41439</v>
      </c>
      <c r="K10" s="28">
        <v>0</v>
      </c>
      <c r="L10" s="6">
        <v>0</v>
      </c>
      <c r="M10" s="26">
        <v>0</v>
      </c>
      <c r="N10" s="5">
        <v>0</v>
      </c>
      <c r="O10" s="28">
        <v>0</v>
      </c>
      <c r="P10" s="26">
        <v>0</v>
      </c>
      <c r="Q10" s="5">
        <v>0</v>
      </c>
      <c r="R10" s="6">
        <v>0</v>
      </c>
      <c r="S10" s="30">
        <v>0</v>
      </c>
      <c r="T10" s="5">
        <v>0</v>
      </c>
      <c r="U10" s="6">
        <v>0</v>
      </c>
      <c r="V10" s="143">
        <v>0</v>
      </c>
      <c r="W10" s="140">
        <v>0</v>
      </c>
      <c r="X10" s="60">
        <v>0</v>
      </c>
      <c r="Y10" s="8">
        <v>0</v>
      </c>
      <c r="Z10" s="61">
        <v>0</v>
      </c>
      <c r="AA10" s="60">
        <v>0</v>
      </c>
      <c r="AB10" s="8">
        <v>0</v>
      </c>
      <c r="AC10" s="61">
        <v>0</v>
      </c>
      <c r="AD10" s="60">
        <v>0</v>
      </c>
      <c r="AE10" s="8">
        <v>0</v>
      </c>
      <c r="AF10" s="9">
        <v>0</v>
      </c>
      <c r="AG10" s="42">
        <v>0</v>
      </c>
      <c r="AH10" s="8">
        <v>0</v>
      </c>
      <c r="AI10" s="61">
        <v>0</v>
      </c>
      <c r="AJ10" s="133">
        <v>22</v>
      </c>
      <c r="AK10" s="10">
        <v>0</v>
      </c>
      <c r="AL10" s="103">
        <v>3</v>
      </c>
    </row>
    <row r="11" spans="1:38">
      <c r="A11" s="22" t="s">
        <v>38</v>
      </c>
      <c r="B11" s="22" t="s">
        <v>39</v>
      </c>
      <c r="C11" s="23" t="s">
        <v>26</v>
      </c>
      <c r="D11" s="24" t="s">
        <v>30</v>
      </c>
      <c r="E11" s="23">
        <v>3</v>
      </c>
      <c r="F11" s="23" t="s">
        <v>25</v>
      </c>
      <c r="G11" s="25">
        <v>41327</v>
      </c>
      <c r="H11" s="11">
        <f t="shared" si="0"/>
        <v>41355</v>
      </c>
      <c r="I11" s="11">
        <f t="shared" si="1"/>
        <v>41411</v>
      </c>
      <c r="J11" s="146">
        <f t="shared" si="2"/>
        <v>41439</v>
      </c>
      <c r="K11" s="28">
        <v>0</v>
      </c>
      <c r="L11" s="6">
        <v>0</v>
      </c>
      <c r="M11" s="26">
        <v>0</v>
      </c>
      <c r="N11" s="5">
        <v>1</v>
      </c>
      <c r="O11" s="28">
        <v>1</v>
      </c>
      <c r="P11" s="26">
        <v>2</v>
      </c>
      <c r="Q11" s="5">
        <v>2</v>
      </c>
      <c r="R11" s="6">
        <v>2</v>
      </c>
      <c r="S11" s="30">
        <v>2</v>
      </c>
      <c r="T11" s="5">
        <v>2</v>
      </c>
      <c r="U11" s="6">
        <v>2</v>
      </c>
      <c r="V11" s="143">
        <v>2</v>
      </c>
      <c r="W11" s="140">
        <v>2</v>
      </c>
      <c r="X11" s="60">
        <v>2</v>
      </c>
      <c r="Y11" s="8">
        <v>2</v>
      </c>
      <c r="Z11" s="61">
        <v>2</v>
      </c>
      <c r="AA11" s="60">
        <v>2</v>
      </c>
      <c r="AB11" s="8">
        <v>2</v>
      </c>
      <c r="AC11" s="61">
        <v>2</v>
      </c>
      <c r="AD11" s="60">
        <v>2</v>
      </c>
      <c r="AE11" s="8">
        <v>2</v>
      </c>
      <c r="AF11" s="9">
        <v>2</v>
      </c>
      <c r="AG11" s="42">
        <v>2</v>
      </c>
      <c r="AH11" s="8">
        <v>2</v>
      </c>
      <c r="AI11" s="61">
        <v>2</v>
      </c>
      <c r="AJ11" s="133">
        <v>21</v>
      </c>
      <c r="AK11" s="10">
        <v>0</v>
      </c>
      <c r="AL11" s="103">
        <v>2</v>
      </c>
    </row>
    <row r="12" spans="1:38">
      <c r="A12" s="22" t="s">
        <v>38</v>
      </c>
      <c r="B12" s="22" t="s">
        <v>39</v>
      </c>
      <c r="C12" s="23" t="s">
        <v>26</v>
      </c>
      <c r="D12" s="24" t="s">
        <v>30</v>
      </c>
      <c r="E12" s="23">
        <v>4</v>
      </c>
      <c r="F12" s="23" t="s">
        <v>25</v>
      </c>
      <c r="G12" s="25">
        <v>41327</v>
      </c>
      <c r="H12" s="11">
        <f t="shared" si="0"/>
        <v>41355</v>
      </c>
      <c r="I12" s="11">
        <f t="shared" si="1"/>
        <v>41411</v>
      </c>
      <c r="J12" s="146">
        <f t="shared" si="2"/>
        <v>41439</v>
      </c>
      <c r="K12" s="28">
        <v>0</v>
      </c>
      <c r="L12" s="6">
        <v>0</v>
      </c>
      <c r="M12" s="26">
        <v>0</v>
      </c>
      <c r="N12" s="5">
        <v>0</v>
      </c>
      <c r="O12" s="28">
        <v>0</v>
      </c>
      <c r="P12" s="26">
        <v>0</v>
      </c>
      <c r="Q12" s="5">
        <v>0</v>
      </c>
      <c r="R12" s="6">
        <v>1</v>
      </c>
      <c r="S12" s="30">
        <v>1</v>
      </c>
      <c r="T12" s="5">
        <v>1</v>
      </c>
      <c r="U12" s="6">
        <v>1</v>
      </c>
      <c r="V12" s="143">
        <v>1</v>
      </c>
      <c r="W12" s="140">
        <v>1</v>
      </c>
      <c r="X12" s="60">
        <v>1</v>
      </c>
      <c r="Y12" s="8">
        <v>1</v>
      </c>
      <c r="Z12" s="61">
        <v>1</v>
      </c>
      <c r="AA12" s="60">
        <v>1</v>
      </c>
      <c r="AB12" s="8">
        <v>1</v>
      </c>
      <c r="AC12" s="61">
        <v>1</v>
      </c>
      <c r="AD12" s="60">
        <v>1</v>
      </c>
      <c r="AE12" s="8">
        <v>1</v>
      </c>
      <c r="AF12" s="9">
        <v>1</v>
      </c>
      <c r="AG12" s="42">
        <v>1</v>
      </c>
      <c r="AH12" s="8">
        <v>1</v>
      </c>
      <c r="AI12" s="61">
        <v>1</v>
      </c>
      <c r="AJ12" s="133">
        <v>19</v>
      </c>
      <c r="AK12" s="10">
        <v>0</v>
      </c>
      <c r="AL12" s="103">
        <v>5</v>
      </c>
    </row>
    <row r="13" spans="1:38" s="162" customFormat="1">
      <c r="A13" s="158"/>
      <c r="B13" s="158"/>
      <c r="C13" s="159"/>
      <c r="D13" s="159"/>
      <c r="E13" s="159"/>
      <c r="F13" s="159"/>
      <c r="G13" s="159"/>
      <c r="H13" s="159"/>
      <c r="I13" s="159"/>
      <c r="J13" s="160"/>
      <c r="K13" s="161">
        <f>(K9/(25-$AL$9)+K10/(25-$AL$10)+K11/(25-$AL$11)+K12/(25-$AL$12))/4</f>
        <v>0</v>
      </c>
      <c r="L13" s="161">
        <f t="shared" ref="L13:AI13" si="4">(L9/(25-$AL$9)+L10/(25-$AL$10)+L11/(25-$AL$11)+L12/(25-$AL$12))/4</f>
        <v>0</v>
      </c>
      <c r="M13" s="161">
        <f t="shared" si="4"/>
        <v>0</v>
      </c>
      <c r="N13" s="161">
        <f t="shared" si="4"/>
        <v>1.0869565217391304E-2</v>
      </c>
      <c r="O13" s="161">
        <f t="shared" si="4"/>
        <v>1.0869565217391304E-2</v>
      </c>
      <c r="P13" s="161">
        <f t="shared" si="4"/>
        <v>3.5628019323671496E-2</v>
      </c>
      <c r="Q13" s="161">
        <f t="shared" si="4"/>
        <v>3.5628019323671496E-2</v>
      </c>
      <c r="R13" s="161">
        <f t="shared" si="4"/>
        <v>4.81280193236715E-2</v>
      </c>
      <c r="S13" s="161">
        <f t="shared" si="4"/>
        <v>4.81280193236715E-2</v>
      </c>
      <c r="T13" s="161">
        <f t="shared" si="4"/>
        <v>4.81280193236715E-2</v>
      </c>
      <c r="U13" s="161">
        <f t="shared" si="4"/>
        <v>4.81280193236715E-2</v>
      </c>
      <c r="V13" s="161">
        <f t="shared" si="4"/>
        <v>4.81280193236715E-2</v>
      </c>
      <c r="W13" s="161">
        <f t="shared" si="4"/>
        <v>4.81280193236715E-2</v>
      </c>
      <c r="X13" s="161">
        <f t="shared" si="4"/>
        <v>4.81280193236715E-2</v>
      </c>
      <c r="Y13" s="161">
        <f t="shared" si="4"/>
        <v>4.81280193236715E-2</v>
      </c>
      <c r="Z13" s="161">
        <f t="shared" si="4"/>
        <v>4.81280193236715E-2</v>
      </c>
      <c r="AA13" s="161">
        <f t="shared" si="4"/>
        <v>4.81280193236715E-2</v>
      </c>
      <c r="AB13" s="161">
        <f t="shared" si="4"/>
        <v>4.81280193236715E-2</v>
      </c>
      <c r="AC13" s="161">
        <f t="shared" si="4"/>
        <v>6.2016908212560382E-2</v>
      </c>
      <c r="AD13" s="161">
        <f t="shared" si="4"/>
        <v>6.2016908212560382E-2</v>
      </c>
      <c r="AE13" s="161">
        <f t="shared" si="4"/>
        <v>6.2016908212560382E-2</v>
      </c>
      <c r="AF13" s="161">
        <f t="shared" si="4"/>
        <v>6.2016908212560382E-2</v>
      </c>
      <c r="AG13" s="161">
        <f t="shared" si="4"/>
        <v>6.2016908212560382E-2</v>
      </c>
      <c r="AH13" s="161">
        <f t="shared" si="4"/>
        <v>6.2016908212560382E-2</v>
      </c>
      <c r="AI13" s="161">
        <f t="shared" si="4"/>
        <v>6.2016908212560382E-2</v>
      </c>
      <c r="AJ13" s="161"/>
      <c r="AK13" s="159"/>
      <c r="AL13" s="160"/>
    </row>
    <row r="14" spans="1:38">
      <c r="A14" s="1" t="s">
        <v>38</v>
      </c>
      <c r="B14" s="1" t="s">
        <v>39</v>
      </c>
      <c r="C14" s="12" t="s">
        <v>26</v>
      </c>
      <c r="D14" s="13" t="s">
        <v>31</v>
      </c>
      <c r="E14" s="12">
        <v>1</v>
      </c>
      <c r="F14" s="2" t="s">
        <v>25</v>
      </c>
      <c r="G14" s="4">
        <v>41327</v>
      </c>
      <c r="H14" s="14">
        <f t="shared" si="0"/>
        <v>41355</v>
      </c>
      <c r="I14" s="14">
        <f t="shared" si="1"/>
        <v>41411</v>
      </c>
      <c r="J14" s="154">
        <f t="shared" si="2"/>
        <v>41439</v>
      </c>
      <c r="K14" s="28">
        <v>0</v>
      </c>
      <c r="L14" s="6">
        <v>0</v>
      </c>
      <c r="M14" s="26">
        <v>0</v>
      </c>
      <c r="N14" s="5">
        <v>0</v>
      </c>
      <c r="O14" s="28">
        <v>1</v>
      </c>
      <c r="P14" s="26">
        <v>1</v>
      </c>
      <c r="Q14" s="5">
        <v>1</v>
      </c>
      <c r="R14" s="6">
        <v>1</v>
      </c>
      <c r="S14" s="30">
        <v>1</v>
      </c>
      <c r="T14" s="5">
        <v>1</v>
      </c>
      <c r="U14" s="6">
        <v>1</v>
      </c>
      <c r="V14" s="143">
        <v>1</v>
      </c>
      <c r="W14" s="140">
        <v>2</v>
      </c>
      <c r="X14" s="60">
        <v>2</v>
      </c>
      <c r="Y14" s="8">
        <v>2</v>
      </c>
      <c r="Z14" s="61">
        <v>2</v>
      </c>
      <c r="AA14" s="60">
        <v>2</v>
      </c>
      <c r="AB14" s="8">
        <v>2</v>
      </c>
      <c r="AC14" s="61">
        <v>2</v>
      </c>
      <c r="AD14" s="60">
        <v>2</v>
      </c>
      <c r="AE14" s="8">
        <v>2</v>
      </c>
      <c r="AF14" s="9">
        <v>2</v>
      </c>
      <c r="AG14" s="42">
        <v>2</v>
      </c>
      <c r="AH14" s="8">
        <v>2</v>
      </c>
      <c r="AI14" s="61">
        <v>2</v>
      </c>
      <c r="AJ14" s="133">
        <v>19</v>
      </c>
      <c r="AK14" s="10">
        <v>0</v>
      </c>
      <c r="AL14" s="103">
        <v>4</v>
      </c>
    </row>
    <row r="15" spans="1:38">
      <c r="A15" s="1" t="s">
        <v>38</v>
      </c>
      <c r="B15" s="1" t="s">
        <v>39</v>
      </c>
      <c r="C15" s="12" t="s">
        <v>26</v>
      </c>
      <c r="D15" s="13" t="s">
        <v>31</v>
      </c>
      <c r="E15" s="12">
        <v>2</v>
      </c>
      <c r="F15" s="2" t="s">
        <v>25</v>
      </c>
      <c r="G15" s="4">
        <v>41327</v>
      </c>
      <c r="H15" s="14">
        <f t="shared" si="0"/>
        <v>41355</v>
      </c>
      <c r="I15" s="14">
        <f t="shared" si="1"/>
        <v>41411</v>
      </c>
      <c r="J15" s="154">
        <f t="shared" si="2"/>
        <v>41439</v>
      </c>
      <c r="K15" s="28">
        <v>0</v>
      </c>
      <c r="L15" s="6">
        <v>0</v>
      </c>
      <c r="M15" s="26">
        <v>0</v>
      </c>
      <c r="N15" s="5">
        <v>0</v>
      </c>
      <c r="O15" s="28">
        <v>0</v>
      </c>
      <c r="P15" s="26">
        <v>0</v>
      </c>
      <c r="Q15" s="5">
        <v>0</v>
      </c>
      <c r="R15" s="6">
        <v>0</v>
      </c>
      <c r="S15" s="30">
        <v>0</v>
      </c>
      <c r="T15" s="5">
        <v>1</v>
      </c>
      <c r="U15" s="6">
        <v>1</v>
      </c>
      <c r="V15" s="143">
        <v>1</v>
      </c>
      <c r="W15" s="140">
        <v>2</v>
      </c>
      <c r="X15" s="60">
        <v>2</v>
      </c>
      <c r="Y15" s="8">
        <v>2</v>
      </c>
      <c r="Z15" s="61">
        <v>2</v>
      </c>
      <c r="AA15" s="60">
        <v>2</v>
      </c>
      <c r="AB15" s="8">
        <v>2</v>
      </c>
      <c r="AC15" s="61">
        <v>2</v>
      </c>
      <c r="AD15" s="60">
        <v>2</v>
      </c>
      <c r="AE15" s="8">
        <v>2</v>
      </c>
      <c r="AF15" s="9">
        <v>2</v>
      </c>
      <c r="AG15" s="42">
        <v>2</v>
      </c>
      <c r="AH15" s="8">
        <v>2</v>
      </c>
      <c r="AI15" s="61">
        <v>2</v>
      </c>
      <c r="AJ15" s="133">
        <v>19</v>
      </c>
      <c r="AK15" s="10">
        <v>0</v>
      </c>
      <c r="AL15" s="103">
        <v>4</v>
      </c>
    </row>
    <row r="16" spans="1:38">
      <c r="A16" s="1" t="s">
        <v>38</v>
      </c>
      <c r="B16" s="1" t="s">
        <v>39</v>
      </c>
      <c r="C16" s="12" t="s">
        <v>26</v>
      </c>
      <c r="D16" s="13" t="s">
        <v>31</v>
      </c>
      <c r="E16" s="12">
        <v>3</v>
      </c>
      <c r="F16" s="2" t="s">
        <v>25</v>
      </c>
      <c r="G16" s="4">
        <v>41327</v>
      </c>
      <c r="H16" s="14">
        <f t="shared" si="0"/>
        <v>41355</v>
      </c>
      <c r="I16" s="14">
        <f t="shared" si="1"/>
        <v>41411</v>
      </c>
      <c r="J16" s="154">
        <f t="shared" si="2"/>
        <v>41439</v>
      </c>
      <c r="K16" s="28">
        <v>0</v>
      </c>
      <c r="L16" s="6">
        <v>0</v>
      </c>
      <c r="M16" s="26">
        <v>0</v>
      </c>
      <c r="N16" s="5">
        <v>0</v>
      </c>
      <c r="O16" s="28">
        <v>0</v>
      </c>
      <c r="P16" s="26">
        <v>0</v>
      </c>
      <c r="Q16" s="5">
        <v>0</v>
      </c>
      <c r="R16" s="6">
        <v>0</v>
      </c>
      <c r="S16" s="30">
        <v>0</v>
      </c>
      <c r="T16" s="5">
        <v>0</v>
      </c>
      <c r="U16" s="6">
        <v>0</v>
      </c>
      <c r="V16" s="143">
        <v>0</v>
      </c>
      <c r="W16" s="140">
        <v>0</v>
      </c>
      <c r="X16" s="60">
        <v>0</v>
      </c>
      <c r="Y16" s="8">
        <v>0</v>
      </c>
      <c r="Z16" s="61">
        <v>0</v>
      </c>
      <c r="AA16" s="60">
        <v>0</v>
      </c>
      <c r="AB16" s="8">
        <v>0</v>
      </c>
      <c r="AC16" s="61">
        <v>0</v>
      </c>
      <c r="AD16" s="60">
        <v>0</v>
      </c>
      <c r="AE16" s="8">
        <v>0</v>
      </c>
      <c r="AF16" s="9">
        <v>0</v>
      </c>
      <c r="AG16" s="42">
        <v>0</v>
      </c>
      <c r="AH16" s="8">
        <v>0</v>
      </c>
      <c r="AI16" s="61">
        <v>0</v>
      </c>
      <c r="AJ16" s="133">
        <v>20</v>
      </c>
      <c r="AK16" s="10">
        <v>0</v>
      </c>
      <c r="AL16" s="103">
        <v>5</v>
      </c>
    </row>
    <row r="17" spans="1:38">
      <c r="A17" s="1" t="s">
        <v>38</v>
      </c>
      <c r="B17" s="1" t="s">
        <v>39</v>
      </c>
      <c r="C17" s="12" t="s">
        <v>26</v>
      </c>
      <c r="D17" s="13" t="s">
        <v>31</v>
      </c>
      <c r="E17" s="12">
        <v>4</v>
      </c>
      <c r="F17" s="2" t="s">
        <v>25</v>
      </c>
      <c r="G17" s="4">
        <v>41327</v>
      </c>
      <c r="H17" s="14">
        <f t="shared" si="0"/>
        <v>41355</v>
      </c>
      <c r="I17" s="14">
        <f t="shared" si="1"/>
        <v>41411</v>
      </c>
      <c r="J17" s="154">
        <f t="shared" si="2"/>
        <v>41439</v>
      </c>
      <c r="K17" s="28">
        <v>0</v>
      </c>
      <c r="L17" s="6">
        <v>0</v>
      </c>
      <c r="M17" s="26">
        <v>0</v>
      </c>
      <c r="N17" s="5">
        <v>0</v>
      </c>
      <c r="O17" s="28">
        <v>0</v>
      </c>
      <c r="P17" s="26">
        <v>0</v>
      </c>
      <c r="Q17" s="5">
        <v>0</v>
      </c>
      <c r="R17" s="6">
        <v>0</v>
      </c>
      <c r="S17" s="30">
        <v>0</v>
      </c>
      <c r="T17" s="5">
        <v>0</v>
      </c>
      <c r="U17" s="6">
        <v>0</v>
      </c>
      <c r="V17" s="143">
        <v>0</v>
      </c>
      <c r="W17" s="140">
        <v>1</v>
      </c>
      <c r="X17" s="60">
        <v>1</v>
      </c>
      <c r="Y17" s="8">
        <v>1</v>
      </c>
      <c r="Z17" s="61">
        <v>1</v>
      </c>
      <c r="AA17" s="60">
        <v>1</v>
      </c>
      <c r="AB17" s="8">
        <v>1</v>
      </c>
      <c r="AC17" s="61">
        <v>1</v>
      </c>
      <c r="AD17" s="60">
        <v>1</v>
      </c>
      <c r="AE17" s="8">
        <v>1</v>
      </c>
      <c r="AF17" s="9">
        <v>1</v>
      </c>
      <c r="AG17" s="42">
        <v>1</v>
      </c>
      <c r="AH17" s="8">
        <v>1</v>
      </c>
      <c r="AI17" s="61">
        <v>1</v>
      </c>
      <c r="AJ17" s="133">
        <v>21</v>
      </c>
      <c r="AK17" s="10">
        <v>0</v>
      </c>
      <c r="AL17" s="103">
        <v>3</v>
      </c>
    </row>
    <row r="18" spans="1:38" s="162" customFormat="1">
      <c r="A18" s="158"/>
      <c r="B18" s="158"/>
      <c r="C18" s="159"/>
      <c r="D18" s="159"/>
      <c r="E18" s="159"/>
      <c r="F18" s="159"/>
      <c r="G18" s="159"/>
      <c r="H18" s="159"/>
      <c r="I18" s="159"/>
      <c r="J18" s="160"/>
      <c r="K18" s="161">
        <f>(K14/(25-$AL$14)+K15/(25-$AL$15)+K16/(25-$AL$16)+K17/(25-$AL$17))/4</f>
        <v>0</v>
      </c>
      <c r="L18" s="161">
        <f t="shared" ref="L18:AI18" si="5">(L14/(25-$AL$14)+L15/(25-$AL$15)+L16/(25-$AL$16)+L17/(25-$AL$17))/4</f>
        <v>0</v>
      </c>
      <c r="M18" s="161">
        <f t="shared" si="5"/>
        <v>0</v>
      </c>
      <c r="N18" s="161">
        <f t="shared" si="5"/>
        <v>0</v>
      </c>
      <c r="O18" s="161">
        <f t="shared" si="5"/>
        <v>1.1904761904761904E-2</v>
      </c>
      <c r="P18" s="161">
        <f t="shared" si="5"/>
        <v>1.1904761904761904E-2</v>
      </c>
      <c r="Q18" s="161">
        <f t="shared" si="5"/>
        <v>1.1904761904761904E-2</v>
      </c>
      <c r="R18" s="161">
        <f t="shared" si="5"/>
        <v>1.1904761904761904E-2</v>
      </c>
      <c r="S18" s="161">
        <f t="shared" si="5"/>
        <v>1.1904761904761904E-2</v>
      </c>
      <c r="T18" s="161">
        <f t="shared" si="5"/>
        <v>2.3809523809523808E-2</v>
      </c>
      <c r="U18" s="161">
        <f t="shared" si="5"/>
        <v>2.3809523809523808E-2</v>
      </c>
      <c r="V18" s="161">
        <f t="shared" si="5"/>
        <v>2.3809523809523808E-2</v>
      </c>
      <c r="W18" s="161">
        <f t="shared" si="5"/>
        <v>5.8982683982683984E-2</v>
      </c>
      <c r="X18" s="161">
        <f t="shared" si="5"/>
        <v>5.8982683982683984E-2</v>
      </c>
      <c r="Y18" s="161">
        <f t="shared" si="5"/>
        <v>5.8982683982683984E-2</v>
      </c>
      <c r="Z18" s="161">
        <f t="shared" si="5"/>
        <v>5.8982683982683984E-2</v>
      </c>
      <c r="AA18" s="161">
        <f t="shared" si="5"/>
        <v>5.8982683982683984E-2</v>
      </c>
      <c r="AB18" s="161">
        <f t="shared" si="5"/>
        <v>5.8982683982683984E-2</v>
      </c>
      <c r="AC18" s="161">
        <f t="shared" si="5"/>
        <v>5.8982683982683984E-2</v>
      </c>
      <c r="AD18" s="161">
        <f t="shared" si="5"/>
        <v>5.8982683982683984E-2</v>
      </c>
      <c r="AE18" s="161">
        <f t="shared" si="5"/>
        <v>5.8982683982683984E-2</v>
      </c>
      <c r="AF18" s="161">
        <f t="shared" si="5"/>
        <v>5.8982683982683984E-2</v>
      </c>
      <c r="AG18" s="161">
        <f t="shared" si="5"/>
        <v>5.8982683982683984E-2</v>
      </c>
      <c r="AH18" s="161">
        <f t="shared" si="5"/>
        <v>5.8982683982683984E-2</v>
      </c>
      <c r="AI18" s="161">
        <f t="shared" si="5"/>
        <v>5.8982683982683984E-2</v>
      </c>
      <c r="AJ18" s="161"/>
      <c r="AK18" s="159"/>
      <c r="AL18" s="160"/>
    </row>
    <row r="19" spans="1:38">
      <c r="A19" s="22" t="s">
        <v>38</v>
      </c>
      <c r="B19" s="22" t="s">
        <v>39</v>
      </c>
      <c r="C19" s="23" t="s">
        <v>24</v>
      </c>
      <c r="D19" s="24" t="s">
        <v>27</v>
      </c>
      <c r="E19" s="23">
        <v>1</v>
      </c>
      <c r="F19" s="23" t="s">
        <v>25</v>
      </c>
      <c r="G19" s="25">
        <v>41327</v>
      </c>
      <c r="H19" s="11" t="s">
        <v>29</v>
      </c>
      <c r="I19" s="11">
        <f t="shared" si="1"/>
        <v>41411</v>
      </c>
      <c r="J19" s="146">
        <f t="shared" si="2"/>
        <v>41439</v>
      </c>
      <c r="K19" s="28" t="s">
        <v>29</v>
      </c>
      <c r="L19" s="6" t="s">
        <v>29</v>
      </c>
      <c r="M19" s="26" t="s">
        <v>29</v>
      </c>
      <c r="N19" s="5" t="s">
        <v>29</v>
      </c>
      <c r="O19" s="28" t="s">
        <v>29</v>
      </c>
      <c r="P19" s="26" t="s">
        <v>29</v>
      </c>
      <c r="Q19" s="5" t="s">
        <v>29</v>
      </c>
      <c r="R19" s="6" t="s">
        <v>29</v>
      </c>
      <c r="S19" s="30" t="s">
        <v>29</v>
      </c>
      <c r="T19" s="5" t="s">
        <v>29</v>
      </c>
      <c r="U19" s="6" t="s">
        <v>29</v>
      </c>
      <c r="V19" s="143" t="s">
        <v>29</v>
      </c>
      <c r="W19" s="140">
        <v>0</v>
      </c>
      <c r="X19" s="60">
        <v>2</v>
      </c>
      <c r="Y19" s="8">
        <v>2</v>
      </c>
      <c r="Z19" s="40">
        <v>3</v>
      </c>
      <c r="AA19" s="42">
        <v>4</v>
      </c>
      <c r="AB19" s="8">
        <v>4</v>
      </c>
      <c r="AC19" s="9">
        <v>4</v>
      </c>
      <c r="AD19" s="42">
        <v>4</v>
      </c>
      <c r="AE19" s="8">
        <v>4</v>
      </c>
      <c r="AF19" s="9">
        <v>4</v>
      </c>
      <c r="AG19" s="42">
        <v>4</v>
      </c>
      <c r="AH19" s="8">
        <v>4</v>
      </c>
      <c r="AI19" s="61">
        <v>4</v>
      </c>
      <c r="AJ19" s="133">
        <v>14</v>
      </c>
      <c r="AK19" s="10">
        <v>0</v>
      </c>
      <c r="AL19" s="103">
        <v>7</v>
      </c>
    </row>
    <row r="20" spans="1:38">
      <c r="A20" s="22" t="s">
        <v>38</v>
      </c>
      <c r="B20" s="22" t="s">
        <v>39</v>
      </c>
      <c r="C20" s="23" t="s">
        <v>24</v>
      </c>
      <c r="D20" s="24" t="s">
        <v>27</v>
      </c>
      <c r="E20" s="23">
        <v>2</v>
      </c>
      <c r="F20" s="23" t="s">
        <v>25</v>
      </c>
      <c r="G20" s="25">
        <v>41327</v>
      </c>
      <c r="H20" s="11" t="s">
        <v>29</v>
      </c>
      <c r="I20" s="11">
        <f t="shared" si="1"/>
        <v>41411</v>
      </c>
      <c r="J20" s="146">
        <f t="shared" si="2"/>
        <v>41439</v>
      </c>
      <c r="K20" s="28" t="s">
        <v>29</v>
      </c>
      <c r="L20" s="6" t="s">
        <v>29</v>
      </c>
      <c r="M20" s="26" t="s">
        <v>29</v>
      </c>
      <c r="N20" s="5" t="s">
        <v>29</v>
      </c>
      <c r="O20" s="28" t="s">
        <v>29</v>
      </c>
      <c r="P20" s="26" t="s">
        <v>29</v>
      </c>
      <c r="Q20" s="5" t="s">
        <v>29</v>
      </c>
      <c r="R20" s="6" t="s">
        <v>29</v>
      </c>
      <c r="S20" s="30" t="s">
        <v>29</v>
      </c>
      <c r="T20" s="5" t="s">
        <v>29</v>
      </c>
      <c r="U20" s="6" t="s">
        <v>29</v>
      </c>
      <c r="V20" s="143" t="s">
        <v>29</v>
      </c>
      <c r="W20" s="140">
        <v>0</v>
      </c>
      <c r="X20" s="60">
        <v>0</v>
      </c>
      <c r="Y20" s="8">
        <v>0</v>
      </c>
      <c r="Z20" s="40">
        <v>0</v>
      </c>
      <c r="AA20" s="42">
        <v>1</v>
      </c>
      <c r="AB20" s="8">
        <v>1</v>
      </c>
      <c r="AC20" s="9">
        <v>1</v>
      </c>
      <c r="AD20" s="42">
        <v>1</v>
      </c>
      <c r="AE20" s="8">
        <v>2</v>
      </c>
      <c r="AF20" s="9">
        <v>2</v>
      </c>
      <c r="AG20" s="42">
        <v>2</v>
      </c>
      <c r="AH20" s="8">
        <v>2</v>
      </c>
      <c r="AI20" s="61">
        <v>2</v>
      </c>
      <c r="AJ20" s="133">
        <v>19</v>
      </c>
      <c r="AK20" s="10">
        <v>0</v>
      </c>
      <c r="AL20" s="103">
        <v>4</v>
      </c>
    </row>
    <row r="21" spans="1:38">
      <c r="A21" s="22" t="s">
        <v>38</v>
      </c>
      <c r="B21" s="22" t="s">
        <v>39</v>
      </c>
      <c r="C21" s="23" t="s">
        <v>24</v>
      </c>
      <c r="D21" s="24" t="s">
        <v>27</v>
      </c>
      <c r="E21" s="23">
        <v>3</v>
      </c>
      <c r="F21" s="23" t="s">
        <v>25</v>
      </c>
      <c r="G21" s="25">
        <v>41327</v>
      </c>
      <c r="H21" s="11" t="s">
        <v>29</v>
      </c>
      <c r="I21" s="11">
        <f t="shared" si="1"/>
        <v>41411</v>
      </c>
      <c r="J21" s="146">
        <f t="shared" si="2"/>
        <v>41439</v>
      </c>
      <c r="K21" s="28" t="s">
        <v>29</v>
      </c>
      <c r="L21" s="6" t="s">
        <v>29</v>
      </c>
      <c r="M21" s="26" t="s">
        <v>29</v>
      </c>
      <c r="N21" s="5" t="s">
        <v>29</v>
      </c>
      <c r="O21" s="28" t="s">
        <v>29</v>
      </c>
      <c r="P21" s="26" t="s">
        <v>29</v>
      </c>
      <c r="Q21" s="5" t="s">
        <v>29</v>
      </c>
      <c r="R21" s="6" t="s">
        <v>29</v>
      </c>
      <c r="S21" s="30" t="s">
        <v>29</v>
      </c>
      <c r="T21" s="5" t="s">
        <v>29</v>
      </c>
      <c r="U21" s="6" t="s">
        <v>29</v>
      </c>
      <c r="V21" s="143" t="s">
        <v>29</v>
      </c>
      <c r="W21" s="140">
        <v>0</v>
      </c>
      <c r="X21" s="60">
        <v>4</v>
      </c>
      <c r="Y21" s="8">
        <v>6</v>
      </c>
      <c r="Z21" s="40">
        <v>8</v>
      </c>
      <c r="AA21" s="42">
        <v>8</v>
      </c>
      <c r="AB21" s="8">
        <v>8</v>
      </c>
      <c r="AC21" s="9">
        <v>8</v>
      </c>
      <c r="AD21" s="42">
        <v>8</v>
      </c>
      <c r="AE21" s="8">
        <v>9</v>
      </c>
      <c r="AF21" s="9">
        <v>9</v>
      </c>
      <c r="AG21" s="42">
        <v>9</v>
      </c>
      <c r="AH21" s="8">
        <v>9</v>
      </c>
      <c r="AI21" s="61">
        <v>9</v>
      </c>
      <c r="AJ21" s="133">
        <v>15</v>
      </c>
      <c r="AK21" s="10">
        <v>0</v>
      </c>
      <c r="AL21" s="103">
        <v>1</v>
      </c>
    </row>
    <row r="22" spans="1:38">
      <c r="A22" s="22" t="s">
        <v>38</v>
      </c>
      <c r="B22" s="22" t="s">
        <v>39</v>
      </c>
      <c r="C22" s="23" t="s">
        <v>24</v>
      </c>
      <c r="D22" s="24" t="s">
        <v>27</v>
      </c>
      <c r="E22" s="23">
        <v>4</v>
      </c>
      <c r="F22" s="23" t="s">
        <v>25</v>
      </c>
      <c r="G22" s="25">
        <v>41327</v>
      </c>
      <c r="H22" s="11" t="s">
        <v>29</v>
      </c>
      <c r="I22" s="11">
        <f t="shared" si="1"/>
        <v>41411</v>
      </c>
      <c r="J22" s="146">
        <f t="shared" si="2"/>
        <v>41439</v>
      </c>
      <c r="K22" s="28" t="s">
        <v>29</v>
      </c>
      <c r="L22" s="6" t="s">
        <v>29</v>
      </c>
      <c r="M22" s="26" t="s">
        <v>29</v>
      </c>
      <c r="N22" s="5" t="s">
        <v>29</v>
      </c>
      <c r="O22" s="28" t="s">
        <v>29</v>
      </c>
      <c r="P22" s="26" t="s">
        <v>29</v>
      </c>
      <c r="Q22" s="5" t="s">
        <v>29</v>
      </c>
      <c r="R22" s="6" t="s">
        <v>29</v>
      </c>
      <c r="S22" s="30" t="s">
        <v>29</v>
      </c>
      <c r="T22" s="5" t="s">
        <v>29</v>
      </c>
      <c r="U22" s="6" t="s">
        <v>29</v>
      </c>
      <c r="V22" s="143" t="s">
        <v>29</v>
      </c>
      <c r="W22" s="140">
        <v>0</v>
      </c>
      <c r="X22" s="60">
        <v>3</v>
      </c>
      <c r="Y22" s="8">
        <v>3</v>
      </c>
      <c r="Z22" s="40">
        <v>3</v>
      </c>
      <c r="AA22" s="42">
        <v>4</v>
      </c>
      <c r="AB22" s="8">
        <v>4</v>
      </c>
      <c r="AC22" s="9">
        <v>5</v>
      </c>
      <c r="AD22" s="42">
        <v>5</v>
      </c>
      <c r="AE22" s="8">
        <v>6</v>
      </c>
      <c r="AF22" s="9">
        <v>6</v>
      </c>
      <c r="AG22" s="42">
        <v>6</v>
      </c>
      <c r="AH22" s="8">
        <v>6</v>
      </c>
      <c r="AI22" s="61">
        <v>6</v>
      </c>
      <c r="AJ22" s="133">
        <v>17</v>
      </c>
      <c r="AK22" s="10">
        <v>0</v>
      </c>
      <c r="AL22" s="103">
        <v>2</v>
      </c>
    </row>
    <row r="23" spans="1:38" s="162" customFormat="1">
      <c r="A23" s="158"/>
      <c r="B23" s="158"/>
      <c r="C23" s="159"/>
      <c r="D23" s="159"/>
      <c r="E23" s="159"/>
      <c r="F23" s="159"/>
      <c r="G23" s="159"/>
      <c r="H23" s="159"/>
      <c r="I23" s="159"/>
      <c r="J23" s="160"/>
      <c r="K23" s="161"/>
      <c r="L23" s="159"/>
      <c r="M23" s="164"/>
      <c r="N23" s="165"/>
      <c r="O23" s="161"/>
      <c r="P23" s="164"/>
      <c r="Q23" s="165"/>
      <c r="R23" s="159"/>
      <c r="S23" s="166"/>
      <c r="T23" s="165"/>
      <c r="U23" s="159"/>
      <c r="V23" s="160"/>
      <c r="W23" s="167">
        <f>(W19/(25-$AL$19)+W20/(25-$AL$20)+W21/(25-$AL$21)+W22/(25-$AL$22))/4</f>
        <v>0</v>
      </c>
      <c r="X23" s="167">
        <f t="shared" ref="X23:AI23" si="6">(X19/(25-$AL$19)+X20/(25-$AL$20)+X21/(25-$AL$21)+X22/(25-$AL$22))/4</f>
        <v>0.10205314009661837</v>
      </c>
      <c r="Y23" s="167">
        <f t="shared" si="6"/>
        <v>0.12288647342995168</v>
      </c>
      <c r="Z23" s="167">
        <f t="shared" si="6"/>
        <v>0.15760869565217392</v>
      </c>
      <c r="AA23" s="167">
        <f t="shared" si="6"/>
        <v>0.194271911663216</v>
      </c>
      <c r="AB23" s="167">
        <f t="shared" si="6"/>
        <v>0.194271911663216</v>
      </c>
      <c r="AC23" s="167">
        <f t="shared" si="6"/>
        <v>0.2051414768806073</v>
      </c>
      <c r="AD23" s="167">
        <f t="shared" si="6"/>
        <v>0.2051414768806073</v>
      </c>
      <c r="AE23" s="167">
        <f t="shared" si="6"/>
        <v>0.2383324706694272</v>
      </c>
      <c r="AF23" s="167">
        <f t="shared" si="6"/>
        <v>0.2383324706694272</v>
      </c>
      <c r="AG23" s="167">
        <f t="shared" si="6"/>
        <v>0.2383324706694272</v>
      </c>
      <c r="AH23" s="167">
        <f t="shared" si="6"/>
        <v>0.2383324706694272</v>
      </c>
      <c r="AI23" s="167">
        <f t="shared" si="6"/>
        <v>0.2383324706694272</v>
      </c>
      <c r="AJ23" s="161"/>
      <c r="AK23" s="159"/>
      <c r="AL23" s="160"/>
    </row>
    <row r="24" spans="1:38">
      <c r="A24" s="1" t="s">
        <v>38</v>
      </c>
      <c r="B24" s="1" t="s">
        <v>39</v>
      </c>
      <c r="C24" s="12" t="s">
        <v>24</v>
      </c>
      <c r="D24" s="13" t="s">
        <v>30</v>
      </c>
      <c r="E24" s="12">
        <v>1</v>
      </c>
      <c r="F24" s="2" t="s">
        <v>25</v>
      </c>
      <c r="G24" s="4">
        <v>41327</v>
      </c>
      <c r="H24" s="15" t="s">
        <v>29</v>
      </c>
      <c r="I24" s="14">
        <f t="shared" si="1"/>
        <v>41411</v>
      </c>
      <c r="J24" s="154">
        <f t="shared" si="2"/>
        <v>41439</v>
      </c>
      <c r="K24" s="28" t="s">
        <v>29</v>
      </c>
      <c r="L24" s="6" t="s">
        <v>29</v>
      </c>
      <c r="M24" s="26" t="s">
        <v>29</v>
      </c>
      <c r="N24" s="5" t="s">
        <v>29</v>
      </c>
      <c r="O24" s="28" t="s">
        <v>29</v>
      </c>
      <c r="P24" s="26" t="s">
        <v>29</v>
      </c>
      <c r="Q24" s="5" t="s">
        <v>29</v>
      </c>
      <c r="R24" s="6" t="s">
        <v>29</v>
      </c>
      <c r="S24" s="30" t="s">
        <v>29</v>
      </c>
      <c r="T24" s="5" t="s">
        <v>29</v>
      </c>
      <c r="U24" s="6" t="s">
        <v>29</v>
      </c>
      <c r="V24" s="143" t="s">
        <v>29</v>
      </c>
      <c r="W24" s="140">
        <v>0</v>
      </c>
      <c r="X24" s="60">
        <v>0</v>
      </c>
      <c r="Y24" s="8">
        <v>0</v>
      </c>
      <c r="Z24" s="40">
        <v>1</v>
      </c>
      <c r="AA24" s="42">
        <v>1</v>
      </c>
      <c r="AB24" s="8">
        <v>1</v>
      </c>
      <c r="AC24" s="9">
        <v>1</v>
      </c>
      <c r="AD24" s="42">
        <v>1</v>
      </c>
      <c r="AE24" s="8">
        <v>1</v>
      </c>
      <c r="AF24" s="9">
        <v>1</v>
      </c>
      <c r="AG24" s="42">
        <v>1</v>
      </c>
      <c r="AH24" s="8">
        <v>1</v>
      </c>
      <c r="AI24" s="61">
        <v>2</v>
      </c>
      <c r="AJ24" s="133">
        <v>21</v>
      </c>
      <c r="AK24" s="10">
        <v>0</v>
      </c>
      <c r="AL24" s="103">
        <v>2</v>
      </c>
    </row>
    <row r="25" spans="1:38">
      <c r="A25" s="1" t="s">
        <v>38</v>
      </c>
      <c r="B25" s="1" t="s">
        <v>39</v>
      </c>
      <c r="C25" s="12" t="s">
        <v>24</v>
      </c>
      <c r="D25" s="13" t="s">
        <v>30</v>
      </c>
      <c r="E25" s="12">
        <v>2</v>
      </c>
      <c r="F25" s="2" t="s">
        <v>25</v>
      </c>
      <c r="G25" s="4">
        <v>41327</v>
      </c>
      <c r="H25" s="15" t="s">
        <v>29</v>
      </c>
      <c r="I25" s="14">
        <f t="shared" si="1"/>
        <v>41411</v>
      </c>
      <c r="J25" s="154">
        <f t="shared" si="2"/>
        <v>41439</v>
      </c>
      <c r="K25" s="28" t="s">
        <v>29</v>
      </c>
      <c r="L25" s="6" t="s">
        <v>29</v>
      </c>
      <c r="M25" s="26" t="s">
        <v>29</v>
      </c>
      <c r="N25" s="5" t="s">
        <v>29</v>
      </c>
      <c r="O25" s="28" t="s">
        <v>29</v>
      </c>
      <c r="P25" s="26" t="s">
        <v>29</v>
      </c>
      <c r="Q25" s="5" t="s">
        <v>29</v>
      </c>
      <c r="R25" s="6" t="s">
        <v>29</v>
      </c>
      <c r="S25" s="30" t="s">
        <v>29</v>
      </c>
      <c r="T25" s="5" t="s">
        <v>29</v>
      </c>
      <c r="U25" s="6" t="s">
        <v>29</v>
      </c>
      <c r="V25" s="143" t="s">
        <v>29</v>
      </c>
      <c r="W25" s="140">
        <v>0</v>
      </c>
      <c r="X25" s="60">
        <v>0</v>
      </c>
      <c r="Y25" s="8">
        <v>1</v>
      </c>
      <c r="Z25" s="40">
        <v>3</v>
      </c>
      <c r="AA25" s="42">
        <v>4</v>
      </c>
      <c r="AB25" s="8">
        <v>4</v>
      </c>
      <c r="AC25" s="9">
        <v>5</v>
      </c>
      <c r="AD25" s="42">
        <v>6</v>
      </c>
      <c r="AE25" s="8">
        <v>7</v>
      </c>
      <c r="AF25" s="9">
        <v>7</v>
      </c>
      <c r="AG25" s="42">
        <v>7</v>
      </c>
      <c r="AH25" s="8">
        <v>7</v>
      </c>
      <c r="AI25" s="61">
        <v>7</v>
      </c>
      <c r="AJ25" s="133">
        <v>15</v>
      </c>
      <c r="AK25" s="10">
        <v>0</v>
      </c>
      <c r="AL25" s="103">
        <v>3</v>
      </c>
    </row>
    <row r="26" spans="1:38">
      <c r="A26" s="1" t="s">
        <v>38</v>
      </c>
      <c r="B26" s="1" t="s">
        <v>39</v>
      </c>
      <c r="C26" s="12" t="s">
        <v>24</v>
      </c>
      <c r="D26" s="13" t="s">
        <v>30</v>
      </c>
      <c r="E26" s="12">
        <v>3</v>
      </c>
      <c r="F26" s="2" t="s">
        <v>25</v>
      </c>
      <c r="G26" s="4">
        <v>41327</v>
      </c>
      <c r="H26" s="15" t="s">
        <v>29</v>
      </c>
      <c r="I26" s="14">
        <f t="shared" si="1"/>
        <v>41411</v>
      </c>
      <c r="J26" s="154">
        <f t="shared" si="2"/>
        <v>41439</v>
      </c>
      <c r="K26" s="28" t="s">
        <v>29</v>
      </c>
      <c r="L26" s="6" t="s">
        <v>29</v>
      </c>
      <c r="M26" s="26" t="s">
        <v>29</v>
      </c>
      <c r="N26" s="5" t="s">
        <v>29</v>
      </c>
      <c r="O26" s="28" t="s">
        <v>29</v>
      </c>
      <c r="P26" s="26" t="s">
        <v>29</v>
      </c>
      <c r="Q26" s="5" t="s">
        <v>29</v>
      </c>
      <c r="R26" s="6" t="s">
        <v>29</v>
      </c>
      <c r="S26" s="30" t="s">
        <v>29</v>
      </c>
      <c r="T26" s="5" t="s">
        <v>29</v>
      </c>
      <c r="U26" s="6" t="s">
        <v>29</v>
      </c>
      <c r="V26" s="143" t="s">
        <v>29</v>
      </c>
      <c r="W26" s="140">
        <v>0</v>
      </c>
      <c r="X26" s="60">
        <v>0</v>
      </c>
      <c r="Y26" s="8">
        <v>3</v>
      </c>
      <c r="Z26" s="40">
        <v>3</v>
      </c>
      <c r="AA26" s="42">
        <v>3</v>
      </c>
      <c r="AB26" s="8">
        <v>3</v>
      </c>
      <c r="AC26" s="9">
        <v>3</v>
      </c>
      <c r="AD26" s="42">
        <v>3</v>
      </c>
      <c r="AE26" s="8">
        <v>3</v>
      </c>
      <c r="AF26" s="9">
        <v>3</v>
      </c>
      <c r="AG26" s="42">
        <v>3</v>
      </c>
      <c r="AH26" s="8">
        <v>3</v>
      </c>
      <c r="AI26" s="61">
        <v>3</v>
      </c>
      <c r="AJ26" s="133">
        <v>19</v>
      </c>
      <c r="AK26" s="10">
        <v>0</v>
      </c>
      <c r="AL26" s="103">
        <v>3</v>
      </c>
    </row>
    <row r="27" spans="1:38">
      <c r="A27" s="1" t="s">
        <v>38</v>
      </c>
      <c r="B27" s="1" t="s">
        <v>39</v>
      </c>
      <c r="C27" s="12" t="s">
        <v>24</v>
      </c>
      <c r="D27" s="13" t="s">
        <v>30</v>
      </c>
      <c r="E27" s="12">
        <v>4</v>
      </c>
      <c r="F27" s="2" t="s">
        <v>25</v>
      </c>
      <c r="G27" s="4">
        <v>41327</v>
      </c>
      <c r="H27" s="15" t="s">
        <v>29</v>
      </c>
      <c r="I27" s="14">
        <f t="shared" si="1"/>
        <v>41411</v>
      </c>
      <c r="J27" s="154">
        <f t="shared" si="2"/>
        <v>41439</v>
      </c>
      <c r="K27" s="28" t="s">
        <v>29</v>
      </c>
      <c r="L27" s="6" t="s">
        <v>29</v>
      </c>
      <c r="M27" s="26" t="s">
        <v>29</v>
      </c>
      <c r="N27" s="5" t="s">
        <v>29</v>
      </c>
      <c r="O27" s="28" t="s">
        <v>29</v>
      </c>
      <c r="P27" s="26" t="s">
        <v>29</v>
      </c>
      <c r="Q27" s="5" t="s">
        <v>29</v>
      </c>
      <c r="R27" s="6" t="s">
        <v>29</v>
      </c>
      <c r="S27" s="30" t="s">
        <v>29</v>
      </c>
      <c r="T27" s="5" t="s">
        <v>29</v>
      </c>
      <c r="U27" s="6" t="s">
        <v>29</v>
      </c>
      <c r="V27" s="143" t="s">
        <v>29</v>
      </c>
      <c r="W27" s="140">
        <v>0</v>
      </c>
      <c r="X27" s="60">
        <v>0</v>
      </c>
      <c r="Y27" s="8">
        <v>1</v>
      </c>
      <c r="Z27" s="40">
        <v>1</v>
      </c>
      <c r="AA27" s="42">
        <v>1</v>
      </c>
      <c r="AB27" s="8">
        <v>1</v>
      </c>
      <c r="AC27" s="9">
        <v>2</v>
      </c>
      <c r="AD27" s="42">
        <v>2</v>
      </c>
      <c r="AE27" s="8">
        <v>3</v>
      </c>
      <c r="AF27" s="9">
        <v>4</v>
      </c>
      <c r="AG27" s="42">
        <v>4</v>
      </c>
      <c r="AH27" s="8">
        <v>4</v>
      </c>
      <c r="AI27" s="61">
        <v>5</v>
      </c>
      <c r="AJ27" s="133">
        <v>15</v>
      </c>
      <c r="AK27" s="10">
        <v>0</v>
      </c>
      <c r="AL27" s="103">
        <v>5</v>
      </c>
    </row>
    <row r="28" spans="1:38" s="162" customFormat="1">
      <c r="A28" s="158"/>
      <c r="B28" s="158"/>
      <c r="C28" s="159"/>
      <c r="D28" s="159"/>
      <c r="E28" s="159"/>
      <c r="F28" s="159"/>
      <c r="G28" s="159"/>
      <c r="H28" s="159"/>
      <c r="I28" s="159"/>
      <c r="J28" s="160"/>
      <c r="K28" s="161"/>
      <c r="L28" s="159"/>
      <c r="M28" s="164"/>
      <c r="N28" s="165"/>
      <c r="O28" s="161"/>
      <c r="P28" s="164"/>
      <c r="Q28" s="165"/>
      <c r="R28" s="159"/>
      <c r="S28" s="166"/>
      <c r="T28" s="165"/>
      <c r="U28" s="159"/>
      <c r="V28" s="160"/>
      <c r="W28" s="167">
        <f>(W24/(25-$AL$24)+W25/(25-$AL$25)+W26/(25-$AL$26)+W27/(25-$AL$27))/4</f>
        <v>0</v>
      </c>
      <c r="X28" s="167">
        <f t="shared" ref="X28:AI28" si="7">(X24/(25-$AL$24)+X25/(25-$AL$25)+X26/(25-$AL$26)+X27/(25-$AL$27))/4</f>
        <v>0</v>
      </c>
      <c r="Y28" s="167">
        <f t="shared" si="7"/>
        <v>5.7954545454545453E-2</v>
      </c>
      <c r="Z28" s="167">
        <f t="shared" si="7"/>
        <v>9.1551383399209471E-2</v>
      </c>
      <c r="AA28" s="167">
        <f t="shared" si="7"/>
        <v>0.10291501976284585</v>
      </c>
      <c r="AB28" s="167">
        <f t="shared" si="7"/>
        <v>0.10291501976284585</v>
      </c>
      <c r="AC28" s="167">
        <f t="shared" si="7"/>
        <v>0.1267786561264822</v>
      </c>
      <c r="AD28" s="167">
        <f t="shared" si="7"/>
        <v>0.13814229249011856</v>
      </c>
      <c r="AE28" s="167">
        <f t="shared" si="7"/>
        <v>0.16200592885375495</v>
      </c>
      <c r="AF28" s="167">
        <f t="shared" si="7"/>
        <v>0.17450592885375493</v>
      </c>
      <c r="AG28" s="167">
        <f t="shared" si="7"/>
        <v>0.17450592885375493</v>
      </c>
      <c r="AH28" s="167">
        <f t="shared" si="7"/>
        <v>0.17450592885375493</v>
      </c>
      <c r="AI28" s="167">
        <f t="shared" si="7"/>
        <v>0.19787549407114624</v>
      </c>
      <c r="AJ28" s="161"/>
      <c r="AK28" s="159"/>
      <c r="AL28" s="160"/>
    </row>
    <row r="29" spans="1:38">
      <c r="A29" s="22" t="s">
        <v>38</v>
      </c>
      <c r="B29" s="22" t="s">
        <v>39</v>
      </c>
      <c r="C29" s="23" t="s">
        <v>24</v>
      </c>
      <c r="D29" s="24" t="s">
        <v>31</v>
      </c>
      <c r="E29" s="23">
        <v>1</v>
      </c>
      <c r="F29" s="23" t="s">
        <v>25</v>
      </c>
      <c r="G29" s="25">
        <v>41327</v>
      </c>
      <c r="H29" s="11" t="s">
        <v>29</v>
      </c>
      <c r="I29" s="11">
        <f t="shared" si="1"/>
        <v>41411</v>
      </c>
      <c r="J29" s="146">
        <f t="shared" si="2"/>
        <v>41439</v>
      </c>
      <c r="K29" s="28" t="s">
        <v>29</v>
      </c>
      <c r="L29" s="6" t="s">
        <v>29</v>
      </c>
      <c r="M29" s="26" t="s">
        <v>29</v>
      </c>
      <c r="N29" s="5" t="s">
        <v>29</v>
      </c>
      <c r="O29" s="28" t="s">
        <v>29</v>
      </c>
      <c r="P29" s="26" t="s">
        <v>29</v>
      </c>
      <c r="Q29" s="5" t="s">
        <v>29</v>
      </c>
      <c r="R29" s="6" t="s">
        <v>29</v>
      </c>
      <c r="S29" s="30" t="s">
        <v>29</v>
      </c>
      <c r="T29" s="5" t="s">
        <v>29</v>
      </c>
      <c r="U29" s="6" t="s">
        <v>29</v>
      </c>
      <c r="V29" s="143" t="s">
        <v>29</v>
      </c>
      <c r="W29" s="140">
        <v>0</v>
      </c>
      <c r="X29" s="60">
        <v>0</v>
      </c>
      <c r="Y29" s="8">
        <v>0</v>
      </c>
      <c r="Z29" s="40">
        <v>0</v>
      </c>
      <c r="AA29" s="42">
        <v>0</v>
      </c>
      <c r="AB29" s="8">
        <v>1</v>
      </c>
      <c r="AC29" s="9">
        <v>2</v>
      </c>
      <c r="AD29" s="42">
        <v>2</v>
      </c>
      <c r="AE29" s="8">
        <v>2</v>
      </c>
      <c r="AF29" s="9">
        <v>2</v>
      </c>
      <c r="AG29" s="42">
        <v>2</v>
      </c>
      <c r="AH29" s="8">
        <v>2</v>
      </c>
      <c r="AI29" s="61">
        <v>2</v>
      </c>
      <c r="AJ29" s="133">
        <v>22</v>
      </c>
      <c r="AK29" s="10">
        <v>0</v>
      </c>
      <c r="AL29" s="103">
        <v>1</v>
      </c>
    </row>
    <row r="30" spans="1:38">
      <c r="A30" s="22" t="s">
        <v>38</v>
      </c>
      <c r="B30" s="22" t="s">
        <v>39</v>
      </c>
      <c r="C30" s="23" t="s">
        <v>24</v>
      </c>
      <c r="D30" s="24" t="s">
        <v>31</v>
      </c>
      <c r="E30" s="23">
        <v>2</v>
      </c>
      <c r="F30" s="23" t="s">
        <v>25</v>
      </c>
      <c r="G30" s="25">
        <v>41327</v>
      </c>
      <c r="H30" s="11" t="s">
        <v>29</v>
      </c>
      <c r="I30" s="11">
        <f t="shared" si="1"/>
        <v>41411</v>
      </c>
      <c r="J30" s="146">
        <f t="shared" si="2"/>
        <v>41439</v>
      </c>
      <c r="K30" s="28" t="s">
        <v>29</v>
      </c>
      <c r="L30" s="6" t="s">
        <v>29</v>
      </c>
      <c r="M30" s="26" t="s">
        <v>29</v>
      </c>
      <c r="N30" s="5" t="s">
        <v>29</v>
      </c>
      <c r="O30" s="28" t="s">
        <v>29</v>
      </c>
      <c r="P30" s="26" t="s">
        <v>29</v>
      </c>
      <c r="Q30" s="5" t="s">
        <v>29</v>
      </c>
      <c r="R30" s="6" t="s">
        <v>29</v>
      </c>
      <c r="S30" s="30" t="s">
        <v>29</v>
      </c>
      <c r="T30" s="5" t="s">
        <v>29</v>
      </c>
      <c r="U30" s="6" t="s">
        <v>29</v>
      </c>
      <c r="V30" s="143" t="s">
        <v>29</v>
      </c>
      <c r="W30" s="140">
        <v>0</v>
      </c>
      <c r="X30" s="60">
        <v>0</v>
      </c>
      <c r="Y30" s="8">
        <v>1</v>
      </c>
      <c r="Z30" s="40">
        <v>2</v>
      </c>
      <c r="AA30" s="42">
        <v>4</v>
      </c>
      <c r="AB30" s="8">
        <v>5</v>
      </c>
      <c r="AC30" s="9">
        <v>5</v>
      </c>
      <c r="AD30" s="42">
        <v>5</v>
      </c>
      <c r="AE30" s="8">
        <v>5</v>
      </c>
      <c r="AF30" s="9">
        <v>5</v>
      </c>
      <c r="AG30" s="42">
        <v>5</v>
      </c>
      <c r="AH30" s="8">
        <v>5</v>
      </c>
      <c r="AI30" s="61">
        <v>5</v>
      </c>
      <c r="AJ30" s="133">
        <v>14</v>
      </c>
      <c r="AK30" s="10">
        <v>0</v>
      </c>
      <c r="AL30" s="103">
        <v>6</v>
      </c>
    </row>
    <row r="31" spans="1:38">
      <c r="A31" s="22" t="s">
        <v>38</v>
      </c>
      <c r="B31" s="22" t="s">
        <v>39</v>
      </c>
      <c r="C31" s="23" t="s">
        <v>24</v>
      </c>
      <c r="D31" s="24" t="s">
        <v>31</v>
      </c>
      <c r="E31" s="23">
        <v>3</v>
      </c>
      <c r="F31" s="23" t="s">
        <v>25</v>
      </c>
      <c r="G31" s="25">
        <v>41327</v>
      </c>
      <c r="H31" s="11" t="s">
        <v>29</v>
      </c>
      <c r="I31" s="11">
        <f t="shared" si="1"/>
        <v>41411</v>
      </c>
      <c r="J31" s="146">
        <f t="shared" si="2"/>
        <v>41439</v>
      </c>
      <c r="K31" s="28" t="s">
        <v>29</v>
      </c>
      <c r="L31" s="6" t="s">
        <v>29</v>
      </c>
      <c r="M31" s="26" t="s">
        <v>29</v>
      </c>
      <c r="N31" s="5" t="s">
        <v>29</v>
      </c>
      <c r="O31" s="28" t="s">
        <v>29</v>
      </c>
      <c r="P31" s="26" t="s">
        <v>29</v>
      </c>
      <c r="Q31" s="5" t="s">
        <v>29</v>
      </c>
      <c r="R31" s="6" t="s">
        <v>29</v>
      </c>
      <c r="S31" s="30" t="s">
        <v>29</v>
      </c>
      <c r="T31" s="5" t="s">
        <v>29</v>
      </c>
      <c r="U31" s="6" t="s">
        <v>29</v>
      </c>
      <c r="V31" s="143" t="s">
        <v>29</v>
      </c>
      <c r="W31" s="140">
        <v>0</v>
      </c>
      <c r="X31" s="60">
        <v>0</v>
      </c>
      <c r="Y31" s="8">
        <v>0</v>
      </c>
      <c r="Z31" s="40">
        <v>3</v>
      </c>
      <c r="AA31" s="42">
        <v>3</v>
      </c>
      <c r="AB31" s="8">
        <v>3</v>
      </c>
      <c r="AC31" s="9">
        <v>3</v>
      </c>
      <c r="AD31" s="42">
        <v>3</v>
      </c>
      <c r="AE31" s="8">
        <v>3</v>
      </c>
      <c r="AF31" s="9">
        <v>3</v>
      </c>
      <c r="AG31" s="42">
        <v>3</v>
      </c>
      <c r="AH31" s="8">
        <v>3</v>
      </c>
      <c r="AI31" s="61">
        <v>3</v>
      </c>
      <c r="AJ31" s="133">
        <v>18</v>
      </c>
      <c r="AK31" s="10">
        <v>0</v>
      </c>
      <c r="AL31" s="103">
        <v>4</v>
      </c>
    </row>
    <row r="32" spans="1:38" ht="15.75" thickBot="1">
      <c r="A32" s="32" t="s">
        <v>38</v>
      </c>
      <c r="B32" s="32" t="s">
        <v>39</v>
      </c>
      <c r="C32" s="33" t="s">
        <v>24</v>
      </c>
      <c r="D32" s="34" t="s">
        <v>31</v>
      </c>
      <c r="E32" s="33">
        <v>4</v>
      </c>
      <c r="F32" s="33" t="s">
        <v>25</v>
      </c>
      <c r="G32" s="35">
        <v>41327</v>
      </c>
      <c r="H32" s="16" t="s">
        <v>29</v>
      </c>
      <c r="I32" s="16">
        <f t="shared" si="1"/>
        <v>41411</v>
      </c>
      <c r="J32" s="147">
        <f t="shared" si="2"/>
        <v>41439</v>
      </c>
      <c r="K32" s="29" t="s">
        <v>29</v>
      </c>
      <c r="L32" s="18" t="s">
        <v>29</v>
      </c>
      <c r="M32" s="27" t="s">
        <v>29</v>
      </c>
      <c r="N32" s="17" t="s">
        <v>29</v>
      </c>
      <c r="O32" s="29" t="s">
        <v>29</v>
      </c>
      <c r="P32" s="27" t="s">
        <v>29</v>
      </c>
      <c r="Q32" s="17" t="s">
        <v>29</v>
      </c>
      <c r="R32" s="18" t="s">
        <v>29</v>
      </c>
      <c r="S32" s="31" t="s">
        <v>29</v>
      </c>
      <c r="T32" s="17" t="s">
        <v>29</v>
      </c>
      <c r="U32" s="18" t="s">
        <v>29</v>
      </c>
      <c r="V32" s="145" t="s">
        <v>29</v>
      </c>
      <c r="W32" s="144">
        <v>0</v>
      </c>
      <c r="X32" s="62">
        <v>0</v>
      </c>
      <c r="Y32" s="19">
        <v>2</v>
      </c>
      <c r="Z32" s="41">
        <v>3</v>
      </c>
      <c r="AA32" s="43">
        <v>4</v>
      </c>
      <c r="AB32" s="19">
        <v>4</v>
      </c>
      <c r="AC32" s="20">
        <v>4</v>
      </c>
      <c r="AD32" s="43">
        <v>4</v>
      </c>
      <c r="AE32" s="19">
        <v>4</v>
      </c>
      <c r="AF32" s="20">
        <v>4</v>
      </c>
      <c r="AG32" s="43">
        <v>4</v>
      </c>
      <c r="AH32" s="19">
        <v>4</v>
      </c>
      <c r="AI32" s="56">
        <v>4</v>
      </c>
      <c r="AJ32" s="134">
        <v>18</v>
      </c>
      <c r="AK32" s="21">
        <v>0</v>
      </c>
      <c r="AL32" s="104">
        <v>3</v>
      </c>
    </row>
    <row r="33" spans="1:38" s="162" customFormat="1" ht="16.5" thickTop="1" thickBot="1">
      <c r="A33" s="169"/>
      <c r="B33" s="169"/>
      <c r="C33" s="170"/>
      <c r="D33" s="170"/>
      <c r="E33" s="170"/>
      <c r="F33" s="170"/>
      <c r="G33" s="170"/>
      <c r="H33" s="170"/>
      <c r="I33" s="170"/>
      <c r="J33" s="171"/>
      <c r="K33" s="170"/>
      <c r="L33" s="170"/>
      <c r="M33" s="171"/>
      <c r="N33" s="170"/>
      <c r="O33" s="170"/>
      <c r="P33" s="171"/>
      <c r="Q33" s="170"/>
      <c r="R33" s="170"/>
      <c r="S33" s="171"/>
      <c r="T33" s="170"/>
      <c r="U33" s="170"/>
      <c r="V33" s="171"/>
      <c r="W33" s="171">
        <f>(W29/(25-$AL$29)+W30/(25-$AL$30)+W31/(25-$AL$31)+W32/(25-$AL$32))/4</f>
        <v>0</v>
      </c>
      <c r="X33" s="170">
        <f t="shared" ref="X33:AI33" si="8">(X29/(25-$AL$29)+X30/(25-$AL$30)+X31/(25-$AL$31)+X32/(25-$AL$32))/4</f>
        <v>0</v>
      </c>
      <c r="Y33" s="170">
        <f t="shared" si="8"/>
        <v>3.5885167464114832E-2</v>
      </c>
      <c r="Z33" s="171">
        <f t="shared" si="8"/>
        <v>9.612098427887901E-2</v>
      </c>
      <c r="AA33" s="170">
        <f t="shared" si="8"/>
        <v>0.13380041011619959</v>
      </c>
      <c r="AB33" s="170">
        <f t="shared" si="8"/>
        <v>0.15737497151970836</v>
      </c>
      <c r="AC33" s="171">
        <f t="shared" si="8"/>
        <v>0.16779163818637502</v>
      </c>
      <c r="AD33" s="170">
        <f t="shared" si="8"/>
        <v>0.16779163818637502</v>
      </c>
      <c r="AE33" s="170">
        <f t="shared" si="8"/>
        <v>0.16779163818637502</v>
      </c>
      <c r="AF33" s="171">
        <f t="shared" si="8"/>
        <v>0.16779163818637502</v>
      </c>
      <c r="AG33" s="170">
        <f t="shared" si="8"/>
        <v>0.16779163818637502</v>
      </c>
      <c r="AH33" s="170">
        <f t="shared" si="8"/>
        <v>0.16779163818637502</v>
      </c>
      <c r="AI33" s="171">
        <f t="shared" si="8"/>
        <v>0.16779163818637502</v>
      </c>
      <c r="AJ33" s="170"/>
      <c r="AK33" s="170"/>
      <c r="AL33" s="171"/>
    </row>
    <row r="34" spans="1:38" ht="15.75" thickTop="1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33"/>
  <sheetViews>
    <sheetView topLeftCell="B1" zoomScale="75" zoomScaleNormal="75" workbookViewId="0">
      <selection activeCell="J3" sqref="J3"/>
    </sheetView>
  </sheetViews>
  <sheetFormatPr baseColWidth="10" defaultRowHeight="15"/>
  <cols>
    <col min="1" max="1" width="8" bestFit="1" customWidth="1"/>
    <col min="2" max="2" width="8.42578125" bestFit="1" customWidth="1"/>
    <col min="3" max="3" width="2" bestFit="1" customWidth="1"/>
    <col min="4" max="4" width="4.85546875" bestFit="1" customWidth="1"/>
    <col min="5" max="5" width="2.28515625" bestFit="1" customWidth="1"/>
    <col min="6" max="6" width="2" bestFit="1" customWidth="1"/>
    <col min="7" max="8" width="9.7109375" bestFit="1" customWidth="1"/>
    <col min="9" max="9" width="8.85546875" bestFit="1" customWidth="1"/>
    <col min="10" max="10" width="9.28515625" bestFit="1" customWidth="1"/>
    <col min="11" max="11" width="5.140625" customWidth="1"/>
    <col min="12" max="12" width="4.85546875" customWidth="1"/>
    <col min="13" max="13" width="4.5703125" customWidth="1"/>
    <col min="14" max="14" width="4.42578125" customWidth="1"/>
    <col min="15" max="15" width="4.140625" customWidth="1"/>
    <col min="16" max="16" width="4" customWidth="1"/>
    <col min="17" max="17" width="3.85546875" customWidth="1"/>
    <col min="18" max="18" width="4.5703125" customWidth="1"/>
    <col min="19" max="19" width="4.42578125" customWidth="1"/>
    <col min="20" max="20" width="4.140625" customWidth="1"/>
    <col min="21" max="21" width="4.5703125" customWidth="1"/>
    <col min="22" max="22" width="5.7109375" customWidth="1"/>
    <col min="23" max="23" width="5.28515625" customWidth="1"/>
    <col min="24" max="24" width="5.140625" bestFit="1" customWidth="1"/>
    <col min="25" max="25" width="4.7109375" customWidth="1"/>
    <col min="26" max="26" width="4.85546875" customWidth="1"/>
    <col min="27" max="27" width="5.140625" bestFit="1" customWidth="1"/>
    <col min="28" max="28" width="4.7109375" bestFit="1" customWidth="1"/>
    <col min="29" max="30" width="5.140625" bestFit="1" customWidth="1"/>
    <col min="31" max="32" width="4.7109375" bestFit="1" customWidth="1"/>
    <col min="33" max="34" width="4.85546875" customWidth="1"/>
    <col min="35" max="35" width="4.7109375" customWidth="1"/>
    <col min="36" max="36" width="4.5703125" customWidth="1"/>
    <col min="37" max="37" width="4.140625" customWidth="1"/>
    <col min="38" max="38" width="3.85546875" customWidth="1"/>
  </cols>
  <sheetData>
    <row r="1" spans="1:38">
      <c r="B1" s="211" t="s">
        <v>63</v>
      </c>
    </row>
    <row r="2" spans="1:38">
      <c r="J2" t="s">
        <v>62</v>
      </c>
    </row>
    <row r="3" spans="1:38">
      <c r="J3">
        <v>0</v>
      </c>
      <c r="K3">
        <v>3</v>
      </c>
      <c r="L3">
        <v>5</v>
      </c>
      <c r="M3">
        <v>7</v>
      </c>
      <c r="N3">
        <v>10</v>
      </c>
      <c r="O3">
        <v>12</v>
      </c>
      <c r="P3">
        <v>14</v>
      </c>
      <c r="Q3">
        <v>17</v>
      </c>
      <c r="R3">
        <v>19</v>
      </c>
      <c r="S3">
        <v>21</v>
      </c>
      <c r="T3">
        <v>24</v>
      </c>
      <c r="U3">
        <v>26</v>
      </c>
      <c r="V3">
        <v>28</v>
      </c>
      <c r="W3">
        <v>84</v>
      </c>
      <c r="X3">
        <v>87</v>
      </c>
      <c r="Y3">
        <v>89</v>
      </c>
      <c r="Z3">
        <v>91</v>
      </c>
      <c r="AA3">
        <v>94</v>
      </c>
      <c r="AB3">
        <v>96</v>
      </c>
      <c r="AC3">
        <v>98</v>
      </c>
      <c r="AD3">
        <v>101</v>
      </c>
      <c r="AE3">
        <v>103</v>
      </c>
      <c r="AF3">
        <v>105</v>
      </c>
      <c r="AG3">
        <v>108</v>
      </c>
      <c r="AH3">
        <v>110</v>
      </c>
      <c r="AI3">
        <v>112</v>
      </c>
    </row>
    <row r="4" spans="1:38">
      <c r="A4" s="1" t="s">
        <v>40</v>
      </c>
      <c r="B4" s="1" t="s">
        <v>41</v>
      </c>
      <c r="C4" s="2" t="s">
        <v>26</v>
      </c>
      <c r="D4" s="3" t="s">
        <v>27</v>
      </c>
      <c r="E4" s="2">
        <v>1</v>
      </c>
      <c r="F4" s="2" t="s">
        <v>25</v>
      </c>
      <c r="G4" s="4">
        <v>41327</v>
      </c>
      <c r="H4" s="4">
        <f t="shared" ref="H4:H17" si="0">G4+7*4</f>
        <v>41355</v>
      </c>
      <c r="I4" s="4">
        <f t="shared" ref="I4:I32" si="1">G4+7*12</f>
        <v>41411</v>
      </c>
      <c r="J4" s="153">
        <f t="shared" ref="J4:J32" si="2">G4+7*16</f>
        <v>41439</v>
      </c>
      <c r="K4" s="28">
        <v>0</v>
      </c>
      <c r="L4" s="6">
        <v>0</v>
      </c>
      <c r="M4" s="26">
        <v>0</v>
      </c>
      <c r="N4" s="5">
        <v>0</v>
      </c>
      <c r="O4" s="28">
        <v>0</v>
      </c>
      <c r="P4" s="26">
        <v>0</v>
      </c>
      <c r="Q4" s="5">
        <v>0</v>
      </c>
      <c r="R4" s="6">
        <v>0</v>
      </c>
      <c r="S4" s="30">
        <v>0</v>
      </c>
      <c r="T4" s="5">
        <v>1</v>
      </c>
      <c r="U4" s="6">
        <v>1</v>
      </c>
      <c r="V4" s="143">
        <v>1</v>
      </c>
      <c r="W4" s="140">
        <v>1</v>
      </c>
      <c r="X4" s="60">
        <v>1</v>
      </c>
      <c r="Y4" s="8">
        <v>1</v>
      </c>
      <c r="Z4" s="40">
        <v>1</v>
      </c>
      <c r="AA4" s="42">
        <v>3</v>
      </c>
      <c r="AB4" s="8">
        <v>3</v>
      </c>
      <c r="AC4" s="9">
        <v>3</v>
      </c>
      <c r="AD4" s="42">
        <v>3</v>
      </c>
      <c r="AE4" s="8">
        <v>3</v>
      </c>
      <c r="AF4" s="9">
        <v>3</v>
      </c>
      <c r="AG4" s="42">
        <v>3</v>
      </c>
      <c r="AH4" s="8">
        <v>4</v>
      </c>
      <c r="AI4" s="61">
        <v>4</v>
      </c>
      <c r="AJ4" s="133">
        <v>19</v>
      </c>
      <c r="AK4" s="10">
        <v>0</v>
      </c>
      <c r="AL4" s="103">
        <v>2</v>
      </c>
    </row>
    <row r="5" spans="1:38">
      <c r="A5" s="1" t="s">
        <v>40</v>
      </c>
      <c r="B5" s="1" t="s">
        <v>41</v>
      </c>
      <c r="C5" s="2" t="s">
        <v>26</v>
      </c>
      <c r="D5" s="3" t="s">
        <v>27</v>
      </c>
      <c r="E5" s="2">
        <v>2</v>
      </c>
      <c r="F5" s="2" t="s">
        <v>25</v>
      </c>
      <c r="G5" s="4">
        <v>41327</v>
      </c>
      <c r="H5" s="4">
        <f t="shared" si="0"/>
        <v>41355</v>
      </c>
      <c r="I5" s="4">
        <f t="shared" si="1"/>
        <v>41411</v>
      </c>
      <c r="J5" s="153">
        <f t="shared" si="2"/>
        <v>41439</v>
      </c>
      <c r="K5" s="28">
        <v>0</v>
      </c>
      <c r="L5" s="6">
        <v>0</v>
      </c>
      <c r="M5" s="26">
        <v>0</v>
      </c>
      <c r="N5" s="5">
        <v>0</v>
      </c>
      <c r="O5" s="28">
        <v>0</v>
      </c>
      <c r="P5" s="26">
        <v>0</v>
      </c>
      <c r="Q5" s="5">
        <v>0</v>
      </c>
      <c r="R5" s="6">
        <v>0</v>
      </c>
      <c r="S5" s="30">
        <v>0</v>
      </c>
      <c r="T5" s="5">
        <v>0</v>
      </c>
      <c r="U5" s="6">
        <v>1</v>
      </c>
      <c r="V5" s="143">
        <v>1</v>
      </c>
      <c r="W5" s="140">
        <v>6</v>
      </c>
      <c r="X5" s="60">
        <v>6</v>
      </c>
      <c r="Y5" s="8">
        <v>6</v>
      </c>
      <c r="Z5" s="40">
        <v>6</v>
      </c>
      <c r="AA5" s="42">
        <v>9</v>
      </c>
      <c r="AB5" s="8">
        <v>9</v>
      </c>
      <c r="AC5" s="9">
        <v>10</v>
      </c>
      <c r="AD5" s="42">
        <v>10</v>
      </c>
      <c r="AE5" s="8">
        <v>10</v>
      </c>
      <c r="AF5" s="9">
        <v>11</v>
      </c>
      <c r="AG5" s="42">
        <v>11</v>
      </c>
      <c r="AH5" s="8">
        <v>12</v>
      </c>
      <c r="AI5" s="61">
        <v>12</v>
      </c>
      <c r="AJ5" s="133">
        <v>11</v>
      </c>
      <c r="AK5" s="10">
        <v>0</v>
      </c>
      <c r="AL5" s="103">
        <v>2</v>
      </c>
    </row>
    <row r="6" spans="1:38">
      <c r="A6" s="1" t="s">
        <v>40</v>
      </c>
      <c r="B6" s="1" t="s">
        <v>41</v>
      </c>
      <c r="C6" s="2" t="s">
        <v>26</v>
      </c>
      <c r="D6" s="3" t="s">
        <v>27</v>
      </c>
      <c r="E6" s="2">
        <v>3</v>
      </c>
      <c r="F6" s="2" t="s">
        <v>25</v>
      </c>
      <c r="G6" s="4">
        <v>41327</v>
      </c>
      <c r="H6" s="4">
        <f t="shared" si="0"/>
        <v>41355</v>
      </c>
      <c r="I6" s="4">
        <f t="shared" si="1"/>
        <v>41411</v>
      </c>
      <c r="J6" s="153">
        <f t="shared" si="2"/>
        <v>41439</v>
      </c>
      <c r="K6" s="28">
        <v>0</v>
      </c>
      <c r="L6" s="6">
        <v>0</v>
      </c>
      <c r="M6" s="26">
        <v>0</v>
      </c>
      <c r="N6" s="5">
        <v>0</v>
      </c>
      <c r="O6" s="28">
        <v>0</v>
      </c>
      <c r="P6" s="26">
        <v>0</v>
      </c>
      <c r="Q6" s="5">
        <v>0</v>
      </c>
      <c r="R6" s="6">
        <v>0</v>
      </c>
      <c r="S6" s="30">
        <v>0</v>
      </c>
      <c r="T6" s="5">
        <v>1</v>
      </c>
      <c r="U6" s="6">
        <v>1</v>
      </c>
      <c r="V6" s="143">
        <v>1</v>
      </c>
      <c r="W6" s="140">
        <v>1</v>
      </c>
      <c r="X6" s="60">
        <v>1</v>
      </c>
      <c r="Y6" s="8">
        <v>1</v>
      </c>
      <c r="Z6" s="40">
        <v>1</v>
      </c>
      <c r="AA6" s="42">
        <v>2</v>
      </c>
      <c r="AB6" s="8">
        <v>2</v>
      </c>
      <c r="AC6" s="9">
        <v>2</v>
      </c>
      <c r="AD6" s="42">
        <v>2</v>
      </c>
      <c r="AE6" s="8">
        <v>3</v>
      </c>
      <c r="AF6" s="9">
        <v>4</v>
      </c>
      <c r="AG6" s="42">
        <v>4</v>
      </c>
      <c r="AH6" s="8">
        <v>4</v>
      </c>
      <c r="AI6" s="61">
        <v>4</v>
      </c>
      <c r="AJ6" s="133">
        <v>14</v>
      </c>
      <c r="AK6" s="10">
        <v>0</v>
      </c>
      <c r="AL6" s="103">
        <v>7</v>
      </c>
    </row>
    <row r="7" spans="1:38">
      <c r="A7" s="1" t="s">
        <v>40</v>
      </c>
      <c r="B7" s="1" t="s">
        <v>41</v>
      </c>
      <c r="C7" s="2" t="s">
        <v>26</v>
      </c>
      <c r="D7" s="3" t="s">
        <v>27</v>
      </c>
      <c r="E7" s="2">
        <v>4</v>
      </c>
      <c r="F7" s="2" t="s">
        <v>25</v>
      </c>
      <c r="G7" s="4">
        <v>41327</v>
      </c>
      <c r="H7" s="4">
        <f t="shared" si="0"/>
        <v>41355</v>
      </c>
      <c r="I7" s="4">
        <f t="shared" si="1"/>
        <v>41411</v>
      </c>
      <c r="J7" s="153">
        <f t="shared" si="2"/>
        <v>41439</v>
      </c>
      <c r="K7" s="28">
        <v>0</v>
      </c>
      <c r="L7" s="6">
        <v>0</v>
      </c>
      <c r="M7" s="26">
        <v>0</v>
      </c>
      <c r="N7" s="5">
        <v>0</v>
      </c>
      <c r="O7" s="28">
        <v>0</v>
      </c>
      <c r="P7" s="26">
        <v>0</v>
      </c>
      <c r="Q7" s="5">
        <v>1</v>
      </c>
      <c r="R7" s="6">
        <v>1</v>
      </c>
      <c r="S7" s="30">
        <v>1</v>
      </c>
      <c r="T7" s="5">
        <v>1</v>
      </c>
      <c r="U7" s="6">
        <v>1</v>
      </c>
      <c r="V7" s="143">
        <v>2</v>
      </c>
      <c r="W7" s="140">
        <v>4</v>
      </c>
      <c r="X7" s="60">
        <v>4</v>
      </c>
      <c r="Y7" s="8">
        <v>4</v>
      </c>
      <c r="Z7" s="40">
        <v>4</v>
      </c>
      <c r="AA7" s="42">
        <v>5</v>
      </c>
      <c r="AB7" s="8">
        <v>5</v>
      </c>
      <c r="AC7" s="9">
        <v>5</v>
      </c>
      <c r="AD7" s="42">
        <v>5</v>
      </c>
      <c r="AE7" s="8">
        <v>6</v>
      </c>
      <c r="AF7" s="9">
        <v>6</v>
      </c>
      <c r="AG7" s="42">
        <v>6</v>
      </c>
      <c r="AH7" s="8">
        <v>6</v>
      </c>
      <c r="AI7" s="61">
        <v>7</v>
      </c>
      <c r="AJ7" s="133">
        <v>13</v>
      </c>
      <c r="AK7" s="10">
        <v>1</v>
      </c>
      <c r="AL7" s="103">
        <v>4</v>
      </c>
    </row>
    <row r="8" spans="1:38" s="162" customFormat="1">
      <c r="A8" s="158"/>
      <c r="B8" s="158"/>
      <c r="C8" s="159"/>
      <c r="D8" s="159"/>
      <c r="E8" s="159"/>
      <c r="F8" s="159"/>
      <c r="G8" s="159"/>
      <c r="H8" s="159"/>
      <c r="I8" s="159"/>
      <c r="J8" s="160"/>
      <c r="K8" s="161">
        <f>((K4/(25-$AL$4)+K5/(25-$AL$5)+K6/(25-$AL$6)+K7/(25-$AL$7)))/4</f>
        <v>0</v>
      </c>
      <c r="L8" s="161">
        <f t="shared" ref="L8:AI8" si="3">((L4/(25-$AL$4)+L5/(25-$AL$5)+L6/(25-$AL$6)+L7/(25-$AL$7)))/4</f>
        <v>0</v>
      </c>
      <c r="M8" s="161">
        <f t="shared" si="3"/>
        <v>0</v>
      </c>
      <c r="N8" s="161">
        <f t="shared" si="3"/>
        <v>0</v>
      </c>
      <c r="O8" s="161">
        <f t="shared" si="3"/>
        <v>0</v>
      </c>
      <c r="P8" s="161">
        <f t="shared" si="3"/>
        <v>0</v>
      </c>
      <c r="Q8" s="161">
        <f t="shared" si="3"/>
        <v>1.1904761904761904E-2</v>
      </c>
      <c r="R8" s="161">
        <f t="shared" si="3"/>
        <v>1.1904761904761904E-2</v>
      </c>
      <c r="S8" s="161">
        <f t="shared" si="3"/>
        <v>1.1904761904761904E-2</v>
      </c>
      <c r="T8" s="161">
        <f t="shared" si="3"/>
        <v>3.6663216011042096E-2</v>
      </c>
      <c r="U8" s="161">
        <f t="shared" si="3"/>
        <v>4.75327812284334E-2</v>
      </c>
      <c r="V8" s="161">
        <f t="shared" si="3"/>
        <v>5.9437543133195304E-2</v>
      </c>
      <c r="W8" s="161">
        <f t="shared" si="3"/>
        <v>0.13759489302967565</v>
      </c>
      <c r="X8" s="161">
        <f t="shared" si="3"/>
        <v>0.13759489302967565</v>
      </c>
      <c r="Y8" s="161">
        <f t="shared" si="3"/>
        <v>0.13759489302967565</v>
      </c>
      <c r="Z8" s="161">
        <f t="shared" si="3"/>
        <v>0.13759489302967565</v>
      </c>
      <c r="AA8" s="161">
        <f t="shared" si="3"/>
        <v>0.21773636991028295</v>
      </c>
      <c r="AB8" s="161">
        <f t="shared" si="3"/>
        <v>0.21773636991028295</v>
      </c>
      <c r="AC8" s="161">
        <f t="shared" si="3"/>
        <v>0.22860593512767424</v>
      </c>
      <c r="AD8" s="161">
        <f t="shared" si="3"/>
        <v>0.22860593512767424</v>
      </c>
      <c r="AE8" s="161">
        <f t="shared" si="3"/>
        <v>0.25439958592132506</v>
      </c>
      <c r="AF8" s="161">
        <f t="shared" si="3"/>
        <v>0.27915804002760525</v>
      </c>
      <c r="AG8" s="161">
        <f t="shared" si="3"/>
        <v>0.27915804002760525</v>
      </c>
      <c r="AH8" s="161">
        <f t="shared" si="3"/>
        <v>0.30089717046238784</v>
      </c>
      <c r="AI8" s="161">
        <f t="shared" si="3"/>
        <v>0.31280193236714976</v>
      </c>
      <c r="AJ8" s="161"/>
      <c r="AK8" s="159"/>
      <c r="AL8" s="160"/>
    </row>
    <row r="9" spans="1:38">
      <c r="A9" s="22" t="s">
        <v>40</v>
      </c>
      <c r="B9" s="22" t="s">
        <v>41</v>
      </c>
      <c r="C9" s="23" t="s">
        <v>26</v>
      </c>
      <c r="D9" s="24" t="s">
        <v>30</v>
      </c>
      <c r="E9" s="23">
        <v>1</v>
      </c>
      <c r="F9" s="23" t="s">
        <v>25</v>
      </c>
      <c r="G9" s="25">
        <v>41327</v>
      </c>
      <c r="H9" s="11">
        <f t="shared" si="0"/>
        <v>41355</v>
      </c>
      <c r="I9" s="11">
        <f t="shared" si="1"/>
        <v>41411</v>
      </c>
      <c r="J9" s="146">
        <f t="shared" si="2"/>
        <v>41439</v>
      </c>
      <c r="K9" s="28">
        <v>0</v>
      </c>
      <c r="L9" s="6">
        <v>0</v>
      </c>
      <c r="M9" s="26">
        <v>0</v>
      </c>
      <c r="N9" s="5">
        <v>0</v>
      </c>
      <c r="O9" s="28">
        <v>0</v>
      </c>
      <c r="P9" s="26">
        <v>0</v>
      </c>
      <c r="Q9" s="5">
        <v>0</v>
      </c>
      <c r="R9" s="6">
        <v>0</v>
      </c>
      <c r="S9" s="30">
        <v>0</v>
      </c>
      <c r="T9" s="5">
        <v>0</v>
      </c>
      <c r="U9" s="6">
        <v>0</v>
      </c>
      <c r="V9" s="143">
        <v>0</v>
      </c>
      <c r="W9" s="140">
        <v>5</v>
      </c>
      <c r="X9" s="60">
        <v>5</v>
      </c>
      <c r="Y9" s="8">
        <v>5</v>
      </c>
      <c r="Z9" s="40">
        <v>5</v>
      </c>
      <c r="AA9" s="42">
        <v>5</v>
      </c>
      <c r="AB9" s="8">
        <v>5</v>
      </c>
      <c r="AC9" s="9">
        <v>5</v>
      </c>
      <c r="AD9" s="42">
        <v>5</v>
      </c>
      <c r="AE9" s="8">
        <v>5</v>
      </c>
      <c r="AF9" s="9">
        <v>5</v>
      </c>
      <c r="AG9" s="42">
        <v>5</v>
      </c>
      <c r="AH9" s="8">
        <v>5</v>
      </c>
      <c r="AI9" s="61">
        <v>6</v>
      </c>
      <c r="AJ9" s="133">
        <v>15</v>
      </c>
      <c r="AK9" s="10">
        <v>0</v>
      </c>
      <c r="AL9" s="103">
        <v>4</v>
      </c>
    </row>
    <row r="10" spans="1:38">
      <c r="A10" s="22" t="s">
        <v>40</v>
      </c>
      <c r="B10" s="22" t="s">
        <v>41</v>
      </c>
      <c r="C10" s="23" t="s">
        <v>26</v>
      </c>
      <c r="D10" s="24" t="s">
        <v>30</v>
      </c>
      <c r="E10" s="23">
        <v>2</v>
      </c>
      <c r="F10" s="23" t="s">
        <v>25</v>
      </c>
      <c r="G10" s="25">
        <v>41327</v>
      </c>
      <c r="H10" s="11">
        <f t="shared" si="0"/>
        <v>41355</v>
      </c>
      <c r="I10" s="11">
        <f t="shared" si="1"/>
        <v>41411</v>
      </c>
      <c r="J10" s="146">
        <f t="shared" si="2"/>
        <v>41439</v>
      </c>
      <c r="K10" s="28">
        <v>0</v>
      </c>
      <c r="L10" s="6">
        <v>0</v>
      </c>
      <c r="M10" s="26">
        <v>0</v>
      </c>
      <c r="N10" s="5">
        <v>0</v>
      </c>
      <c r="O10" s="28">
        <v>0</v>
      </c>
      <c r="P10" s="26">
        <v>0</v>
      </c>
      <c r="Q10" s="5">
        <v>0</v>
      </c>
      <c r="R10" s="6">
        <v>0</v>
      </c>
      <c r="S10" s="30">
        <v>0</v>
      </c>
      <c r="T10" s="5">
        <v>1</v>
      </c>
      <c r="U10" s="6">
        <v>1</v>
      </c>
      <c r="V10" s="143">
        <v>1</v>
      </c>
      <c r="W10" s="140">
        <v>2</v>
      </c>
      <c r="X10" s="60">
        <v>2</v>
      </c>
      <c r="Y10" s="8">
        <v>2</v>
      </c>
      <c r="Z10" s="40">
        <v>2</v>
      </c>
      <c r="AA10" s="42">
        <v>3</v>
      </c>
      <c r="AB10" s="8">
        <v>4</v>
      </c>
      <c r="AC10" s="9">
        <v>4</v>
      </c>
      <c r="AD10" s="42">
        <v>5</v>
      </c>
      <c r="AE10" s="8">
        <v>5</v>
      </c>
      <c r="AF10" s="9">
        <v>5</v>
      </c>
      <c r="AG10" s="42">
        <v>5</v>
      </c>
      <c r="AH10" s="8">
        <v>5</v>
      </c>
      <c r="AI10" s="61">
        <v>6</v>
      </c>
      <c r="AJ10" s="133">
        <v>18</v>
      </c>
      <c r="AK10" s="10">
        <v>0</v>
      </c>
      <c r="AL10" s="103">
        <v>1</v>
      </c>
    </row>
    <row r="11" spans="1:38">
      <c r="A11" s="22" t="s">
        <v>40</v>
      </c>
      <c r="B11" s="22" t="s">
        <v>41</v>
      </c>
      <c r="C11" s="23" t="s">
        <v>26</v>
      </c>
      <c r="D11" s="24" t="s">
        <v>30</v>
      </c>
      <c r="E11" s="23">
        <v>3</v>
      </c>
      <c r="F11" s="23" t="s">
        <v>25</v>
      </c>
      <c r="G11" s="25">
        <v>41327</v>
      </c>
      <c r="H11" s="11">
        <f t="shared" si="0"/>
        <v>41355</v>
      </c>
      <c r="I11" s="11">
        <f t="shared" si="1"/>
        <v>41411</v>
      </c>
      <c r="J11" s="146">
        <f t="shared" si="2"/>
        <v>41439</v>
      </c>
      <c r="K11" s="28">
        <v>0</v>
      </c>
      <c r="L11" s="6">
        <v>0</v>
      </c>
      <c r="M11" s="26">
        <v>0</v>
      </c>
      <c r="N11" s="5">
        <v>0</v>
      </c>
      <c r="O11" s="28">
        <v>0</v>
      </c>
      <c r="P11" s="26">
        <v>0</v>
      </c>
      <c r="Q11" s="5">
        <v>0</v>
      </c>
      <c r="R11" s="6">
        <v>0</v>
      </c>
      <c r="S11" s="30">
        <v>0</v>
      </c>
      <c r="T11" s="5">
        <v>0</v>
      </c>
      <c r="U11" s="6">
        <v>0</v>
      </c>
      <c r="V11" s="143">
        <v>0</v>
      </c>
      <c r="W11" s="140">
        <v>5</v>
      </c>
      <c r="X11" s="60">
        <v>5</v>
      </c>
      <c r="Y11" s="8">
        <v>5</v>
      </c>
      <c r="Z11" s="40">
        <v>5</v>
      </c>
      <c r="AA11" s="42">
        <v>5</v>
      </c>
      <c r="AB11" s="8">
        <v>5</v>
      </c>
      <c r="AC11" s="9">
        <v>5</v>
      </c>
      <c r="AD11" s="42">
        <v>5</v>
      </c>
      <c r="AE11" s="8">
        <v>5</v>
      </c>
      <c r="AF11" s="9">
        <v>5</v>
      </c>
      <c r="AG11" s="42">
        <v>5</v>
      </c>
      <c r="AH11" s="8">
        <v>5</v>
      </c>
      <c r="AI11" s="61">
        <v>5</v>
      </c>
      <c r="AJ11" s="133">
        <v>20</v>
      </c>
      <c r="AK11" s="10">
        <v>0</v>
      </c>
      <c r="AL11" s="103">
        <v>0</v>
      </c>
    </row>
    <row r="12" spans="1:38">
      <c r="A12" s="22" t="s">
        <v>40</v>
      </c>
      <c r="B12" s="22" t="s">
        <v>41</v>
      </c>
      <c r="C12" s="23" t="s">
        <v>26</v>
      </c>
      <c r="D12" s="24" t="s">
        <v>30</v>
      </c>
      <c r="E12" s="23">
        <v>4</v>
      </c>
      <c r="F12" s="23" t="s">
        <v>25</v>
      </c>
      <c r="G12" s="25">
        <v>41327</v>
      </c>
      <c r="H12" s="11">
        <f t="shared" si="0"/>
        <v>41355</v>
      </c>
      <c r="I12" s="11">
        <f t="shared" si="1"/>
        <v>41411</v>
      </c>
      <c r="J12" s="146">
        <f t="shared" si="2"/>
        <v>41439</v>
      </c>
      <c r="K12" s="28">
        <v>0</v>
      </c>
      <c r="L12" s="6">
        <v>0</v>
      </c>
      <c r="M12" s="26">
        <v>0</v>
      </c>
      <c r="N12" s="5">
        <v>0</v>
      </c>
      <c r="O12" s="28">
        <v>0</v>
      </c>
      <c r="P12" s="26">
        <v>0</v>
      </c>
      <c r="Q12" s="5">
        <v>0</v>
      </c>
      <c r="R12" s="6">
        <v>0</v>
      </c>
      <c r="S12" s="30">
        <v>0</v>
      </c>
      <c r="T12" s="5">
        <v>0</v>
      </c>
      <c r="U12" s="6">
        <v>0</v>
      </c>
      <c r="V12" s="143">
        <v>0</v>
      </c>
      <c r="W12" s="140">
        <v>3</v>
      </c>
      <c r="X12" s="60">
        <v>3</v>
      </c>
      <c r="Y12" s="8">
        <v>4</v>
      </c>
      <c r="Z12" s="40">
        <v>4</v>
      </c>
      <c r="AA12" s="42">
        <v>4</v>
      </c>
      <c r="AB12" s="8">
        <v>5</v>
      </c>
      <c r="AC12" s="9">
        <v>5</v>
      </c>
      <c r="AD12" s="42">
        <v>5</v>
      </c>
      <c r="AE12" s="8">
        <v>5</v>
      </c>
      <c r="AF12" s="9">
        <v>5</v>
      </c>
      <c r="AG12" s="42">
        <v>5</v>
      </c>
      <c r="AH12" s="8">
        <v>6</v>
      </c>
      <c r="AI12" s="61">
        <v>6</v>
      </c>
      <c r="AJ12" s="133">
        <v>17</v>
      </c>
      <c r="AK12" s="10">
        <v>0</v>
      </c>
      <c r="AL12" s="103">
        <v>2</v>
      </c>
    </row>
    <row r="13" spans="1:38" s="162" customFormat="1">
      <c r="A13" s="158"/>
      <c r="B13" s="158"/>
      <c r="C13" s="159"/>
      <c r="D13" s="159"/>
      <c r="E13" s="159"/>
      <c r="F13" s="159"/>
      <c r="G13" s="159"/>
      <c r="H13" s="159"/>
      <c r="I13" s="159"/>
      <c r="J13" s="160"/>
      <c r="K13" s="161">
        <f>((K9/(25-$AL$9)+K10/(25-$AL$10)+K11/(25-$AL$11)+K12/(25-$AL$12)))/4</f>
        <v>0</v>
      </c>
      <c r="L13" s="161">
        <f t="shared" ref="L13:AI13" si="4">((L9/(25-$AL$9)+L10/(25-$AL$10)+L11/(25-$AL$11)+L12/(25-$AL$12)))/4</f>
        <v>0</v>
      </c>
      <c r="M13" s="161">
        <f t="shared" si="4"/>
        <v>0</v>
      </c>
      <c r="N13" s="161">
        <f t="shared" si="4"/>
        <v>0</v>
      </c>
      <c r="O13" s="161">
        <f t="shared" si="4"/>
        <v>0</v>
      </c>
      <c r="P13" s="161">
        <f t="shared" si="4"/>
        <v>0</v>
      </c>
      <c r="Q13" s="161">
        <f t="shared" si="4"/>
        <v>0</v>
      </c>
      <c r="R13" s="161">
        <f t="shared" si="4"/>
        <v>0</v>
      </c>
      <c r="S13" s="161">
        <f t="shared" si="4"/>
        <v>0</v>
      </c>
      <c r="T13" s="161">
        <f t="shared" si="4"/>
        <v>1.0416666666666666E-2</v>
      </c>
      <c r="U13" s="161">
        <f t="shared" si="4"/>
        <v>1.0416666666666666E-2</v>
      </c>
      <c r="V13" s="161">
        <f t="shared" si="4"/>
        <v>1.0416666666666666E-2</v>
      </c>
      <c r="W13" s="161">
        <f t="shared" si="4"/>
        <v>0.16296583850931676</v>
      </c>
      <c r="X13" s="161">
        <f t="shared" si="4"/>
        <v>0.16296583850931676</v>
      </c>
      <c r="Y13" s="161">
        <f t="shared" si="4"/>
        <v>0.17383540372670805</v>
      </c>
      <c r="Z13" s="161">
        <f t="shared" si="4"/>
        <v>0.17383540372670805</v>
      </c>
      <c r="AA13" s="161">
        <f t="shared" si="4"/>
        <v>0.18425207039337474</v>
      </c>
      <c r="AB13" s="161">
        <f t="shared" si="4"/>
        <v>0.20553830227743272</v>
      </c>
      <c r="AC13" s="161">
        <f t="shared" si="4"/>
        <v>0.20553830227743272</v>
      </c>
      <c r="AD13" s="161">
        <f t="shared" si="4"/>
        <v>0.21595496894409935</v>
      </c>
      <c r="AE13" s="161">
        <f t="shared" si="4"/>
        <v>0.21595496894409935</v>
      </c>
      <c r="AF13" s="161">
        <f t="shared" si="4"/>
        <v>0.21595496894409935</v>
      </c>
      <c r="AG13" s="161">
        <f t="shared" si="4"/>
        <v>0.21595496894409935</v>
      </c>
      <c r="AH13" s="161">
        <f t="shared" si="4"/>
        <v>0.22682453416149068</v>
      </c>
      <c r="AI13" s="161">
        <f t="shared" si="4"/>
        <v>0.24914596273291928</v>
      </c>
      <c r="AJ13" s="161"/>
      <c r="AK13" s="159"/>
      <c r="AL13" s="160"/>
    </row>
    <row r="14" spans="1:38">
      <c r="A14" s="1" t="s">
        <v>40</v>
      </c>
      <c r="B14" s="1" t="s">
        <v>41</v>
      </c>
      <c r="C14" s="12" t="s">
        <v>26</v>
      </c>
      <c r="D14" s="13" t="s">
        <v>31</v>
      </c>
      <c r="E14" s="12">
        <v>1</v>
      </c>
      <c r="F14" s="2" t="s">
        <v>25</v>
      </c>
      <c r="G14" s="4">
        <v>41327</v>
      </c>
      <c r="H14" s="14">
        <f t="shared" si="0"/>
        <v>41355</v>
      </c>
      <c r="I14" s="14">
        <f t="shared" si="1"/>
        <v>41411</v>
      </c>
      <c r="J14" s="154">
        <f t="shared" si="2"/>
        <v>41439</v>
      </c>
      <c r="K14" s="28">
        <v>0</v>
      </c>
      <c r="L14" s="6">
        <v>0</v>
      </c>
      <c r="M14" s="26">
        <v>0</v>
      </c>
      <c r="N14" s="5">
        <v>0</v>
      </c>
      <c r="O14" s="28">
        <v>0</v>
      </c>
      <c r="P14" s="26">
        <v>0</v>
      </c>
      <c r="Q14" s="5">
        <v>0</v>
      </c>
      <c r="R14" s="6">
        <v>0</v>
      </c>
      <c r="S14" s="30">
        <v>0</v>
      </c>
      <c r="T14" s="5">
        <v>0</v>
      </c>
      <c r="U14" s="6">
        <v>0</v>
      </c>
      <c r="V14" s="143">
        <v>0</v>
      </c>
      <c r="W14" s="140">
        <v>10</v>
      </c>
      <c r="X14" s="60">
        <v>10</v>
      </c>
      <c r="Y14" s="8">
        <v>10</v>
      </c>
      <c r="Z14" s="40">
        <v>10</v>
      </c>
      <c r="AA14" s="42">
        <v>10</v>
      </c>
      <c r="AB14" s="8">
        <v>10</v>
      </c>
      <c r="AC14" s="9">
        <v>10</v>
      </c>
      <c r="AD14" s="42">
        <v>10</v>
      </c>
      <c r="AE14" s="8">
        <v>10</v>
      </c>
      <c r="AF14" s="9">
        <v>10</v>
      </c>
      <c r="AG14" s="42">
        <v>10</v>
      </c>
      <c r="AH14" s="8">
        <v>10</v>
      </c>
      <c r="AI14" s="61">
        <v>10</v>
      </c>
      <c r="AJ14" s="133">
        <v>13</v>
      </c>
      <c r="AK14" s="10">
        <v>0</v>
      </c>
      <c r="AL14" s="103">
        <v>2</v>
      </c>
    </row>
    <row r="15" spans="1:38">
      <c r="A15" s="1" t="s">
        <v>40</v>
      </c>
      <c r="B15" s="1" t="s">
        <v>41</v>
      </c>
      <c r="C15" s="12" t="s">
        <v>26</v>
      </c>
      <c r="D15" s="13" t="s">
        <v>31</v>
      </c>
      <c r="E15" s="12">
        <v>2</v>
      </c>
      <c r="F15" s="2" t="s">
        <v>25</v>
      </c>
      <c r="G15" s="4">
        <v>41327</v>
      </c>
      <c r="H15" s="14">
        <f t="shared" si="0"/>
        <v>41355</v>
      </c>
      <c r="I15" s="14">
        <f t="shared" si="1"/>
        <v>41411</v>
      </c>
      <c r="J15" s="154">
        <f t="shared" si="2"/>
        <v>41439</v>
      </c>
      <c r="K15" s="28">
        <v>0</v>
      </c>
      <c r="L15" s="6">
        <v>0</v>
      </c>
      <c r="M15" s="26">
        <v>0</v>
      </c>
      <c r="N15" s="5">
        <v>0</v>
      </c>
      <c r="O15" s="28">
        <v>0</v>
      </c>
      <c r="P15" s="26">
        <v>0</v>
      </c>
      <c r="Q15" s="5">
        <v>0</v>
      </c>
      <c r="R15" s="6">
        <v>0</v>
      </c>
      <c r="S15" s="30">
        <v>0</v>
      </c>
      <c r="T15" s="5">
        <v>0</v>
      </c>
      <c r="U15" s="6">
        <v>0</v>
      </c>
      <c r="V15" s="143">
        <v>0</v>
      </c>
      <c r="W15" s="140">
        <v>11</v>
      </c>
      <c r="X15" s="60">
        <v>11</v>
      </c>
      <c r="Y15" s="8">
        <v>11</v>
      </c>
      <c r="Z15" s="40">
        <v>11</v>
      </c>
      <c r="AA15" s="42">
        <v>11</v>
      </c>
      <c r="AB15" s="8">
        <v>11</v>
      </c>
      <c r="AC15" s="9">
        <v>11</v>
      </c>
      <c r="AD15" s="42">
        <v>11</v>
      </c>
      <c r="AE15" s="8">
        <v>11</v>
      </c>
      <c r="AF15" s="9">
        <v>11</v>
      </c>
      <c r="AG15" s="42">
        <v>11</v>
      </c>
      <c r="AH15" s="8">
        <v>12</v>
      </c>
      <c r="AI15" s="61">
        <v>12</v>
      </c>
      <c r="AJ15" s="133">
        <v>11</v>
      </c>
      <c r="AK15" s="10">
        <v>0</v>
      </c>
      <c r="AL15" s="103">
        <v>2</v>
      </c>
    </row>
    <row r="16" spans="1:38">
      <c r="A16" s="1" t="s">
        <v>40</v>
      </c>
      <c r="B16" s="1" t="s">
        <v>41</v>
      </c>
      <c r="C16" s="12" t="s">
        <v>26</v>
      </c>
      <c r="D16" s="13" t="s">
        <v>31</v>
      </c>
      <c r="E16" s="12">
        <v>3</v>
      </c>
      <c r="F16" s="2" t="s">
        <v>25</v>
      </c>
      <c r="G16" s="4">
        <v>41327</v>
      </c>
      <c r="H16" s="14">
        <f t="shared" si="0"/>
        <v>41355</v>
      </c>
      <c r="I16" s="14">
        <f t="shared" si="1"/>
        <v>41411</v>
      </c>
      <c r="J16" s="154">
        <f t="shared" si="2"/>
        <v>41439</v>
      </c>
      <c r="K16" s="28">
        <v>0</v>
      </c>
      <c r="L16" s="6">
        <v>0</v>
      </c>
      <c r="M16" s="26">
        <v>0</v>
      </c>
      <c r="N16" s="5">
        <v>0</v>
      </c>
      <c r="O16" s="28">
        <v>0</v>
      </c>
      <c r="P16" s="26">
        <v>0</v>
      </c>
      <c r="Q16" s="5">
        <v>0</v>
      </c>
      <c r="R16" s="6">
        <v>0</v>
      </c>
      <c r="S16" s="30">
        <v>0</v>
      </c>
      <c r="T16" s="5">
        <v>0</v>
      </c>
      <c r="U16" s="6">
        <v>0</v>
      </c>
      <c r="V16" s="143">
        <v>0</v>
      </c>
      <c r="W16" s="140">
        <v>10</v>
      </c>
      <c r="X16" s="60">
        <v>10</v>
      </c>
      <c r="Y16" s="8">
        <v>10</v>
      </c>
      <c r="Z16" s="40">
        <v>10</v>
      </c>
      <c r="AA16" s="42">
        <v>10</v>
      </c>
      <c r="AB16" s="8">
        <v>10</v>
      </c>
      <c r="AC16" s="9">
        <v>10</v>
      </c>
      <c r="AD16" s="42">
        <v>10</v>
      </c>
      <c r="AE16" s="8">
        <v>10</v>
      </c>
      <c r="AF16" s="9">
        <v>10</v>
      </c>
      <c r="AG16" s="42">
        <v>10</v>
      </c>
      <c r="AH16" s="8">
        <v>11</v>
      </c>
      <c r="AI16" s="61">
        <v>11</v>
      </c>
      <c r="AJ16" s="133">
        <v>14</v>
      </c>
      <c r="AK16" s="10">
        <v>0</v>
      </c>
      <c r="AL16" s="103">
        <v>0</v>
      </c>
    </row>
    <row r="17" spans="1:38">
      <c r="A17" s="1" t="s">
        <v>40</v>
      </c>
      <c r="B17" s="1" t="s">
        <v>41</v>
      </c>
      <c r="C17" s="12" t="s">
        <v>26</v>
      </c>
      <c r="D17" s="13" t="s">
        <v>31</v>
      </c>
      <c r="E17" s="12">
        <v>4</v>
      </c>
      <c r="F17" s="2" t="s">
        <v>25</v>
      </c>
      <c r="G17" s="4">
        <v>41327</v>
      </c>
      <c r="H17" s="14">
        <f t="shared" si="0"/>
        <v>41355</v>
      </c>
      <c r="I17" s="14">
        <f t="shared" si="1"/>
        <v>41411</v>
      </c>
      <c r="J17" s="154">
        <f t="shared" si="2"/>
        <v>41439</v>
      </c>
      <c r="K17" s="28">
        <v>0</v>
      </c>
      <c r="L17" s="6">
        <v>0</v>
      </c>
      <c r="M17" s="26">
        <v>0</v>
      </c>
      <c r="N17" s="5">
        <v>0</v>
      </c>
      <c r="O17" s="28">
        <v>0</v>
      </c>
      <c r="P17" s="26">
        <v>0</v>
      </c>
      <c r="Q17" s="5">
        <v>0</v>
      </c>
      <c r="R17" s="6">
        <v>0</v>
      </c>
      <c r="S17" s="30">
        <v>0</v>
      </c>
      <c r="T17" s="5">
        <v>0</v>
      </c>
      <c r="U17" s="6">
        <v>0</v>
      </c>
      <c r="V17" s="143">
        <v>0</v>
      </c>
      <c r="W17" s="140">
        <v>12</v>
      </c>
      <c r="X17" s="60">
        <v>13</v>
      </c>
      <c r="Y17" s="8">
        <v>13</v>
      </c>
      <c r="Z17" s="40">
        <v>13</v>
      </c>
      <c r="AA17" s="42">
        <v>13</v>
      </c>
      <c r="AB17" s="8">
        <v>13</v>
      </c>
      <c r="AC17" s="9">
        <v>13</v>
      </c>
      <c r="AD17" s="42">
        <v>13</v>
      </c>
      <c r="AE17" s="8">
        <v>13</v>
      </c>
      <c r="AF17" s="9">
        <v>13</v>
      </c>
      <c r="AG17" s="42">
        <v>13</v>
      </c>
      <c r="AH17" s="8">
        <v>13</v>
      </c>
      <c r="AI17" s="61">
        <v>13</v>
      </c>
      <c r="AJ17" s="133">
        <v>7</v>
      </c>
      <c r="AK17" s="10">
        <v>1</v>
      </c>
      <c r="AL17" s="103">
        <v>4</v>
      </c>
    </row>
    <row r="18" spans="1:38" s="162" customFormat="1">
      <c r="A18" s="158"/>
      <c r="B18" s="158"/>
      <c r="C18" s="159"/>
      <c r="D18" s="159"/>
      <c r="E18" s="159"/>
      <c r="F18" s="159"/>
      <c r="G18" s="159"/>
      <c r="H18" s="159"/>
      <c r="I18" s="159"/>
      <c r="J18" s="160"/>
      <c r="K18" s="161">
        <f>((K14/(25-$AL$14)+K15/(25-$AL$15)+K16/(25-$AL$16)+K17/(25-$AL$17)))/4</f>
        <v>0</v>
      </c>
      <c r="L18" s="161">
        <f t="shared" ref="L18:AI18" si="5">((L14/(25-$AL$14)+L15/(25-$AL$15)+L16/(25-$AL$16)+L17/(25-$AL$17)))/4</f>
        <v>0</v>
      </c>
      <c r="M18" s="161">
        <f t="shared" si="5"/>
        <v>0</v>
      </c>
      <c r="N18" s="161">
        <f t="shared" si="5"/>
        <v>0</v>
      </c>
      <c r="O18" s="161">
        <f t="shared" si="5"/>
        <v>0</v>
      </c>
      <c r="P18" s="161">
        <f t="shared" si="5"/>
        <v>0</v>
      </c>
      <c r="Q18" s="161">
        <f t="shared" si="5"/>
        <v>0</v>
      </c>
      <c r="R18" s="161">
        <f t="shared" si="5"/>
        <v>0</v>
      </c>
      <c r="S18" s="161">
        <f t="shared" si="5"/>
        <v>0</v>
      </c>
      <c r="T18" s="161">
        <f t="shared" si="5"/>
        <v>0</v>
      </c>
      <c r="U18" s="161">
        <f t="shared" si="5"/>
        <v>0</v>
      </c>
      <c r="V18" s="161">
        <f t="shared" si="5"/>
        <v>0</v>
      </c>
      <c r="W18" s="161">
        <f t="shared" si="5"/>
        <v>0.47111801242236023</v>
      </c>
      <c r="X18" s="161">
        <f t="shared" si="5"/>
        <v>0.48302277432712215</v>
      </c>
      <c r="Y18" s="161">
        <f t="shared" si="5"/>
        <v>0.48302277432712215</v>
      </c>
      <c r="Z18" s="161">
        <f t="shared" si="5"/>
        <v>0.48302277432712215</v>
      </c>
      <c r="AA18" s="161">
        <f t="shared" si="5"/>
        <v>0.48302277432712215</v>
      </c>
      <c r="AB18" s="161">
        <f t="shared" si="5"/>
        <v>0.48302277432712215</v>
      </c>
      <c r="AC18" s="161">
        <f t="shared" si="5"/>
        <v>0.48302277432712215</v>
      </c>
      <c r="AD18" s="161">
        <f t="shared" si="5"/>
        <v>0.48302277432712215</v>
      </c>
      <c r="AE18" s="161">
        <f t="shared" si="5"/>
        <v>0.48302277432712215</v>
      </c>
      <c r="AF18" s="161">
        <f t="shared" si="5"/>
        <v>0.48302277432712215</v>
      </c>
      <c r="AG18" s="161">
        <f t="shared" si="5"/>
        <v>0.48302277432712215</v>
      </c>
      <c r="AH18" s="161">
        <f t="shared" si="5"/>
        <v>0.5038923395445134</v>
      </c>
      <c r="AI18" s="161">
        <f t="shared" si="5"/>
        <v>0.5038923395445134</v>
      </c>
      <c r="AJ18" s="161"/>
      <c r="AK18" s="159"/>
      <c r="AL18" s="160"/>
    </row>
    <row r="19" spans="1:38">
      <c r="A19" s="22" t="s">
        <v>40</v>
      </c>
      <c r="B19" s="22" t="s">
        <v>41</v>
      </c>
      <c r="C19" s="23" t="s">
        <v>24</v>
      </c>
      <c r="D19" s="24" t="s">
        <v>27</v>
      </c>
      <c r="E19" s="23">
        <v>1</v>
      </c>
      <c r="F19" s="23" t="s">
        <v>25</v>
      </c>
      <c r="G19" s="25">
        <v>41327</v>
      </c>
      <c r="H19" s="11" t="s">
        <v>29</v>
      </c>
      <c r="I19" s="11">
        <f t="shared" si="1"/>
        <v>41411</v>
      </c>
      <c r="J19" s="146">
        <f t="shared" si="2"/>
        <v>41439</v>
      </c>
      <c r="K19" s="28" t="s">
        <v>29</v>
      </c>
      <c r="L19" s="6" t="s">
        <v>29</v>
      </c>
      <c r="M19" s="26" t="s">
        <v>29</v>
      </c>
      <c r="N19" s="5" t="s">
        <v>29</v>
      </c>
      <c r="O19" s="28" t="s">
        <v>29</v>
      </c>
      <c r="P19" s="26" t="s">
        <v>29</v>
      </c>
      <c r="Q19" s="5" t="s">
        <v>29</v>
      </c>
      <c r="R19" s="6" t="s">
        <v>29</v>
      </c>
      <c r="S19" s="30" t="s">
        <v>29</v>
      </c>
      <c r="T19" s="5" t="s">
        <v>29</v>
      </c>
      <c r="U19" s="6" t="s">
        <v>29</v>
      </c>
      <c r="V19" s="143" t="s">
        <v>29</v>
      </c>
      <c r="W19" s="140">
        <v>6</v>
      </c>
      <c r="X19" s="60">
        <v>7</v>
      </c>
      <c r="Y19" s="8">
        <v>7</v>
      </c>
      <c r="Z19" s="40">
        <v>7</v>
      </c>
      <c r="AA19" s="42">
        <v>8</v>
      </c>
      <c r="AB19" s="8">
        <v>10</v>
      </c>
      <c r="AC19" s="9">
        <v>10</v>
      </c>
      <c r="AD19" s="42">
        <v>12</v>
      </c>
      <c r="AE19" s="8">
        <v>12</v>
      </c>
      <c r="AF19" s="9">
        <v>13</v>
      </c>
      <c r="AG19" s="42">
        <v>14</v>
      </c>
      <c r="AH19" s="8">
        <v>14</v>
      </c>
      <c r="AI19" s="61">
        <v>14</v>
      </c>
      <c r="AJ19" s="133">
        <v>8</v>
      </c>
      <c r="AK19" s="10">
        <v>0</v>
      </c>
      <c r="AL19" s="103">
        <v>3</v>
      </c>
    </row>
    <row r="20" spans="1:38">
      <c r="A20" s="22" t="s">
        <v>40</v>
      </c>
      <c r="B20" s="22" t="s">
        <v>41</v>
      </c>
      <c r="C20" s="23" t="s">
        <v>24</v>
      </c>
      <c r="D20" s="24" t="s">
        <v>27</v>
      </c>
      <c r="E20" s="23">
        <v>2</v>
      </c>
      <c r="F20" s="23" t="s">
        <v>25</v>
      </c>
      <c r="G20" s="25">
        <v>41327</v>
      </c>
      <c r="H20" s="11" t="s">
        <v>29</v>
      </c>
      <c r="I20" s="11">
        <f t="shared" si="1"/>
        <v>41411</v>
      </c>
      <c r="J20" s="146">
        <f t="shared" si="2"/>
        <v>41439</v>
      </c>
      <c r="K20" s="28" t="s">
        <v>29</v>
      </c>
      <c r="L20" s="6" t="s">
        <v>29</v>
      </c>
      <c r="M20" s="26" t="s">
        <v>29</v>
      </c>
      <c r="N20" s="5" t="s">
        <v>29</v>
      </c>
      <c r="O20" s="28" t="s">
        <v>29</v>
      </c>
      <c r="P20" s="26" t="s">
        <v>29</v>
      </c>
      <c r="Q20" s="5" t="s">
        <v>29</v>
      </c>
      <c r="R20" s="6" t="s">
        <v>29</v>
      </c>
      <c r="S20" s="30" t="s">
        <v>29</v>
      </c>
      <c r="T20" s="5" t="s">
        <v>29</v>
      </c>
      <c r="U20" s="6" t="s">
        <v>29</v>
      </c>
      <c r="V20" s="143" t="s">
        <v>29</v>
      </c>
      <c r="W20" s="140">
        <v>2</v>
      </c>
      <c r="X20" s="60">
        <v>2</v>
      </c>
      <c r="Y20" s="8">
        <v>2</v>
      </c>
      <c r="Z20" s="40">
        <v>2</v>
      </c>
      <c r="AA20" s="42">
        <v>4</v>
      </c>
      <c r="AB20" s="8">
        <v>6</v>
      </c>
      <c r="AC20" s="9">
        <v>7</v>
      </c>
      <c r="AD20" s="42">
        <v>10</v>
      </c>
      <c r="AE20" s="8">
        <v>10</v>
      </c>
      <c r="AF20" s="9">
        <v>10</v>
      </c>
      <c r="AG20" s="42">
        <v>10</v>
      </c>
      <c r="AH20" s="8">
        <v>11</v>
      </c>
      <c r="AI20" s="61">
        <v>12</v>
      </c>
      <c r="AJ20" s="133">
        <v>10</v>
      </c>
      <c r="AK20" s="10">
        <v>0</v>
      </c>
      <c r="AL20" s="103">
        <v>3</v>
      </c>
    </row>
    <row r="21" spans="1:38">
      <c r="A21" s="22" t="s">
        <v>40</v>
      </c>
      <c r="B21" s="22" t="s">
        <v>41</v>
      </c>
      <c r="C21" s="23" t="s">
        <v>24</v>
      </c>
      <c r="D21" s="24" t="s">
        <v>27</v>
      </c>
      <c r="E21" s="23">
        <v>3</v>
      </c>
      <c r="F21" s="23" t="s">
        <v>25</v>
      </c>
      <c r="G21" s="25">
        <v>41327</v>
      </c>
      <c r="H21" s="11" t="s">
        <v>29</v>
      </c>
      <c r="I21" s="11">
        <f t="shared" si="1"/>
        <v>41411</v>
      </c>
      <c r="J21" s="146">
        <f t="shared" si="2"/>
        <v>41439</v>
      </c>
      <c r="K21" s="28" t="s">
        <v>29</v>
      </c>
      <c r="L21" s="6" t="s">
        <v>29</v>
      </c>
      <c r="M21" s="26" t="s">
        <v>29</v>
      </c>
      <c r="N21" s="5" t="s">
        <v>29</v>
      </c>
      <c r="O21" s="28" t="s">
        <v>29</v>
      </c>
      <c r="P21" s="26" t="s">
        <v>29</v>
      </c>
      <c r="Q21" s="5" t="s">
        <v>29</v>
      </c>
      <c r="R21" s="6" t="s">
        <v>29</v>
      </c>
      <c r="S21" s="30" t="s">
        <v>29</v>
      </c>
      <c r="T21" s="5" t="s">
        <v>29</v>
      </c>
      <c r="U21" s="6" t="s">
        <v>29</v>
      </c>
      <c r="V21" s="143" t="s">
        <v>29</v>
      </c>
      <c r="W21" s="140">
        <v>4</v>
      </c>
      <c r="X21" s="60">
        <v>4</v>
      </c>
      <c r="Y21" s="8">
        <v>4</v>
      </c>
      <c r="Z21" s="40">
        <v>4</v>
      </c>
      <c r="AA21" s="42">
        <v>4</v>
      </c>
      <c r="AB21" s="8">
        <v>8</v>
      </c>
      <c r="AC21" s="9">
        <v>9</v>
      </c>
      <c r="AD21" s="42">
        <v>13</v>
      </c>
      <c r="AE21" s="8">
        <v>15</v>
      </c>
      <c r="AF21" s="9">
        <v>15</v>
      </c>
      <c r="AG21" s="42">
        <v>15</v>
      </c>
      <c r="AH21" s="8">
        <v>16</v>
      </c>
      <c r="AI21" s="61">
        <v>16</v>
      </c>
      <c r="AJ21" s="133">
        <v>5</v>
      </c>
      <c r="AK21" s="10">
        <v>1</v>
      </c>
      <c r="AL21" s="103">
        <v>3</v>
      </c>
    </row>
    <row r="22" spans="1:38">
      <c r="A22" s="22" t="s">
        <v>40</v>
      </c>
      <c r="B22" s="22" t="s">
        <v>41</v>
      </c>
      <c r="C22" s="23" t="s">
        <v>24</v>
      </c>
      <c r="D22" s="24" t="s">
        <v>27</v>
      </c>
      <c r="E22" s="23">
        <v>4</v>
      </c>
      <c r="F22" s="23" t="s">
        <v>25</v>
      </c>
      <c r="G22" s="25">
        <v>41327</v>
      </c>
      <c r="H22" s="11" t="s">
        <v>29</v>
      </c>
      <c r="I22" s="11">
        <f t="shared" si="1"/>
        <v>41411</v>
      </c>
      <c r="J22" s="146">
        <f t="shared" si="2"/>
        <v>41439</v>
      </c>
      <c r="K22" s="28" t="s">
        <v>29</v>
      </c>
      <c r="L22" s="6" t="s">
        <v>29</v>
      </c>
      <c r="M22" s="26" t="s">
        <v>29</v>
      </c>
      <c r="N22" s="5" t="s">
        <v>29</v>
      </c>
      <c r="O22" s="28" t="s">
        <v>29</v>
      </c>
      <c r="P22" s="26" t="s">
        <v>29</v>
      </c>
      <c r="Q22" s="5" t="s">
        <v>29</v>
      </c>
      <c r="R22" s="6" t="s">
        <v>29</v>
      </c>
      <c r="S22" s="30" t="s">
        <v>29</v>
      </c>
      <c r="T22" s="5" t="s">
        <v>29</v>
      </c>
      <c r="U22" s="6" t="s">
        <v>29</v>
      </c>
      <c r="V22" s="143" t="s">
        <v>29</v>
      </c>
      <c r="W22" s="140">
        <v>6</v>
      </c>
      <c r="X22" s="60">
        <v>6</v>
      </c>
      <c r="Y22" s="8">
        <v>6</v>
      </c>
      <c r="Z22" s="40">
        <v>7</v>
      </c>
      <c r="AA22" s="42">
        <v>7</v>
      </c>
      <c r="AB22" s="8">
        <v>8</v>
      </c>
      <c r="AC22" s="9">
        <v>10</v>
      </c>
      <c r="AD22" s="42">
        <v>12</v>
      </c>
      <c r="AE22" s="8">
        <v>12</v>
      </c>
      <c r="AF22" s="9">
        <v>12</v>
      </c>
      <c r="AG22" s="42">
        <v>12</v>
      </c>
      <c r="AH22" s="8">
        <v>14</v>
      </c>
      <c r="AI22" s="61">
        <v>14</v>
      </c>
      <c r="AJ22" s="133">
        <v>8</v>
      </c>
      <c r="AK22" s="10">
        <v>0</v>
      </c>
      <c r="AL22" s="103">
        <v>3</v>
      </c>
    </row>
    <row r="23" spans="1:38" s="162" customFormat="1">
      <c r="A23" s="158"/>
      <c r="B23" s="158"/>
      <c r="C23" s="159"/>
      <c r="D23" s="159"/>
      <c r="E23" s="159"/>
      <c r="F23" s="159"/>
      <c r="G23" s="159"/>
      <c r="H23" s="159"/>
      <c r="I23" s="159"/>
      <c r="J23" s="160"/>
      <c r="K23" s="161"/>
      <c r="L23" s="159"/>
      <c r="M23" s="164"/>
      <c r="N23" s="165"/>
      <c r="O23" s="161"/>
      <c r="P23" s="164"/>
      <c r="Q23" s="165"/>
      <c r="R23" s="159"/>
      <c r="S23" s="166"/>
      <c r="T23" s="165"/>
      <c r="U23" s="159"/>
      <c r="V23" s="160"/>
      <c r="W23" s="167">
        <f>((W19/(25-$AL$19)+W20/(25-$AL$20)+W21/(25-$AL$21)+W22/(25-$AL$22)))/4</f>
        <v>0.20454545454545453</v>
      </c>
      <c r="X23" s="167">
        <f t="shared" ref="X23:AI23" si="6">((X19/(25-$AL$19)+X20/(25-$AL$20)+X21/(25-$AL$21)+X22/(25-$AL$22)))/4</f>
        <v>0.21590909090909088</v>
      </c>
      <c r="Y23" s="167">
        <f t="shared" si="6"/>
        <v>0.21590909090909088</v>
      </c>
      <c r="Z23" s="167">
        <f t="shared" si="6"/>
        <v>0.22727272727272724</v>
      </c>
      <c r="AA23" s="167">
        <f t="shared" si="6"/>
        <v>0.26136363636363635</v>
      </c>
      <c r="AB23" s="167">
        <f t="shared" si="6"/>
        <v>0.36363636363636365</v>
      </c>
      <c r="AC23" s="167">
        <f t="shared" si="6"/>
        <v>0.40909090909090912</v>
      </c>
      <c r="AD23" s="167">
        <f t="shared" si="6"/>
        <v>0.53409090909090906</v>
      </c>
      <c r="AE23" s="167">
        <f t="shared" si="6"/>
        <v>0.55681818181818177</v>
      </c>
      <c r="AF23" s="167">
        <f t="shared" si="6"/>
        <v>0.56818181818181812</v>
      </c>
      <c r="AG23" s="167">
        <f t="shared" si="6"/>
        <v>0.57954545454545447</v>
      </c>
      <c r="AH23" s="167">
        <f t="shared" si="6"/>
        <v>0.625</v>
      </c>
      <c r="AI23" s="167">
        <f t="shared" si="6"/>
        <v>0.63636363636363635</v>
      </c>
      <c r="AJ23" s="161"/>
      <c r="AK23" s="159"/>
      <c r="AL23" s="160"/>
    </row>
    <row r="24" spans="1:38">
      <c r="A24" s="1" t="s">
        <v>40</v>
      </c>
      <c r="B24" s="1" t="s">
        <v>41</v>
      </c>
      <c r="C24" s="12" t="s">
        <v>24</v>
      </c>
      <c r="D24" s="13" t="s">
        <v>30</v>
      </c>
      <c r="E24" s="12">
        <v>1</v>
      </c>
      <c r="F24" s="2" t="s">
        <v>25</v>
      </c>
      <c r="G24" s="4">
        <v>41327</v>
      </c>
      <c r="H24" s="15" t="s">
        <v>29</v>
      </c>
      <c r="I24" s="14">
        <f t="shared" si="1"/>
        <v>41411</v>
      </c>
      <c r="J24" s="154">
        <f t="shared" si="2"/>
        <v>41439</v>
      </c>
      <c r="K24" s="28" t="s">
        <v>29</v>
      </c>
      <c r="L24" s="6" t="s">
        <v>29</v>
      </c>
      <c r="M24" s="26" t="s">
        <v>29</v>
      </c>
      <c r="N24" s="5" t="s">
        <v>29</v>
      </c>
      <c r="O24" s="28" t="s">
        <v>29</v>
      </c>
      <c r="P24" s="26" t="s">
        <v>29</v>
      </c>
      <c r="Q24" s="5" t="s">
        <v>29</v>
      </c>
      <c r="R24" s="6" t="s">
        <v>29</v>
      </c>
      <c r="S24" s="30" t="s">
        <v>29</v>
      </c>
      <c r="T24" s="5" t="s">
        <v>29</v>
      </c>
      <c r="U24" s="6" t="s">
        <v>29</v>
      </c>
      <c r="V24" s="143" t="s">
        <v>29</v>
      </c>
      <c r="W24" s="140">
        <v>3</v>
      </c>
      <c r="X24" s="60">
        <v>4</v>
      </c>
      <c r="Y24" s="8">
        <v>4</v>
      </c>
      <c r="Z24" s="40">
        <v>6</v>
      </c>
      <c r="AA24" s="42">
        <v>8</v>
      </c>
      <c r="AB24" s="8">
        <v>9</v>
      </c>
      <c r="AC24" s="9">
        <v>11</v>
      </c>
      <c r="AD24" s="42">
        <v>12</v>
      </c>
      <c r="AE24" s="8">
        <v>12</v>
      </c>
      <c r="AF24" s="9">
        <v>12</v>
      </c>
      <c r="AG24" s="42">
        <v>12</v>
      </c>
      <c r="AH24" s="8">
        <v>12</v>
      </c>
      <c r="AI24" s="61">
        <v>12</v>
      </c>
      <c r="AJ24" s="133">
        <v>12</v>
      </c>
      <c r="AK24" s="10">
        <v>0</v>
      </c>
      <c r="AL24" s="103">
        <v>1</v>
      </c>
    </row>
    <row r="25" spans="1:38">
      <c r="A25" s="1" t="s">
        <v>40</v>
      </c>
      <c r="B25" s="1" t="s">
        <v>41</v>
      </c>
      <c r="C25" s="12" t="s">
        <v>24</v>
      </c>
      <c r="D25" s="13" t="s">
        <v>30</v>
      </c>
      <c r="E25" s="12">
        <v>2</v>
      </c>
      <c r="F25" s="2" t="s">
        <v>25</v>
      </c>
      <c r="G25" s="4">
        <v>41327</v>
      </c>
      <c r="H25" s="15" t="s">
        <v>29</v>
      </c>
      <c r="I25" s="14">
        <f t="shared" si="1"/>
        <v>41411</v>
      </c>
      <c r="J25" s="154">
        <f t="shared" si="2"/>
        <v>41439</v>
      </c>
      <c r="K25" s="28" t="s">
        <v>29</v>
      </c>
      <c r="L25" s="6" t="s">
        <v>29</v>
      </c>
      <c r="M25" s="26" t="s">
        <v>29</v>
      </c>
      <c r="N25" s="5" t="s">
        <v>29</v>
      </c>
      <c r="O25" s="28" t="s">
        <v>29</v>
      </c>
      <c r="P25" s="26" t="s">
        <v>29</v>
      </c>
      <c r="Q25" s="5" t="s">
        <v>29</v>
      </c>
      <c r="R25" s="6" t="s">
        <v>29</v>
      </c>
      <c r="S25" s="30" t="s">
        <v>29</v>
      </c>
      <c r="T25" s="5" t="s">
        <v>29</v>
      </c>
      <c r="U25" s="6" t="s">
        <v>29</v>
      </c>
      <c r="V25" s="143" t="s">
        <v>29</v>
      </c>
      <c r="W25" s="140">
        <v>6</v>
      </c>
      <c r="X25" s="60">
        <v>7</v>
      </c>
      <c r="Y25" s="8">
        <v>7</v>
      </c>
      <c r="Z25" s="40">
        <v>7</v>
      </c>
      <c r="AA25" s="42">
        <v>9</v>
      </c>
      <c r="AB25" s="8">
        <v>12</v>
      </c>
      <c r="AC25" s="9">
        <v>13</v>
      </c>
      <c r="AD25" s="42">
        <v>18</v>
      </c>
      <c r="AE25" s="8">
        <v>18</v>
      </c>
      <c r="AF25" s="9">
        <v>18</v>
      </c>
      <c r="AG25" s="42">
        <v>18</v>
      </c>
      <c r="AH25" s="8">
        <v>18</v>
      </c>
      <c r="AI25" s="61">
        <v>18</v>
      </c>
      <c r="AJ25" s="133">
        <v>7</v>
      </c>
      <c r="AK25" s="10">
        <v>0</v>
      </c>
      <c r="AL25" s="103">
        <v>0</v>
      </c>
    </row>
    <row r="26" spans="1:38">
      <c r="A26" s="1" t="s">
        <v>40</v>
      </c>
      <c r="B26" s="1" t="s">
        <v>41</v>
      </c>
      <c r="C26" s="12" t="s">
        <v>24</v>
      </c>
      <c r="D26" s="13" t="s">
        <v>30</v>
      </c>
      <c r="E26" s="12">
        <v>3</v>
      </c>
      <c r="F26" s="2" t="s">
        <v>25</v>
      </c>
      <c r="G26" s="4">
        <v>41327</v>
      </c>
      <c r="H26" s="15" t="s">
        <v>29</v>
      </c>
      <c r="I26" s="14">
        <f t="shared" si="1"/>
        <v>41411</v>
      </c>
      <c r="J26" s="154">
        <f t="shared" si="2"/>
        <v>41439</v>
      </c>
      <c r="K26" s="28" t="s">
        <v>29</v>
      </c>
      <c r="L26" s="6" t="s">
        <v>29</v>
      </c>
      <c r="M26" s="26" t="s">
        <v>29</v>
      </c>
      <c r="N26" s="5" t="s">
        <v>29</v>
      </c>
      <c r="O26" s="28" t="s">
        <v>29</v>
      </c>
      <c r="P26" s="26" t="s">
        <v>29</v>
      </c>
      <c r="Q26" s="5" t="s">
        <v>29</v>
      </c>
      <c r="R26" s="6" t="s">
        <v>29</v>
      </c>
      <c r="S26" s="30" t="s">
        <v>29</v>
      </c>
      <c r="T26" s="5" t="s">
        <v>29</v>
      </c>
      <c r="U26" s="6" t="s">
        <v>29</v>
      </c>
      <c r="V26" s="143" t="s">
        <v>29</v>
      </c>
      <c r="W26" s="140">
        <v>3</v>
      </c>
      <c r="X26" s="60">
        <v>3</v>
      </c>
      <c r="Y26" s="8">
        <v>3</v>
      </c>
      <c r="Z26" s="40">
        <v>3</v>
      </c>
      <c r="AA26" s="42">
        <v>4</v>
      </c>
      <c r="AB26" s="8">
        <v>6</v>
      </c>
      <c r="AC26" s="9">
        <v>6</v>
      </c>
      <c r="AD26" s="42">
        <v>10</v>
      </c>
      <c r="AE26" s="8">
        <v>10</v>
      </c>
      <c r="AF26" s="9">
        <v>11</v>
      </c>
      <c r="AG26" s="42">
        <v>11</v>
      </c>
      <c r="AH26" s="8">
        <v>12</v>
      </c>
      <c r="AI26" s="61">
        <v>12</v>
      </c>
      <c r="AJ26" s="133">
        <v>12</v>
      </c>
      <c r="AK26" s="10">
        <v>0</v>
      </c>
      <c r="AL26" s="103">
        <v>1</v>
      </c>
    </row>
    <row r="27" spans="1:38">
      <c r="A27" s="1" t="s">
        <v>40</v>
      </c>
      <c r="B27" s="1" t="s">
        <v>41</v>
      </c>
      <c r="C27" s="12" t="s">
        <v>24</v>
      </c>
      <c r="D27" s="13" t="s">
        <v>30</v>
      </c>
      <c r="E27" s="12">
        <v>4</v>
      </c>
      <c r="F27" s="2" t="s">
        <v>25</v>
      </c>
      <c r="G27" s="4">
        <v>41327</v>
      </c>
      <c r="H27" s="15" t="s">
        <v>29</v>
      </c>
      <c r="I27" s="14">
        <f t="shared" si="1"/>
        <v>41411</v>
      </c>
      <c r="J27" s="154">
        <f t="shared" si="2"/>
        <v>41439</v>
      </c>
      <c r="K27" s="28" t="s">
        <v>29</v>
      </c>
      <c r="L27" s="6" t="s">
        <v>29</v>
      </c>
      <c r="M27" s="26" t="s">
        <v>29</v>
      </c>
      <c r="N27" s="5" t="s">
        <v>29</v>
      </c>
      <c r="O27" s="28" t="s">
        <v>29</v>
      </c>
      <c r="P27" s="26" t="s">
        <v>29</v>
      </c>
      <c r="Q27" s="5" t="s">
        <v>29</v>
      </c>
      <c r="R27" s="6" t="s">
        <v>29</v>
      </c>
      <c r="S27" s="30" t="s">
        <v>29</v>
      </c>
      <c r="T27" s="5" t="s">
        <v>29</v>
      </c>
      <c r="U27" s="6" t="s">
        <v>29</v>
      </c>
      <c r="V27" s="143" t="s">
        <v>29</v>
      </c>
      <c r="W27" s="140">
        <v>2</v>
      </c>
      <c r="X27" s="60">
        <v>2</v>
      </c>
      <c r="Y27" s="8">
        <v>2</v>
      </c>
      <c r="Z27" s="40">
        <v>2</v>
      </c>
      <c r="AA27" s="42">
        <v>2</v>
      </c>
      <c r="AB27" s="8">
        <v>3</v>
      </c>
      <c r="AC27" s="9">
        <v>8</v>
      </c>
      <c r="AD27" s="42">
        <v>11</v>
      </c>
      <c r="AE27" s="8">
        <v>11</v>
      </c>
      <c r="AF27" s="9">
        <v>11</v>
      </c>
      <c r="AG27" s="42">
        <v>12</v>
      </c>
      <c r="AH27" s="8">
        <v>13</v>
      </c>
      <c r="AI27" s="61">
        <v>13</v>
      </c>
      <c r="AJ27" s="133">
        <v>10</v>
      </c>
      <c r="AK27" s="10">
        <v>0</v>
      </c>
      <c r="AL27" s="103">
        <v>2</v>
      </c>
    </row>
    <row r="28" spans="1:38" s="162" customFormat="1">
      <c r="A28" s="158"/>
      <c r="B28" s="158"/>
      <c r="C28" s="159"/>
      <c r="D28" s="159"/>
      <c r="E28" s="159"/>
      <c r="F28" s="159"/>
      <c r="G28" s="159"/>
      <c r="H28" s="159"/>
      <c r="I28" s="159"/>
      <c r="J28" s="160"/>
      <c r="K28" s="161"/>
      <c r="L28" s="159"/>
      <c r="M28" s="164"/>
      <c r="N28" s="165"/>
      <c r="O28" s="161"/>
      <c r="P28" s="164"/>
      <c r="Q28" s="165"/>
      <c r="R28" s="159"/>
      <c r="S28" s="166"/>
      <c r="T28" s="165"/>
      <c r="U28" s="159"/>
      <c r="V28" s="160"/>
      <c r="W28" s="167">
        <f>((W24/(25-$AL$24)+W25/(25-$AL$25)+W26/(25-$AL$26)+W27/(25-$AL$27)))/4</f>
        <v>0.14423913043478259</v>
      </c>
      <c r="X28" s="167">
        <f t="shared" ref="X28:AI28" si="7">((X24/(25-$AL$24)+X25/(25-$AL$25)+X26/(25-$AL$26)+X27/(25-$AL$27)))/4</f>
        <v>0.16465579710144929</v>
      </c>
      <c r="Y28" s="167">
        <f t="shared" si="7"/>
        <v>0.16465579710144929</v>
      </c>
      <c r="Z28" s="167">
        <f t="shared" si="7"/>
        <v>0.1854891304347826</v>
      </c>
      <c r="AA28" s="167">
        <f t="shared" si="7"/>
        <v>0.23673913043478262</v>
      </c>
      <c r="AB28" s="167">
        <f t="shared" si="7"/>
        <v>0.30885869565217389</v>
      </c>
      <c r="AC28" s="167">
        <f t="shared" si="7"/>
        <v>0.39403985507246375</v>
      </c>
      <c r="AD28" s="167">
        <f t="shared" si="7"/>
        <v>0.528731884057971</v>
      </c>
      <c r="AE28" s="167">
        <f t="shared" si="7"/>
        <v>0.528731884057971</v>
      </c>
      <c r="AF28" s="167">
        <f t="shared" si="7"/>
        <v>0.53914855072463763</v>
      </c>
      <c r="AG28" s="167">
        <f t="shared" si="7"/>
        <v>0.55001811594202898</v>
      </c>
      <c r="AH28" s="167">
        <f t="shared" si="7"/>
        <v>0.57130434782608697</v>
      </c>
      <c r="AI28" s="167">
        <f t="shared" si="7"/>
        <v>0.57130434782608697</v>
      </c>
      <c r="AJ28" s="161"/>
      <c r="AK28" s="159"/>
      <c r="AL28" s="160"/>
    </row>
    <row r="29" spans="1:38">
      <c r="A29" s="22" t="s">
        <v>40</v>
      </c>
      <c r="B29" s="22" t="s">
        <v>41</v>
      </c>
      <c r="C29" s="23" t="s">
        <v>24</v>
      </c>
      <c r="D29" s="24" t="s">
        <v>31</v>
      </c>
      <c r="E29" s="23">
        <v>1</v>
      </c>
      <c r="F29" s="23" t="s">
        <v>25</v>
      </c>
      <c r="G29" s="25">
        <v>41327</v>
      </c>
      <c r="H29" s="11" t="s">
        <v>29</v>
      </c>
      <c r="I29" s="11">
        <f t="shared" si="1"/>
        <v>41411</v>
      </c>
      <c r="J29" s="146">
        <f t="shared" si="2"/>
        <v>41439</v>
      </c>
      <c r="K29" s="28" t="s">
        <v>29</v>
      </c>
      <c r="L29" s="6" t="s">
        <v>29</v>
      </c>
      <c r="M29" s="26" t="s">
        <v>29</v>
      </c>
      <c r="N29" s="5" t="s">
        <v>29</v>
      </c>
      <c r="O29" s="28" t="s">
        <v>29</v>
      </c>
      <c r="P29" s="26" t="s">
        <v>29</v>
      </c>
      <c r="Q29" s="5" t="s">
        <v>29</v>
      </c>
      <c r="R29" s="6" t="s">
        <v>29</v>
      </c>
      <c r="S29" s="30" t="s">
        <v>29</v>
      </c>
      <c r="T29" s="5" t="s">
        <v>29</v>
      </c>
      <c r="U29" s="6" t="s">
        <v>29</v>
      </c>
      <c r="V29" s="143" t="s">
        <v>29</v>
      </c>
      <c r="W29" s="140">
        <v>4</v>
      </c>
      <c r="X29" s="60">
        <v>4</v>
      </c>
      <c r="Y29" s="8">
        <v>4</v>
      </c>
      <c r="Z29" s="40">
        <v>4</v>
      </c>
      <c r="AA29" s="42">
        <v>4</v>
      </c>
      <c r="AB29" s="8">
        <v>4</v>
      </c>
      <c r="AC29" s="9">
        <v>4</v>
      </c>
      <c r="AD29" s="42">
        <v>5</v>
      </c>
      <c r="AE29" s="8">
        <v>7</v>
      </c>
      <c r="AF29" s="9">
        <v>7</v>
      </c>
      <c r="AG29" s="42">
        <v>8</v>
      </c>
      <c r="AH29" s="8">
        <v>10</v>
      </c>
      <c r="AI29" s="61">
        <v>10</v>
      </c>
      <c r="AJ29" s="133">
        <v>15</v>
      </c>
      <c r="AK29" s="10">
        <v>0</v>
      </c>
      <c r="AL29" s="103">
        <v>0</v>
      </c>
    </row>
    <row r="30" spans="1:38">
      <c r="A30" s="22" t="s">
        <v>40</v>
      </c>
      <c r="B30" s="22" t="s">
        <v>41</v>
      </c>
      <c r="C30" s="23" t="s">
        <v>24</v>
      </c>
      <c r="D30" s="24" t="s">
        <v>31</v>
      </c>
      <c r="E30" s="23">
        <v>2</v>
      </c>
      <c r="F30" s="23" t="s">
        <v>25</v>
      </c>
      <c r="G30" s="25">
        <v>41327</v>
      </c>
      <c r="H30" s="11" t="s">
        <v>29</v>
      </c>
      <c r="I30" s="11">
        <f t="shared" si="1"/>
        <v>41411</v>
      </c>
      <c r="J30" s="146">
        <f t="shared" si="2"/>
        <v>41439</v>
      </c>
      <c r="K30" s="28" t="s">
        <v>29</v>
      </c>
      <c r="L30" s="6" t="s">
        <v>29</v>
      </c>
      <c r="M30" s="26" t="s">
        <v>29</v>
      </c>
      <c r="N30" s="5" t="s">
        <v>29</v>
      </c>
      <c r="O30" s="28" t="s">
        <v>29</v>
      </c>
      <c r="P30" s="26" t="s">
        <v>29</v>
      </c>
      <c r="Q30" s="5" t="s">
        <v>29</v>
      </c>
      <c r="R30" s="6" t="s">
        <v>29</v>
      </c>
      <c r="S30" s="30" t="s">
        <v>29</v>
      </c>
      <c r="T30" s="5" t="s">
        <v>29</v>
      </c>
      <c r="U30" s="6" t="s">
        <v>29</v>
      </c>
      <c r="V30" s="143" t="s">
        <v>29</v>
      </c>
      <c r="W30" s="140">
        <v>5</v>
      </c>
      <c r="X30" s="60">
        <v>5</v>
      </c>
      <c r="Y30" s="8">
        <v>5</v>
      </c>
      <c r="Z30" s="40">
        <v>5</v>
      </c>
      <c r="AA30" s="42">
        <v>5</v>
      </c>
      <c r="AB30" s="8">
        <v>5</v>
      </c>
      <c r="AC30" s="9">
        <v>5</v>
      </c>
      <c r="AD30" s="42">
        <v>5</v>
      </c>
      <c r="AE30" s="8">
        <v>5</v>
      </c>
      <c r="AF30" s="9">
        <v>5</v>
      </c>
      <c r="AG30" s="42">
        <v>5</v>
      </c>
      <c r="AH30" s="8">
        <v>5</v>
      </c>
      <c r="AI30" s="61">
        <v>5</v>
      </c>
      <c r="AJ30" s="133">
        <v>17</v>
      </c>
      <c r="AK30" s="10">
        <v>0</v>
      </c>
      <c r="AL30" s="103">
        <v>3</v>
      </c>
    </row>
    <row r="31" spans="1:38">
      <c r="A31" s="22" t="s">
        <v>40</v>
      </c>
      <c r="B31" s="22" t="s">
        <v>41</v>
      </c>
      <c r="C31" s="23" t="s">
        <v>24</v>
      </c>
      <c r="D31" s="24" t="s">
        <v>31</v>
      </c>
      <c r="E31" s="23">
        <v>3</v>
      </c>
      <c r="F31" s="23" t="s">
        <v>25</v>
      </c>
      <c r="G31" s="25">
        <v>41327</v>
      </c>
      <c r="H31" s="11" t="s">
        <v>29</v>
      </c>
      <c r="I31" s="11">
        <f t="shared" si="1"/>
        <v>41411</v>
      </c>
      <c r="J31" s="146">
        <f t="shared" si="2"/>
        <v>41439</v>
      </c>
      <c r="K31" s="28" t="s">
        <v>29</v>
      </c>
      <c r="L31" s="6" t="s">
        <v>29</v>
      </c>
      <c r="M31" s="26" t="s">
        <v>29</v>
      </c>
      <c r="N31" s="5" t="s">
        <v>29</v>
      </c>
      <c r="O31" s="28" t="s">
        <v>29</v>
      </c>
      <c r="P31" s="26" t="s">
        <v>29</v>
      </c>
      <c r="Q31" s="5" t="s">
        <v>29</v>
      </c>
      <c r="R31" s="6" t="s">
        <v>29</v>
      </c>
      <c r="S31" s="30" t="s">
        <v>29</v>
      </c>
      <c r="T31" s="5" t="s">
        <v>29</v>
      </c>
      <c r="U31" s="6" t="s">
        <v>29</v>
      </c>
      <c r="V31" s="143" t="s">
        <v>29</v>
      </c>
      <c r="W31" s="140">
        <v>3</v>
      </c>
      <c r="X31" s="60">
        <v>4</v>
      </c>
      <c r="Y31" s="8">
        <v>4</v>
      </c>
      <c r="Z31" s="40">
        <v>4</v>
      </c>
      <c r="AA31" s="42">
        <v>5</v>
      </c>
      <c r="AB31" s="8">
        <v>5</v>
      </c>
      <c r="AC31" s="9">
        <v>5</v>
      </c>
      <c r="AD31" s="42">
        <v>5</v>
      </c>
      <c r="AE31" s="8">
        <v>5</v>
      </c>
      <c r="AF31" s="9">
        <v>5</v>
      </c>
      <c r="AG31" s="42">
        <v>5</v>
      </c>
      <c r="AH31" s="8">
        <v>5</v>
      </c>
      <c r="AI31" s="61">
        <v>6</v>
      </c>
      <c r="AJ31" s="133">
        <v>17</v>
      </c>
      <c r="AK31" s="10">
        <v>0</v>
      </c>
      <c r="AL31" s="103">
        <v>2</v>
      </c>
    </row>
    <row r="32" spans="1:38" ht="15.75" thickBot="1">
      <c r="A32" s="32" t="s">
        <v>40</v>
      </c>
      <c r="B32" s="32" t="s">
        <v>41</v>
      </c>
      <c r="C32" s="33" t="s">
        <v>24</v>
      </c>
      <c r="D32" s="34" t="s">
        <v>31</v>
      </c>
      <c r="E32" s="33">
        <v>4</v>
      </c>
      <c r="F32" s="33" t="s">
        <v>25</v>
      </c>
      <c r="G32" s="35">
        <v>41327</v>
      </c>
      <c r="H32" s="16" t="s">
        <v>29</v>
      </c>
      <c r="I32" s="16">
        <f t="shared" si="1"/>
        <v>41411</v>
      </c>
      <c r="J32" s="147">
        <f t="shared" si="2"/>
        <v>41439</v>
      </c>
      <c r="K32" s="29" t="s">
        <v>29</v>
      </c>
      <c r="L32" s="18" t="s">
        <v>29</v>
      </c>
      <c r="M32" s="27" t="s">
        <v>29</v>
      </c>
      <c r="N32" s="17" t="s">
        <v>29</v>
      </c>
      <c r="O32" s="29" t="s">
        <v>29</v>
      </c>
      <c r="P32" s="27" t="s">
        <v>29</v>
      </c>
      <c r="Q32" s="17" t="s">
        <v>29</v>
      </c>
      <c r="R32" s="18" t="s">
        <v>29</v>
      </c>
      <c r="S32" s="31" t="s">
        <v>29</v>
      </c>
      <c r="T32" s="17" t="s">
        <v>29</v>
      </c>
      <c r="U32" s="18" t="s">
        <v>29</v>
      </c>
      <c r="V32" s="145" t="s">
        <v>29</v>
      </c>
      <c r="W32" s="144">
        <v>4</v>
      </c>
      <c r="X32" s="62">
        <v>4</v>
      </c>
      <c r="Y32" s="19">
        <v>4</v>
      </c>
      <c r="Z32" s="41">
        <v>4</v>
      </c>
      <c r="AA32" s="43">
        <v>4</v>
      </c>
      <c r="AB32" s="19">
        <v>4</v>
      </c>
      <c r="AC32" s="20">
        <v>4</v>
      </c>
      <c r="AD32" s="43">
        <v>4</v>
      </c>
      <c r="AE32" s="19">
        <v>4</v>
      </c>
      <c r="AF32" s="20">
        <v>4</v>
      </c>
      <c r="AG32" s="43">
        <v>4</v>
      </c>
      <c r="AH32" s="19">
        <v>4</v>
      </c>
      <c r="AI32" s="56">
        <v>5</v>
      </c>
      <c r="AJ32" s="134">
        <v>19</v>
      </c>
      <c r="AK32" s="21">
        <v>0</v>
      </c>
      <c r="AL32" s="104">
        <v>1</v>
      </c>
    </row>
    <row r="33" spans="23:35" s="68" customFormat="1" ht="15.75" thickTop="1">
      <c r="W33" s="68">
        <f>((W29/(25-$AL$29)+W30/(25-$AL$30)+W31/(25-$AL$31)+W32/(25-$AL$32)))/4</f>
        <v>0.17109354413702238</v>
      </c>
      <c r="X33" s="68">
        <f t="shared" ref="X33:AI33" si="8">((X29/(25-$AL$29)+X30/(25-$AL$30)+X31/(25-$AL$31)+X32/(25-$AL$32)))/4</f>
        <v>0.1819631093544137</v>
      </c>
      <c r="Y33" s="68">
        <f t="shared" si="8"/>
        <v>0.1819631093544137</v>
      </c>
      <c r="Z33" s="68">
        <f t="shared" si="8"/>
        <v>0.1819631093544137</v>
      </c>
      <c r="AA33" s="68">
        <f t="shared" si="8"/>
        <v>0.192832674571805</v>
      </c>
      <c r="AB33" s="68">
        <f t="shared" si="8"/>
        <v>0.192832674571805</v>
      </c>
      <c r="AC33" s="68">
        <f t="shared" si="8"/>
        <v>0.192832674571805</v>
      </c>
      <c r="AD33" s="68">
        <f t="shared" si="8"/>
        <v>0.20283267457180498</v>
      </c>
      <c r="AE33" s="68">
        <f t="shared" si="8"/>
        <v>0.222832674571805</v>
      </c>
      <c r="AF33" s="68">
        <f t="shared" si="8"/>
        <v>0.222832674571805</v>
      </c>
      <c r="AG33" s="68">
        <f t="shared" si="8"/>
        <v>0.23283267457180498</v>
      </c>
      <c r="AH33" s="68">
        <f t="shared" si="8"/>
        <v>0.25283267457180503</v>
      </c>
      <c r="AI33" s="68">
        <f t="shared" si="8"/>
        <v>0.27411890645586295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39"/>
  <sheetViews>
    <sheetView zoomScale="75" zoomScaleNormal="75" workbookViewId="0">
      <selection activeCell="J3" sqref="J3"/>
    </sheetView>
  </sheetViews>
  <sheetFormatPr baseColWidth="10" defaultRowHeight="15"/>
  <cols>
    <col min="1" max="1" width="7.28515625" bestFit="1" customWidth="1"/>
    <col min="2" max="2" width="8.42578125" bestFit="1" customWidth="1"/>
    <col min="3" max="3" width="2" bestFit="1" customWidth="1"/>
    <col min="4" max="4" width="4.85546875" bestFit="1" customWidth="1"/>
    <col min="5" max="5" width="2.28515625" bestFit="1" customWidth="1"/>
    <col min="6" max="6" width="2.140625" bestFit="1" customWidth="1"/>
    <col min="7" max="9" width="9.42578125" bestFit="1" customWidth="1"/>
    <col min="10" max="10" width="9.28515625" bestFit="1" customWidth="1"/>
    <col min="11" max="11" width="5.42578125" customWidth="1"/>
    <col min="12" max="12" width="4.85546875" customWidth="1"/>
    <col min="13" max="13" width="5.140625" customWidth="1"/>
    <col min="14" max="15" width="4.5703125" customWidth="1"/>
    <col min="16" max="16" width="4.140625" customWidth="1"/>
    <col min="17" max="17" width="3.7109375" customWidth="1"/>
    <col min="18" max="18" width="4.42578125" customWidth="1"/>
    <col min="19" max="20" width="4" customWidth="1"/>
    <col min="21" max="21" width="4.140625" customWidth="1"/>
    <col min="22" max="22" width="4" customWidth="1"/>
    <col min="23" max="23" width="6" customWidth="1"/>
    <col min="24" max="24" width="5.7109375" customWidth="1"/>
    <col min="25" max="26" width="5" customWidth="1"/>
    <col min="27" max="27" width="4.85546875" customWidth="1"/>
    <col min="28" max="28" width="4.5703125" customWidth="1"/>
    <col min="29" max="29" width="4.140625" customWidth="1"/>
    <col min="30" max="30" width="5.5703125" customWidth="1"/>
    <col min="31" max="31" width="4.85546875" customWidth="1"/>
    <col min="32" max="33" width="5.140625" bestFit="1" customWidth="1"/>
    <col min="34" max="34" width="4.85546875" customWidth="1"/>
    <col min="35" max="35" width="5.140625" bestFit="1" customWidth="1"/>
    <col min="36" max="36" width="5.85546875" customWidth="1"/>
    <col min="37" max="37" width="4.5703125" customWidth="1"/>
    <col min="38" max="38" width="4.42578125" customWidth="1"/>
  </cols>
  <sheetData>
    <row r="1" spans="1:38">
      <c r="A1" s="211" t="s">
        <v>63</v>
      </c>
    </row>
    <row r="2" spans="1:38">
      <c r="J2" t="s">
        <v>62</v>
      </c>
    </row>
    <row r="3" spans="1:38">
      <c r="J3">
        <v>0</v>
      </c>
      <c r="K3">
        <v>2</v>
      </c>
      <c r="L3">
        <v>5</v>
      </c>
      <c r="M3">
        <v>7</v>
      </c>
      <c r="N3">
        <v>9</v>
      </c>
      <c r="O3">
        <v>12</v>
      </c>
      <c r="P3">
        <v>14</v>
      </c>
      <c r="Q3">
        <v>16</v>
      </c>
      <c r="R3">
        <v>19</v>
      </c>
      <c r="S3">
        <v>21</v>
      </c>
      <c r="T3">
        <v>23</v>
      </c>
      <c r="U3">
        <v>26</v>
      </c>
      <c r="V3">
        <v>28</v>
      </c>
      <c r="W3">
        <v>84</v>
      </c>
      <c r="X3">
        <v>86</v>
      </c>
      <c r="Y3">
        <v>89</v>
      </c>
      <c r="Z3">
        <v>91</v>
      </c>
      <c r="AA3">
        <v>93</v>
      </c>
      <c r="AB3">
        <v>96</v>
      </c>
      <c r="AC3">
        <v>98</v>
      </c>
      <c r="AD3">
        <v>100</v>
      </c>
      <c r="AE3">
        <v>103</v>
      </c>
      <c r="AF3">
        <v>105</v>
      </c>
      <c r="AG3">
        <v>107</v>
      </c>
      <c r="AH3">
        <v>110</v>
      </c>
      <c r="AI3">
        <v>112</v>
      </c>
    </row>
    <row r="4" spans="1:38">
      <c r="A4" s="1" t="s">
        <v>42</v>
      </c>
      <c r="B4" s="1" t="s">
        <v>43</v>
      </c>
      <c r="C4" s="2" t="s">
        <v>26</v>
      </c>
      <c r="D4" s="3" t="s">
        <v>27</v>
      </c>
      <c r="E4" s="2">
        <v>1</v>
      </c>
      <c r="F4" s="2" t="s">
        <v>44</v>
      </c>
      <c r="G4" s="4">
        <v>41332</v>
      </c>
      <c r="H4" s="4">
        <f t="shared" ref="H4:H17" si="0">G4+7*4</f>
        <v>41360</v>
      </c>
      <c r="I4" s="4">
        <f t="shared" ref="I4:I32" si="1">G4+7*12</f>
        <v>41416</v>
      </c>
      <c r="J4" s="153">
        <f t="shared" ref="J4:J32" si="2">G4+7*16</f>
        <v>41444</v>
      </c>
      <c r="K4" s="28">
        <v>0</v>
      </c>
      <c r="L4" s="6">
        <v>0</v>
      </c>
      <c r="M4" s="26">
        <v>0</v>
      </c>
      <c r="N4" s="5">
        <v>0</v>
      </c>
      <c r="O4" s="28">
        <v>1</v>
      </c>
      <c r="P4" s="26">
        <v>3</v>
      </c>
      <c r="Q4" s="5">
        <v>5</v>
      </c>
      <c r="R4" s="6">
        <v>13</v>
      </c>
      <c r="S4" s="30">
        <v>13</v>
      </c>
      <c r="T4" s="5">
        <v>13</v>
      </c>
      <c r="U4" s="6">
        <v>14</v>
      </c>
      <c r="V4" s="143">
        <v>14</v>
      </c>
      <c r="W4" s="140">
        <v>14</v>
      </c>
      <c r="X4" s="60">
        <v>14</v>
      </c>
      <c r="Y4" s="8">
        <v>14</v>
      </c>
      <c r="Z4" s="40">
        <v>14</v>
      </c>
      <c r="AA4" s="42">
        <v>14</v>
      </c>
      <c r="AB4" s="8">
        <v>14</v>
      </c>
      <c r="AC4" s="9">
        <v>14</v>
      </c>
      <c r="AD4" s="42">
        <v>14</v>
      </c>
      <c r="AE4" s="8">
        <v>14</v>
      </c>
      <c r="AF4" s="9">
        <v>14</v>
      </c>
      <c r="AG4" s="42">
        <v>14</v>
      </c>
      <c r="AH4" s="8">
        <v>14</v>
      </c>
      <c r="AI4" s="61">
        <v>14</v>
      </c>
      <c r="AJ4" s="133">
        <v>0</v>
      </c>
      <c r="AK4" s="10">
        <v>2</v>
      </c>
      <c r="AL4" s="103">
        <v>9</v>
      </c>
    </row>
    <row r="5" spans="1:38">
      <c r="A5" s="1" t="s">
        <v>42</v>
      </c>
      <c r="B5" s="1" t="s">
        <v>43</v>
      </c>
      <c r="C5" s="2" t="s">
        <v>26</v>
      </c>
      <c r="D5" s="3" t="s">
        <v>27</v>
      </c>
      <c r="E5" s="2">
        <v>2</v>
      </c>
      <c r="F5" s="2" t="s">
        <v>44</v>
      </c>
      <c r="G5" s="4">
        <v>41332</v>
      </c>
      <c r="H5" s="4">
        <f t="shared" si="0"/>
        <v>41360</v>
      </c>
      <c r="I5" s="4">
        <f t="shared" si="1"/>
        <v>41416</v>
      </c>
      <c r="J5" s="153">
        <f t="shared" si="2"/>
        <v>41444</v>
      </c>
      <c r="K5" s="28">
        <v>0</v>
      </c>
      <c r="L5" s="6">
        <v>0</v>
      </c>
      <c r="M5" s="26">
        <v>0</v>
      </c>
      <c r="N5" s="5">
        <v>0</v>
      </c>
      <c r="O5" s="28">
        <v>9</v>
      </c>
      <c r="P5" s="26">
        <v>10</v>
      </c>
      <c r="Q5" s="5">
        <v>15</v>
      </c>
      <c r="R5" s="6">
        <v>20</v>
      </c>
      <c r="S5" s="30">
        <v>20</v>
      </c>
      <c r="T5" s="5">
        <v>21</v>
      </c>
      <c r="U5" s="6">
        <v>22</v>
      </c>
      <c r="V5" s="143">
        <v>22</v>
      </c>
      <c r="W5" s="140">
        <v>22</v>
      </c>
      <c r="X5" s="60">
        <v>22</v>
      </c>
      <c r="Y5" s="8">
        <v>22</v>
      </c>
      <c r="Z5" s="40">
        <v>22</v>
      </c>
      <c r="AA5" s="42">
        <v>22</v>
      </c>
      <c r="AB5" s="8">
        <v>22</v>
      </c>
      <c r="AC5" s="9">
        <v>22</v>
      </c>
      <c r="AD5" s="42">
        <v>22</v>
      </c>
      <c r="AE5" s="8">
        <v>22</v>
      </c>
      <c r="AF5" s="9">
        <v>22</v>
      </c>
      <c r="AG5" s="42">
        <v>22</v>
      </c>
      <c r="AH5" s="8">
        <v>22</v>
      </c>
      <c r="AI5" s="61">
        <v>22</v>
      </c>
      <c r="AJ5" s="133">
        <v>0</v>
      </c>
      <c r="AK5" s="10">
        <v>1</v>
      </c>
      <c r="AL5" s="103">
        <v>2</v>
      </c>
    </row>
    <row r="6" spans="1:38">
      <c r="A6" s="1" t="s">
        <v>42</v>
      </c>
      <c r="B6" s="1" t="s">
        <v>43</v>
      </c>
      <c r="C6" s="2" t="s">
        <v>26</v>
      </c>
      <c r="D6" s="3" t="s">
        <v>27</v>
      </c>
      <c r="E6" s="2">
        <v>3</v>
      </c>
      <c r="F6" s="2" t="s">
        <v>44</v>
      </c>
      <c r="G6" s="4">
        <v>41332</v>
      </c>
      <c r="H6" s="4">
        <f t="shared" si="0"/>
        <v>41360</v>
      </c>
      <c r="I6" s="4">
        <f t="shared" si="1"/>
        <v>41416</v>
      </c>
      <c r="J6" s="153">
        <f t="shared" si="2"/>
        <v>41444</v>
      </c>
      <c r="K6" s="28">
        <v>0</v>
      </c>
      <c r="L6" s="6">
        <v>0</v>
      </c>
      <c r="M6" s="26">
        <v>1</v>
      </c>
      <c r="N6" s="5">
        <v>3</v>
      </c>
      <c r="O6" s="28">
        <v>7</v>
      </c>
      <c r="P6" s="26">
        <v>12</v>
      </c>
      <c r="Q6" s="5">
        <v>13</v>
      </c>
      <c r="R6" s="6">
        <v>19</v>
      </c>
      <c r="S6" s="30">
        <v>19</v>
      </c>
      <c r="T6" s="5">
        <v>19</v>
      </c>
      <c r="U6" s="6">
        <v>20</v>
      </c>
      <c r="V6" s="143">
        <v>20</v>
      </c>
      <c r="W6" s="140">
        <v>21</v>
      </c>
      <c r="X6" s="60">
        <v>21</v>
      </c>
      <c r="Y6" s="8">
        <v>21</v>
      </c>
      <c r="Z6" s="40">
        <v>21</v>
      </c>
      <c r="AA6" s="42">
        <v>21</v>
      </c>
      <c r="AB6" s="8">
        <v>21</v>
      </c>
      <c r="AC6" s="9">
        <v>21</v>
      </c>
      <c r="AD6" s="42">
        <v>21</v>
      </c>
      <c r="AE6" s="8">
        <v>21</v>
      </c>
      <c r="AF6" s="9">
        <v>21</v>
      </c>
      <c r="AG6" s="42">
        <v>21</v>
      </c>
      <c r="AH6" s="8">
        <v>22</v>
      </c>
      <c r="AI6" s="61">
        <v>22</v>
      </c>
      <c r="AJ6" s="133">
        <v>0</v>
      </c>
      <c r="AK6" s="10">
        <v>2</v>
      </c>
      <c r="AL6" s="103">
        <v>1</v>
      </c>
    </row>
    <row r="7" spans="1:38">
      <c r="A7" s="1" t="s">
        <v>42</v>
      </c>
      <c r="B7" s="1" t="s">
        <v>43</v>
      </c>
      <c r="C7" s="2" t="s">
        <v>26</v>
      </c>
      <c r="D7" s="3" t="s">
        <v>27</v>
      </c>
      <c r="E7" s="2">
        <v>4</v>
      </c>
      <c r="F7" s="2" t="s">
        <v>44</v>
      </c>
      <c r="G7" s="4">
        <v>41332</v>
      </c>
      <c r="H7" s="4">
        <f t="shared" si="0"/>
        <v>41360</v>
      </c>
      <c r="I7" s="4">
        <f t="shared" si="1"/>
        <v>41416</v>
      </c>
      <c r="J7" s="153">
        <f t="shared" si="2"/>
        <v>41444</v>
      </c>
      <c r="K7" s="28">
        <v>0</v>
      </c>
      <c r="L7" s="6">
        <v>0</v>
      </c>
      <c r="M7" s="26">
        <v>0</v>
      </c>
      <c r="N7" s="5">
        <v>0</v>
      </c>
      <c r="O7" s="28">
        <v>1</v>
      </c>
      <c r="P7" s="26">
        <v>5</v>
      </c>
      <c r="Q7" s="5">
        <v>7</v>
      </c>
      <c r="R7" s="6">
        <v>14</v>
      </c>
      <c r="S7" s="30">
        <v>14</v>
      </c>
      <c r="T7" s="5">
        <v>14</v>
      </c>
      <c r="U7" s="6">
        <v>15</v>
      </c>
      <c r="V7" s="143">
        <v>15</v>
      </c>
      <c r="W7" s="140">
        <v>15</v>
      </c>
      <c r="X7" s="60">
        <v>15</v>
      </c>
      <c r="Y7" s="8">
        <v>15</v>
      </c>
      <c r="Z7" s="40">
        <v>15</v>
      </c>
      <c r="AA7" s="42">
        <v>15</v>
      </c>
      <c r="AB7" s="8">
        <v>15</v>
      </c>
      <c r="AC7" s="9">
        <v>15</v>
      </c>
      <c r="AD7" s="42">
        <v>15</v>
      </c>
      <c r="AE7" s="8">
        <v>15</v>
      </c>
      <c r="AF7" s="9">
        <v>15</v>
      </c>
      <c r="AG7" s="42">
        <v>15</v>
      </c>
      <c r="AH7" s="8">
        <v>15</v>
      </c>
      <c r="AI7" s="61">
        <v>15</v>
      </c>
      <c r="AJ7" s="133">
        <v>1</v>
      </c>
      <c r="AK7" s="10">
        <v>1</v>
      </c>
      <c r="AL7" s="103">
        <v>8</v>
      </c>
    </row>
    <row r="8" spans="1:38" s="162" customFormat="1">
      <c r="A8" s="158"/>
      <c r="B8" s="158"/>
      <c r="C8" s="159"/>
      <c r="D8" s="159"/>
      <c r="E8" s="159"/>
      <c r="F8" s="159"/>
      <c r="G8" s="159"/>
      <c r="H8" s="159"/>
      <c r="I8" s="159"/>
      <c r="J8" s="160"/>
      <c r="K8" s="161">
        <f>(K4/(25-$AL$4)+K5/(25-$AL$5)+K6/(25-$AL$6)+K7/(25-$AL$7))/4</f>
        <v>0</v>
      </c>
      <c r="L8" s="161">
        <f t="shared" ref="L8:AI8" si="3">(L4/(25-$AL$4)+L5/(25-$AL$5)+L6/(25-$AL$6)+L7/(25-$AL$7))/4</f>
        <v>0</v>
      </c>
      <c r="M8" s="161">
        <f t="shared" si="3"/>
        <v>1.0416666666666666E-2</v>
      </c>
      <c r="N8" s="161">
        <f t="shared" si="3"/>
        <v>3.125E-2</v>
      </c>
      <c r="O8" s="161">
        <f t="shared" si="3"/>
        <v>0.20107363597612959</v>
      </c>
      <c r="P8" s="161">
        <f t="shared" si="3"/>
        <v>0.35410006393861893</v>
      </c>
      <c r="Q8" s="161">
        <f t="shared" si="3"/>
        <v>0.47952632139812446</v>
      </c>
      <c r="R8" s="161">
        <f t="shared" si="3"/>
        <v>0.82431532395566909</v>
      </c>
      <c r="S8" s="161">
        <f t="shared" si="3"/>
        <v>0.82431532395566909</v>
      </c>
      <c r="T8" s="161">
        <f t="shared" si="3"/>
        <v>0.83518488917306044</v>
      </c>
      <c r="U8" s="161">
        <f t="shared" si="3"/>
        <v>0.88680200341005966</v>
      </c>
      <c r="V8" s="161">
        <f t="shared" si="3"/>
        <v>0.88680200341005966</v>
      </c>
      <c r="W8" s="161">
        <f t="shared" si="3"/>
        <v>0.89721867007672629</v>
      </c>
      <c r="X8" s="161">
        <f t="shared" si="3"/>
        <v>0.89721867007672629</v>
      </c>
      <c r="Y8" s="161">
        <f t="shared" si="3"/>
        <v>0.89721867007672629</v>
      </c>
      <c r="Z8" s="161">
        <f t="shared" si="3"/>
        <v>0.89721867007672629</v>
      </c>
      <c r="AA8" s="161">
        <f t="shared" si="3"/>
        <v>0.89721867007672629</v>
      </c>
      <c r="AB8" s="161">
        <f t="shared" si="3"/>
        <v>0.89721867007672629</v>
      </c>
      <c r="AC8" s="161">
        <f t="shared" si="3"/>
        <v>0.89721867007672629</v>
      </c>
      <c r="AD8" s="161">
        <f t="shared" si="3"/>
        <v>0.89721867007672629</v>
      </c>
      <c r="AE8" s="161">
        <f t="shared" si="3"/>
        <v>0.89721867007672629</v>
      </c>
      <c r="AF8" s="161">
        <f t="shared" si="3"/>
        <v>0.89721867007672629</v>
      </c>
      <c r="AG8" s="161">
        <f t="shared" si="3"/>
        <v>0.89721867007672629</v>
      </c>
      <c r="AH8" s="161">
        <f t="shared" si="3"/>
        <v>0.90763533674339303</v>
      </c>
      <c r="AI8" s="161">
        <f t="shared" si="3"/>
        <v>0.90763533674339303</v>
      </c>
      <c r="AJ8" s="161"/>
      <c r="AK8" s="159"/>
      <c r="AL8" s="160"/>
    </row>
    <row r="9" spans="1:38">
      <c r="A9" s="22" t="s">
        <v>42</v>
      </c>
      <c r="B9" s="22" t="s">
        <v>43</v>
      </c>
      <c r="C9" s="23" t="s">
        <v>26</v>
      </c>
      <c r="D9" s="24" t="s">
        <v>30</v>
      </c>
      <c r="E9" s="23">
        <v>1</v>
      </c>
      <c r="F9" s="23" t="s">
        <v>44</v>
      </c>
      <c r="G9" s="25">
        <v>41332</v>
      </c>
      <c r="H9" s="11">
        <f t="shared" si="0"/>
        <v>41360</v>
      </c>
      <c r="I9" s="11">
        <f t="shared" si="1"/>
        <v>41416</v>
      </c>
      <c r="J9" s="146">
        <f t="shared" si="2"/>
        <v>41444</v>
      </c>
      <c r="K9" s="28">
        <v>0</v>
      </c>
      <c r="L9" s="6">
        <v>0</v>
      </c>
      <c r="M9" s="26">
        <v>0</v>
      </c>
      <c r="N9" s="5">
        <v>0</v>
      </c>
      <c r="O9" s="28">
        <v>4</v>
      </c>
      <c r="P9" s="26">
        <v>5</v>
      </c>
      <c r="Q9" s="5">
        <v>7</v>
      </c>
      <c r="R9" s="6">
        <v>9</v>
      </c>
      <c r="S9" s="30">
        <v>9</v>
      </c>
      <c r="T9" s="5">
        <v>12</v>
      </c>
      <c r="U9" s="6">
        <v>13</v>
      </c>
      <c r="V9" s="143">
        <v>13</v>
      </c>
      <c r="W9" s="140">
        <v>15</v>
      </c>
      <c r="X9" s="60">
        <v>15</v>
      </c>
      <c r="Y9" s="8">
        <v>15</v>
      </c>
      <c r="Z9" s="40">
        <v>15</v>
      </c>
      <c r="AA9" s="42">
        <v>15</v>
      </c>
      <c r="AB9" s="8">
        <v>15</v>
      </c>
      <c r="AC9" s="9">
        <v>15</v>
      </c>
      <c r="AD9" s="42">
        <v>15</v>
      </c>
      <c r="AE9" s="8">
        <v>15</v>
      </c>
      <c r="AF9" s="9">
        <v>15</v>
      </c>
      <c r="AG9" s="42">
        <v>15</v>
      </c>
      <c r="AH9" s="8">
        <v>16</v>
      </c>
      <c r="AI9" s="61">
        <v>16</v>
      </c>
      <c r="AJ9" s="133">
        <v>2</v>
      </c>
      <c r="AK9" s="10">
        <v>2</v>
      </c>
      <c r="AL9" s="103">
        <v>5</v>
      </c>
    </row>
    <row r="10" spans="1:38">
      <c r="A10" s="22" t="s">
        <v>42</v>
      </c>
      <c r="B10" s="22" t="s">
        <v>43</v>
      </c>
      <c r="C10" s="23" t="s">
        <v>26</v>
      </c>
      <c r="D10" s="24" t="s">
        <v>30</v>
      </c>
      <c r="E10" s="23">
        <v>2</v>
      </c>
      <c r="F10" s="23" t="s">
        <v>44</v>
      </c>
      <c r="G10" s="25">
        <v>41332</v>
      </c>
      <c r="H10" s="11">
        <f t="shared" si="0"/>
        <v>41360</v>
      </c>
      <c r="I10" s="11">
        <f t="shared" si="1"/>
        <v>41416</v>
      </c>
      <c r="J10" s="146">
        <f t="shared" si="2"/>
        <v>41444</v>
      </c>
      <c r="K10" s="28">
        <v>0</v>
      </c>
      <c r="L10" s="6">
        <v>0</v>
      </c>
      <c r="M10" s="26">
        <v>0</v>
      </c>
      <c r="N10" s="5">
        <v>0</v>
      </c>
      <c r="O10" s="28">
        <v>1</v>
      </c>
      <c r="P10" s="26">
        <v>2</v>
      </c>
      <c r="Q10" s="5">
        <v>9</v>
      </c>
      <c r="R10" s="6">
        <v>15</v>
      </c>
      <c r="S10" s="30">
        <v>18</v>
      </c>
      <c r="T10" s="5">
        <v>20</v>
      </c>
      <c r="U10" s="6">
        <v>21</v>
      </c>
      <c r="V10" s="143">
        <v>22</v>
      </c>
      <c r="W10" s="140">
        <v>22</v>
      </c>
      <c r="X10" s="60">
        <v>22</v>
      </c>
      <c r="Y10" s="8">
        <v>22</v>
      </c>
      <c r="Z10" s="40">
        <v>22</v>
      </c>
      <c r="AA10" s="42">
        <v>22</v>
      </c>
      <c r="AB10" s="8">
        <v>22</v>
      </c>
      <c r="AC10" s="9">
        <v>22</v>
      </c>
      <c r="AD10" s="42">
        <v>22</v>
      </c>
      <c r="AE10" s="8">
        <v>22</v>
      </c>
      <c r="AF10" s="9">
        <v>22</v>
      </c>
      <c r="AG10" s="42">
        <v>22</v>
      </c>
      <c r="AH10" s="8">
        <v>22</v>
      </c>
      <c r="AI10" s="61">
        <v>22</v>
      </c>
      <c r="AJ10" s="133">
        <v>1</v>
      </c>
      <c r="AK10" s="10">
        <v>0</v>
      </c>
      <c r="AL10" s="103">
        <v>2</v>
      </c>
    </row>
    <row r="11" spans="1:38">
      <c r="A11" s="22" t="s">
        <v>42</v>
      </c>
      <c r="B11" s="22" t="s">
        <v>43</v>
      </c>
      <c r="C11" s="23" t="s">
        <v>26</v>
      </c>
      <c r="D11" s="24" t="s">
        <v>30</v>
      </c>
      <c r="E11" s="23">
        <v>3</v>
      </c>
      <c r="F11" s="23" t="s">
        <v>44</v>
      </c>
      <c r="G11" s="25">
        <v>41332</v>
      </c>
      <c r="H11" s="11">
        <f t="shared" si="0"/>
        <v>41360</v>
      </c>
      <c r="I11" s="11">
        <f t="shared" si="1"/>
        <v>41416</v>
      </c>
      <c r="J11" s="146">
        <f t="shared" si="2"/>
        <v>41444</v>
      </c>
      <c r="K11" s="28">
        <v>0</v>
      </c>
      <c r="L11" s="6">
        <v>0</v>
      </c>
      <c r="M11" s="26">
        <v>0</v>
      </c>
      <c r="N11" s="5">
        <v>0</v>
      </c>
      <c r="O11" s="28">
        <v>1</v>
      </c>
      <c r="P11" s="26">
        <v>5</v>
      </c>
      <c r="Q11" s="5">
        <v>7</v>
      </c>
      <c r="R11" s="6">
        <v>13</v>
      </c>
      <c r="S11" s="30">
        <v>13</v>
      </c>
      <c r="T11" s="5">
        <v>14</v>
      </c>
      <c r="U11" s="6">
        <v>15</v>
      </c>
      <c r="V11" s="143">
        <v>16</v>
      </c>
      <c r="W11" s="140">
        <v>16</v>
      </c>
      <c r="X11" s="60">
        <v>16</v>
      </c>
      <c r="Y11" s="8">
        <v>16</v>
      </c>
      <c r="Z11" s="40">
        <v>16</v>
      </c>
      <c r="AA11" s="42">
        <v>16</v>
      </c>
      <c r="AB11" s="8">
        <v>16</v>
      </c>
      <c r="AC11" s="9">
        <v>16</v>
      </c>
      <c r="AD11" s="42">
        <v>16</v>
      </c>
      <c r="AE11" s="8">
        <v>16</v>
      </c>
      <c r="AF11" s="9">
        <v>16</v>
      </c>
      <c r="AG11" s="42">
        <v>16</v>
      </c>
      <c r="AH11" s="8">
        <v>16</v>
      </c>
      <c r="AI11" s="61">
        <v>17</v>
      </c>
      <c r="AJ11" s="133">
        <v>3</v>
      </c>
      <c r="AK11" s="10">
        <v>0</v>
      </c>
      <c r="AL11" s="103">
        <v>5</v>
      </c>
    </row>
    <row r="12" spans="1:38">
      <c r="A12" s="22" t="s">
        <v>42</v>
      </c>
      <c r="B12" s="22" t="s">
        <v>43</v>
      </c>
      <c r="C12" s="23" t="s">
        <v>26</v>
      </c>
      <c r="D12" s="24" t="s">
        <v>30</v>
      </c>
      <c r="E12" s="23">
        <v>4</v>
      </c>
      <c r="F12" s="23" t="s">
        <v>44</v>
      </c>
      <c r="G12" s="25">
        <v>41332</v>
      </c>
      <c r="H12" s="11">
        <f t="shared" si="0"/>
        <v>41360</v>
      </c>
      <c r="I12" s="11">
        <f t="shared" si="1"/>
        <v>41416</v>
      </c>
      <c r="J12" s="146">
        <f t="shared" si="2"/>
        <v>41444</v>
      </c>
      <c r="K12" s="28">
        <v>0</v>
      </c>
      <c r="L12" s="6">
        <v>0</v>
      </c>
      <c r="M12" s="26">
        <v>0</v>
      </c>
      <c r="N12" s="5">
        <v>0</v>
      </c>
      <c r="O12" s="28">
        <v>3</v>
      </c>
      <c r="P12" s="26">
        <v>6</v>
      </c>
      <c r="Q12" s="5">
        <v>11</v>
      </c>
      <c r="R12" s="6">
        <v>14</v>
      </c>
      <c r="S12" s="30">
        <v>15</v>
      </c>
      <c r="T12" s="5">
        <v>15</v>
      </c>
      <c r="U12" s="6">
        <v>17</v>
      </c>
      <c r="V12" s="143">
        <v>19</v>
      </c>
      <c r="W12" s="140">
        <v>19</v>
      </c>
      <c r="X12" s="60">
        <v>19</v>
      </c>
      <c r="Y12" s="8">
        <v>19</v>
      </c>
      <c r="Z12" s="40">
        <v>19</v>
      </c>
      <c r="AA12" s="42">
        <v>19</v>
      </c>
      <c r="AB12" s="8">
        <v>19</v>
      </c>
      <c r="AC12" s="9">
        <v>19</v>
      </c>
      <c r="AD12" s="42">
        <v>19</v>
      </c>
      <c r="AE12" s="8">
        <v>19</v>
      </c>
      <c r="AF12" s="9">
        <v>19</v>
      </c>
      <c r="AG12" s="42">
        <v>19</v>
      </c>
      <c r="AH12" s="8">
        <v>19</v>
      </c>
      <c r="AI12" s="61">
        <v>19</v>
      </c>
      <c r="AJ12" s="133">
        <v>2</v>
      </c>
      <c r="AK12" s="10">
        <v>0</v>
      </c>
      <c r="AL12" s="103">
        <v>4</v>
      </c>
    </row>
    <row r="13" spans="1:38" s="162" customFormat="1">
      <c r="A13" s="158"/>
      <c r="B13" s="158"/>
      <c r="C13" s="159"/>
      <c r="D13" s="159"/>
      <c r="E13" s="159"/>
      <c r="F13" s="159"/>
      <c r="G13" s="159"/>
      <c r="H13" s="159"/>
      <c r="I13" s="159"/>
      <c r="J13" s="160"/>
      <c r="K13" s="161">
        <f>(K9/(25-$AL$9)+K10/(25-$AL$10)+K11/(25-$AL$11)+K12/(25-$AL$12))/4</f>
        <v>0</v>
      </c>
      <c r="L13" s="161">
        <f t="shared" ref="L13:AI13" si="4">(L9/(25-$AL$9)+L10/(25-$AL$10)+L11/(25-$AL$11)+L12/(25-$AL$12))/4</f>
        <v>0</v>
      </c>
      <c r="M13" s="161">
        <f t="shared" si="4"/>
        <v>0</v>
      </c>
      <c r="N13" s="161">
        <f t="shared" si="4"/>
        <v>0</v>
      </c>
      <c r="O13" s="161">
        <f t="shared" si="4"/>
        <v>0.10908385093167702</v>
      </c>
      <c r="P13" s="161">
        <f t="shared" si="4"/>
        <v>0.21816770186335402</v>
      </c>
      <c r="Q13" s="161">
        <f t="shared" si="4"/>
        <v>0.40377846790890271</v>
      </c>
      <c r="R13" s="161">
        <f t="shared" si="4"/>
        <v>0.60471014492753616</v>
      </c>
      <c r="S13" s="161">
        <f t="shared" si="4"/>
        <v>0.64922360248447208</v>
      </c>
      <c r="T13" s="161">
        <f t="shared" si="4"/>
        <v>0.72096273291925472</v>
      </c>
      <c r="U13" s="161">
        <f t="shared" si="4"/>
        <v>0.78064182194616971</v>
      </c>
      <c r="V13" s="161">
        <f t="shared" si="4"/>
        <v>0.82782091097308486</v>
      </c>
      <c r="W13" s="161">
        <f t="shared" si="4"/>
        <v>0.85282091097308488</v>
      </c>
      <c r="X13" s="161">
        <f t="shared" si="4"/>
        <v>0.85282091097308488</v>
      </c>
      <c r="Y13" s="161">
        <f t="shared" si="4"/>
        <v>0.85282091097308488</v>
      </c>
      <c r="Z13" s="161">
        <f t="shared" si="4"/>
        <v>0.85282091097308488</v>
      </c>
      <c r="AA13" s="161">
        <f t="shared" si="4"/>
        <v>0.85282091097308488</v>
      </c>
      <c r="AB13" s="161">
        <f t="shared" si="4"/>
        <v>0.85282091097308488</v>
      </c>
      <c r="AC13" s="161">
        <f t="shared" si="4"/>
        <v>0.85282091097308488</v>
      </c>
      <c r="AD13" s="161">
        <f t="shared" si="4"/>
        <v>0.85282091097308488</v>
      </c>
      <c r="AE13" s="161">
        <f t="shared" si="4"/>
        <v>0.85282091097308488</v>
      </c>
      <c r="AF13" s="161">
        <f t="shared" si="4"/>
        <v>0.85282091097308488</v>
      </c>
      <c r="AG13" s="161">
        <f t="shared" si="4"/>
        <v>0.85282091097308488</v>
      </c>
      <c r="AH13" s="161">
        <f t="shared" si="4"/>
        <v>0.86532091097308494</v>
      </c>
      <c r="AI13" s="161">
        <f t="shared" si="4"/>
        <v>0.8778209109730849</v>
      </c>
      <c r="AJ13" s="161"/>
      <c r="AK13" s="159"/>
      <c r="AL13" s="160"/>
    </row>
    <row r="14" spans="1:38">
      <c r="A14" s="1" t="s">
        <v>42</v>
      </c>
      <c r="B14" s="1" t="s">
        <v>43</v>
      </c>
      <c r="C14" s="12" t="s">
        <v>26</v>
      </c>
      <c r="D14" s="13" t="s">
        <v>31</v>
      </c>
      <c r="E14" s="12">
        <v>1</v>
      </c>
      <c r="F14" s="2" t="s">
        <v>44</v>
      </c>
      <c r="G14" s="4">
        <v>41332</v>
      </c>
      <c r="H14" s="14">
        <f t="shared" si="0"/>
        <v>41360</v>
      </c>
      <c r="I14" s="14">
        <f t="shared" si="1"/>
        <v>41416</v>
      </c>
      <c r="J14" s="154">
        <f t="shared" si="2"/>
        <v>41444</v>
      </c>
      <c r="K14" s="28">
        <v>0</v>
      </c>
      <c r="L14" s="6">
        <v>0</v>
      </c>
      <c r="M14" s="26">
        <v>0</v>
      </c>
      <c r="N14" s="5">
        <v>0</v>
      </c>
      <c r="O14" s="28">
        <v>0</v>
      </c>
      <c r="P14" s="26">
        <v>0</v>
      </c>
      <c r="Q14" s="5">
        <v>0</v>
      </c>
      <c r="R14" s="6">
        <v>0</v>
      </c>
      <c r="S14" s="30">
        <v>0</v>
      </c>
      <c r="T14" s="5">
        <v>0</v>
      </c>
      <c r="U14" s="6">
        <v>0</v>
      </c>
      <c r="V14" s="143">
        <v>0</v>
      </c>
      <c r="W14" s="140">
        <v>5</v>
      </c>
      <c r="X14" s="60">
        <v>5</v>
      </c>
      <c r="Y14" s="8">
        <v>6</v>
      </c>
      <c r="Z14" s="40">
        <v>6</v>
      </c>
      <c r="AA14" s="42">
        <v>7</v>
      </c>
      <c r="AB14" s="8">
        <v>7</v>
      </c>
      <c r="AC14" s="9">
        <v>7</v>
      </c>
      <c r="AD14" s="42">
        <v>7</v>
      </c>
      <c r="AE14" s="8">
        <v>7</v>
      </c>
      <c r="AF14" s="9">
        <v>7</v>
      </c>
      <c r="AG14" s="42">
        <v>7</v>
      </c>
      <c r="AH14" s="8">
        <v>7</v>
      </c>
      <c r="AI14" s="61">
        <v>10</v>
      </c>
      <c r="AJ14" s="133">
        <v>14</v>
      </c>
      <c r="AK14" s="10">
        <v>0</v>
      </c>
      <c r="AL14" s="103">
        <v>1</v>
      </c>
    </row>
    <row r="15" spans="1:38">
      <c r="A15" s="1" t="s">
        <v>42</v>
      </c>
      <c r="B15" s="1" t="s">
        <v>43</v>
      </c>
      <c r="C15" s="12" t="s">
        <v>26</v>
      </c>
      <c r="D15" s="13" t="s">
        <v>31</v>
      </c>
      <c r="E15" s="12">
        <v>2</v>
      </c>
      <c r="F15" s="2" t="s">
        <v>44</v>
      </c>
      <c r="G15" s="4">
        <v>41332</v>
      </c>
      <c r="H15" s="14">
        <f t="shared" si="0"/>
        <v>41360</v>
      </c>
      <c r="I15" s="14">
        <f t="shared" si="1"/>
        <v>41416</v>
      </c>
      <c r="J15" s="154">
        <f t="shared" si="2"/>
        <v>41444</v>
      </c>
      <c r="K15" s="28">
        <v>0</v>
      </c>
      <c r="L15" s="6">
        <v>0</v>
      </c>
      <c r="M15" s="26">
        <v>0</v>
      </c>
      <c r="N15" s="5">
        <v>0</v>
      </c>
      <c r="O15" s="28">
        <v>0</v>
      </c>
      <c r="P15" s="26">
        <v>0</v>
      </c>
      <c r="Q15" s="5">
        <v>0</v>
      </c>
      <c r="R15" s="6">
        <v>0</v>
      </c>
      <c r="S15" s="30">
        <v>0</v>
      </c>
      <c r="T15" s="5">
        <v>0</v>
      </c>
      <c r="U15" s="6">
        <v>0</v>
      </c>
      <c r="V15" s="143">
        <v>0</v>
      </c>
      <c r="W15" s="140">
        <v>9</v>
      </c>
      <c r="X15" s="60">
        <v>9</v>
      </c>
      <c r="Y15" s="8">
        <v>9</v>
      </c>
      <c r="Z15" s="40">
        <v>9</v>
      </c>
      <c r="AA15" s="42">
        <v>9</v>
      </c>
      <c r="AB15" s="8">
        <v>9</v>
      </c>
      <c r="AC15" s="9">
        <v>9</v>
      </c>
      <c r="AD15" s="42">
        <v>9</v>
      </c>
      <c r="AE15" s="8">
        <v>9</v>
      </c>
      <c r="AF15" s="9">
        <v>9</v>
      </c>
      <c r="AG15" s="42">
        <v>9</v>
      </c>
      <c r="AH15" s="8">
        <v>9</v>
      </c>
      <c r="AI15" s="61">
        <v>11</v>
      </c>
      <c r="AJ15" s="133">
        <v>11</v>
      </c>
      <c r="AK15" s="10">
        <v>0</v>
      </c>
      <c r="AL15" s="103">
        <v>3</v>
      </c>
    </row>
    <row r="16" spans="1:38">
      <c r="A16" s="1" t="s">
        <v>42</v>
      </c>
      <c r="B16" s="1" t="s">
        <v>43</v>
      </c>
      <c r="C16" s="12" t="s">
        <v>26</v>
      </c>
      <c r="D16" s="13" t="s">
        <v>31</v>
      </c>
      <c r="E16" s="12">
        <v>3</v>
      </c>
      <c r="F16" s="2" t="s">
        <v>44</v>
      </c>
      <c r="G16" s="4">
        <v>41332</v>
      </c>
      <c r="H16" s="14">
        <f t="shared" si="0"/>
        <v>41360</v>
      </c>
      <c r="I16" s="14">
        <f t="shared" si="1"/>
        <v>41416</v>
      </c>
      <c r="J16" s="154">
        <f t="shared" si="2"/>
        <v>41444</v>
      </c>
      <c r="K16" s="28">
        <v>0</v>
      </c>
      <c r="L16" s="6">
        <v>0</v>
      </c>
      <c r="M16" s="26">
        <v>0</v>
      </c>
      <c r="N16" s="5">
        <v>0</v>
      </c>
      <c r="O16" s="28">
        <v>0</v>
      </c>
      <c r="P16" s="26">
        <v>0</v>
      </c>
      <c r="Q16" s="5">
        <v>0</v>
      </c>
      <c r="R16" s="6">
        <v>0</v>
      </c>
      <c r="S16" s="30">
        <v>0</v>
      </c>
      <c r="T16" s="5">
        <v>0</v>
      </c>
      <c r="U16" s="6">
        <v>0</v>
      </c>
      <c r="V16" s="143">
        <v>0</v>
      </c>
      <c r="W16" s="140">
        <v>6</v>
      </c>
      <c r="X16" s="60">
        <v>7</v>
      </c>
      <c r="Y16" s="8">
        <v>7</v>
      </c>
      <c r="Z16" s="40">
        <v>7</v>
      </c>
      <c r="AA16" s="42">
        <v>7</v>
      </c>
      <c r="AB16" s="8">
        <v>7</v>
      </c>
      <c r="AC16" s="9">
        <v>7</v>
      </c>
      <c r="AD16" s="42">
        <v>7</v>
      </c>
      <c r="AE16" s="8">
        <v>7</v>
      </c>
      <c r="AF16" s="9">
        <v>7</v>
      </c>
      <c r="AG16" s="42">
        <v>7</v>
      </c>
      <c r="AH16" s="8">
        <v>7</v>
      </c>
      <c r="AI16" s="61">
        <v>8</v>
      </c>
      <c r="AJ16" s="133">
        <v>17</v>
      </c>
      <c r="AK16" s="10">
        <v>0</v>
      </c>
      <c r="AL16" s="103">
        <v>0</v>
      </c>
    </row>
    <row r="17" spans="1:38">
      <c r="A17" s="1" t="s">
        <v>42</v>
      </c>
      <c r="B17" s="1" t="s">
        <v>43</v>
      </c>
      <c r="C17" s="12" t="s">
        <v>26</v>
      </c>
      <c r="D17" s="13" t="s">
        <v>31</v>
      </c>
      <c r="E17" s="12">
        <v>4</v>
      </c>
      <c r="F17" s="2" t="s">
        <v>44</v>
      </c>
      <c r="G17" s="4">
        <v>41332</v>
      </c>
      <c r="H17" s="14">
        <f t="shared" si="0"/>
        <v>41360</v>
      </c>
      <c r="I17" s="14">
        <f t="shared" si="1"/>
        <v>41416</v>
      </c>
      <c r="J17" s="154">
        <f t="shared" si="2"/>
        <v>41444</v>
      </c>
      <c r="K17" s="28">
        <v>0</v>
      </c>
      <c r="L17" s="6">
        <v>0</v>
      </c>
      <c r="M17" s="26">
        <v>0</v>
      </c>
      <c r="N17" s="5">
        <v>0</v>
      </c>
      <c r="O17" s="28">
        <v>0</v>
      </c>
      <c r="P17" s="26">
        <v>0</v>
      </c>
      <c r="Q17" s="5">
        <v>0</v>
      </c>
      <c r="R17" s="6">
        <v>0</v>
      </c>
      <c r="S17" s="30">
        <v>0</v>
      </c>
      <c r="T17" s="5">
        <v>0</v>
      </c>
      <c r="U17" s="6">
        <v>0</v>
      </c>
      <c r="V17" s="143">
        <v>0</v>
      </c>
      <c r="W17" s="140">
        <v>6</v>
      </c>
      <c r="X17" s="60">
        <v>6</v>
      </c>
      <c r="Y17" s="8">
        <v>6</v>
      </c>
      <c r="Z17" s="40">
        <v>6</v>
      </c>
      <c r="AA17" s="42">
        <v>6</v>
      </c>
      <c r="AB17" s="8">
        <v>6</v>
      </c>
      <c r="AC17" s="9">
        <v>6</v>
      </c>
      <c r="AD17" s="42">
        <v>6</v>
      </c>
      <c r="AE17" s="8">
        <v>6</v>
      </c>
      <c r="AF17" s="9">
        <v>6</v>
      </c>
      <c r="AG17" s="42">
        <v>6</v>
      </c>
      <c r="AH17" s="8">
        <v>6</v>
      </c>
      <c r="AI17" s="61">
        <v>7</v>
      </c>
      <c r="AJ17" s="133">
        <v>10</v>
      </c>
      <c r="AK17" s="10">
        <v>1</v>
      </c>
      <c r="AL17" s="103">
        <v>7</v>
      </c>
    </row>
    <row r="18" spans="1:38" s="162" customFormat="1">
      <c r="A18" s="158"/>
      <c r="B18" s="158"/>
      <c r="C18" s="159"/>
      <c r="D18" s="159"/>
      <c r="E18" s="159"/>
      <c r="F18" s="159"/>
      <c r="G18" s="159"/>
      <c r="H18" s="159"/>
      <c r="I18" s="159"/>
      <c r="J18" s="160"/>
      <c r="K18" s="161">
        <f>(K14/(25-$AL$14)+K15/(25-$AL$15)+K16/(25-$AL$16)+K17/(25-$AL$17))/4</f>
        <v>0</v>
      </c>
      <c r="L18" s="161">
        <f t="shared" ref="L18:AI18" si="5">(L14/(25-$AL$14)+L15/(25-$AL$15)+L16/(25-$AL$16)+L17/(25-$AL$17))/4</f>
        <v>0</v>
      </c>
      <c r="M18" s="161">
        <f t="shared" si="5"/>
        <v>0</v>
      </c>
      <c r="N18" s="161">
        <f t="shared" si="5"/>
        <v>0</v>
      </c>
      <c r="O18" s="161">
        <f t="shared" si="5"/>
        <v>0</v>
      </c>
      <c r="P18" s="161">
        <f t="shared" si="5"/>
        <v>0</v>
      </c>
      <c r="Q18" s="161">
        <f t="shared" si="5"/>
        <v>0</v>
      </c>
      <c r="R18" s="161">
        <f t="shared" si="5"/>
        <v>0</v>
      </c>
      <c r="S18" s="161">
        <f t="shared" si="5"/>
        <v>0</v>
      </c>
      <c r="T18" s="161">
        <f t="shared" si="5"/>
        <v>0</v>
      </c>
      <c r="U18" s="161">
        <f t="shared" si="5"/>
        <v>0</v>
      </c>
      <c r="V18" s="161">
        <f t="shared" si="5"/>
        <v>0</v>
      </c>
      <c r="W18" s="161">
        <f t="shared" si="5"/>
        <v>0.29768939393939392</v>
      </c>
      <c r="X18" s="161">
        <f t="shared" si="5"/>
        <v>0.30768939393939393</v>
      </c>
      <c r="Y18" s="161">
        <f t="shared" si="5"/>
        <v>0.31810606060606061</v>
      </c>
      <c r="Z18" s="161">
        <f t="shared" si="5"/>
        <v>0.31810606060606061</v>
      </c>
      <c r="AA18" s="161">
        <f t="shared" si="5"/>
        <v>0.3285227272727273</v>
      </c>
      <c r="AB18" s="161">
        <f t="shared" si="5"/>
        <v>0.3285227272727273</v>
      </c>
      <c r="AC18" s="161">
        <f t="shared" si="5"/>
        <v>0.3285227272727273</v>
      </c>
      <c r="AD18" s="161">
        <f t="shared" si="5"/>
        <v>0.3285227272727273</v>
      </c>
      <c r="AE18" s="161">
        <f t="shared" si="5"/>
        <v>0.3285227272727273</v>
      </c>
      <c r="AF18" s="161">
        <f t="shared" si="5"/>
        <v>0.3285227272727273</v>
      </c>
      <c r="AG18" s="161">
        <f t="shared" si="5"/>
        <v>0.3285227272727273</v>
      </c>
      <c r="AH18" s="161">
        <f t="shared" si="5"/>
        <v>0.3285227272727273</v>
      </c>
      <c r="AI18" s="161">
        <f t="shared" si="5"/>
        <v>0.40638888888888891</v>
      </c>
      <c r="AJ18" s="161"/>
      <c r="AK18" s="159"/>
      <c r="AL18" s="160"/>
    </row>
    <row r="19" spans="1:38">
      <c r="A19" s="22" t="s">
        <v>42</v>
      </c>
      <c r="B19" s="22" t="s">
        <v>43</v>
      </c>
      <c r="C19" s="23" t="s">
        <v>24</v>
      </c>
      <c r="D19" s="24" t="s">
        <v>27</v>
      </c>
      <c r="E19" s="23">
        <v>1</v>
      </c>
      <c r="F19" s="23" t="s">
        <v>44</v>
      </c>
      <c r="G19" s="25">
        <v>41332</v>
      </c>
      <c r="H19" s="11" t="s">
        <v>29</v>
      </c>
      <c r="I19" s="11">
        <f t="shared" si="1"/>
        <v>41416</v>
      </c>
      <c r="J19" s="146">
        <f t="shared" si="2"/>
        <v>41444</v>
      </c>
      <c r="K19" s="28" t="s">
        <v>29</v>
      </c>
      <c r="L19" s="6" t="s">
        <v>29</v>
      </c>
      <c r="M19" s="26" t="s">
        <v>29</v>
      </c>
      <c r="N19" s="5" t="s">
        <v>29</v>
      </c>
      <c r="O19" s="28" t="s">
        <v>29</v>
      </c>
      <c r="P19" s="26" t="s">
        <v>29</v>
      </c>
      <c r="Q19" s="5" t="s">
        <v>29</v>
      </c>
      <c r="R19" s="6" t="s">
        <v>29</v>
      </c>
      <c r="S19" s="30" t="s">
        <v>29</v>
      </c>
      <c r="T19" s="5" t="s">
        <v>29</v>
      </c>
      <c r="U19" s="6" t="s">
        <v>29</v>
      </c>
      <c r="V19" s="143" t="s">
        <v>29</v>
      </c>
      <c r="W19" s="140">
        <v>0</v>
      </c>
      <c r="X19" s="60">
        <v>0</v>
      </c>
      <c r="Y19" s="8">
        <v>0</v>
      </c>
      <c r="Z19" s="40">
        <v>0</v>
      </c>
      <c r="AA19" s="42">
        <v>2</v>
      </c>
      <c r="AB19" s="8">
        <v>11</v>
      </c>
      <c r="AC19" s="9">
        <v>15</v>
      </c>
      <c r="AD19" s="42">
        <v>17</v>
      </c>
      <c r="AE19" s="8">
        <v>17</v>
      </c>
      <c r="AF19" s="9">
        <v>17</v>
      </c>
      <c r="AG19" s="42">
        <v>17</v>
      </c>
      <c r="AH19" s="8">
        <v>18</v>
      </c>
      <c r="AI19" s="61">
        <v>18</v>
      </c>
      <c r="AJ19" s="133">
        <v>3</v>
      </c>
      <c r="AK19" s="10">
        <v>0</v>
      </c>
      <c r="AL19" s="103">
        <v>4</v>
      </c>
    </row>
    <row r="20" spans="1:38">
      <c r="A20" s="22" t="s">
        <v>42</v>
      </c>
      <c r="B20" s="22" t="s">
        <v>43</v>
      </c>
      <c r="C20" s="23" t="s">
        <v>24</v>
      </c>
      <c r="D20" s="24" t="s">
        <v>27</v>
      </c>
      <c r="E20" s="23">
        <v>2</v>
      </c>
      <c r="F20" s="23" t="s">
        <v>44</v>
      </c>
      <c r="G20" s="25">
        <v>41332</v>
      </c>
      <c r="H20" s="11" t="s">
        <v>29</v>
      </c>
      <c r="I20" s="11">
        <f t="shared" si="1"/>
        <v>41416</v>
      </c>
      <c r="J20" s="146">
        <f t="shared" si="2"/>
        <v>41444</v>
      </c>
      <c r="K20" s="28" t="s">
        <v>29</v>
      </c>
      <c r="L20" s="6" t="s">
        <v>29</v>
      </c>
      <c r="M20" s="26" t="s">
        <v>29</v>
      </c>
      <c r="N20" s="5" t="s">
        <v>29</v>
      </c>
      <c r="O20" s="28" t="s">
        <v>29</v>
      </c>
      <c r="P20" s="26" t="s">
        <v>29</v>
      </c>
      <c r="Q20" s="5" t="s">
        <v>29</v>
      </c>
      <c r="R20" s="6" t="s">
        <v>29</v>
      </c>
      <c r="S20" s="30" t="s">
        <v>29</v>
      </c>
      <c r="T20" s="5" t="s">
        <v>29</v>
      </c>
      <c r="U20" s="6" t="s">
        <v>29</v>
      </c>
      <c r="V20" s="143" t="s">
        <v>29</v>
      </c>
      <c r="W20" s="140">
        <v>0</v>
      </c>
      <c r="X20" s="60">
        <v>0</v>
      </c>
      <c r="Y20" s="8">
        <v>0</v>
      </c>
      <c r="Z20" s="40">
        <v>1</v>
      </c>
      <c r="AA20" s="42">
        <v>7</v>
      </c>
      <c r="AB20" s="8">
        <v>20</v>
      </c>
      <c r="AC20" s="9">
        <v>21</v>
      </c>
      <c r="AD20" s="42">
        <v>24</v>
      </c>
      <c r="AE20" s="8">
        <v>24</v>
      </c>
      <c r="AF20" s="9">
        <v>24</v>
      </c>
      <c r="AG20" s="42">
        <v>24</v>
      </c>
      <c r="AH20" s="8">
        <v>24</v>
      </c>
      <c r="AI20" s="61">
        <v>24</v>
      </c>
      <c r="AJ20" s="133">
        <v>1</v>
      </c>
      <c r="AK20" s="10">
        <v>0</v>
      </c>
      <c r="AL20" s="103">
        <v>0</v>
      </c>
    </row>
    <row r="21" spans="1:38">
      <c r="A21" s="22" t="s">
        <v>42</v>
      </c>
      <c r="B21" s="22" t="s">
        <v>43</v>
      </c>
      <c r="C21" s="23" t="s">
        <v>24</v>
      </c>
      <c r="D21" s="24" t="s">
        <v>27</v>
      </c>
      <c r="E21" s="23">
        <v>3</v>
      </c>
      <c r="F21" s="23" t="s">
        <v>44</v>
      </c>
      <c r="G21" s="25">
        <v>41332</v>
      </c>
      <c r="H21" s="11" t="s">
        <v>29</v>
      </c>
      <c r="I21" s="11">
        <f t="shared" si="1"/>
        <v>41416</v>
      </c>
      <c r="J21" s="146">
        <f t="shared" si="2"/>
        <v>41444</v>
      </c>
      <c r="K21" s="28" t="s">
        <v>29</v>
      </c>
      <c r="L21" s="6" t="s">
        <v>29</v>
      </c>
      <c r="M21" s="26" t="s">
        <v>29</v>
      </c>
      <c r="N21" s="5" t="s">
        <v>29</v>
      </c>
      <c r="O21" s="28" t="s">
        <v>29</v>
      </c>
      <c r="P21" s="26" t="s">
        <v>29</v>
      </c>
      <c r="Q21" s="5" t="s">
        <v>29</v>
      </c>
      <c r="R21" s="6" t="s">
        <v>29</v>
      </c>
      <c r="S21" s="30" t="s">
        <v>29</v>
      </c>
      <c r="T21" s="5" t="s">
        <v>29</v>
      </c>
      <c r="U21" s="6" t="s">
        <v>29</v>
      </c>
      <c r="V21" s="143" t="s">
        <v>29</v>
      </c>
      <c r="W21" s="140">
        <v>0</v>
      </c>
      <c r="X21" s="60">
        <v>0</v>
      </c>
      <c r="Y21" s="8">
        <v>0</v>
      </c>
      <c r="Z21" s="40">
        <v>1</v>
      </c>
      <c r="AA21" s="42">
        <v>6</v>
      </c>
      <c r="AB21" s="8">
        <v>15</v>
      </c>
      <c r="AC21" s="9">
        <v>18</v>
      </c>
      <c r="AD21" s="42">
        <v>20</v>
      </c>
      <c r="AE21" s="8">
        <v>20</v>
      </c>
      <c r="AF21" s="9">
        <v>21</v>
      </c>
      <c r="AG21" s="42">
        <v>22</v>
      </c>
      <c r="AH21" s="8">
        <v>23</v>
      </c>
      <c r="AI21" s="61">
        <v>23</v>
      </c>
      <c r="AJ21" s="133">
        <v>1</v>
      </c>
      <c r="AK21" s="10">
        <v>0</v>
      </c>
      <c r="AL21" s="103">
        <v>1</v>
      </c>
    </row>
    <row r="22" spans="1:38">
      <c r="A22" s="22" t="s">
        <v>42</v>
      </c>
      <c r="B22" s="22" t="s">
        <v>43</v>
      </c>
      <c r="C22" s="23" t="s">
        <v>24</v>
      </c>
      <c r="D22" s="24" t="s">
        <v>27</v>
      </c>
      <c r="E22" s="23">
        <v>4</v>
      </c>
      <c r="F22" s="23" t="s">
        <v>44</v>
      </c>
      <c r="G22" s="25">
        <v>41332</v>
      </c>
      <c r="H22" s="11" t="s">
        <v>29</v>
      </c>
      <c r="I22" s="11">
        <f t="shared" si="1"/>
        <v>41416</v>
      </c>
      <c r="J22" s="146">
        <f t="shared" si="2"/>
        <v>41444</v>
      </c>
      <c r="K22" s="28" t="s">
        <v>29</v>
      </c>
      <c r="L22" s="6" t="s">
        <v>29</v>
      </c>
      <c r="M22" s="26" t="s">
        <v>29</v>
      </c>
      <c r="N22" s="5" t="s">
        <v>29</v>
      </c>
      <c r="O22" s="28" t="s">
        <v>29</v>
      </c>
      <c r="P22" s="26" t="s">
        <v>29</v>
      </c>
      <c r="Q22" s="5" t="s">
        <v>29</v>
      </c>
      <c r="R22" s="6" t="s">
        <v>29</v>
      </c>
      <c r="S22" s="30" t="s">
        <v>29</v>
      </c>
      <c r="T22" s="5" t="s">
        <v>29</v>
      </c>
      <c r="U22" s="6" t="s">
        <v>29</v>
      </c>
      <c r="V22" s="143" t="s">
        <v>29</v>
      </c>
      <c r="W22" s="140">
        <v>1</v>
      </c>
      <c r="X22" s="60">
        <v>1</v>
      </c>
      <c r="Y22" s="8">
        <v>2</v>
      </c>
      <c r="Z22" s="40">
        <v>4</v>
      </c>
      <c r="AA22" s="42">
        <v>7</v>
      </c>
      <c r="AB22" s="8">
        <v>11</v>
      </c>
      <c r="AC22" s="9">
        <v>18</v>
      </c>
      <c r="AD22" s="42">
        <v>20</v>
      </c>
      <c r="AE22" s="8">
        <v>21</v>
      </c>
      <c r="AF22" s="9">
        <v>23</v>
      </c>
      <c r="AG22" s="42">
        <v>23</v>
      </c>
      <c r="AH22" s="8">
        <v>23</v>
      </c>
      <c r="AI22" s="61">
        <v>23</v>
      </c>
      <c r="AJ22" s="133">
        <v>2</v>
      </c>
      <c r="AK22" s="10">
        <v>0</v>
      </c>
      <c r="AL22" s="103">
        <v>0</v>
      </c>
    </row>
    <row r="23" spans="1:38" s="162" customFormat="1">
      <c r="A23" s="158"/>
      <c r="B23" s="158"/>
      <c r="C23" s="159"/>
      <c r="D23" s="159"/>
      <c r="E23" s="159"/>
      <c r="F23" s="159"/>
      <c r="G23" s="159"/>
      <c r="H23" s="159"/>
      <c r="I23" s="159"/>
      <c r="J23" s="160"/>
      <c r="K23" s="161"/>
      <c r="L23" s="159"/>
      <c r="M23" s="164"/>
      <c r="N23" s="165"/>
      <c r="O23" s="161"/>
      <c r="P23" s="164"/>
      <c r="Q23" s="165"/>
      <c r="R23" s="159"/>
      <c r="S23" s="166"/>
      <c r="T23" s="165"/>
      <c r="U23" s="159"/>
      <c r="V23" s="160"/>
      <c r="W23" s="167">
        <f>(W19/(25-$AL$19)+W20/(25-$AL$20)+W21/(25-$AL$21)+W22/(25-$AL$22))/4</f>
        <v>0.01</v>
      </c>
      <c r="X23" s="167">
        <f t="shared" ref="X23:AI23" si="6">(X19/(25-$AL$19)+X20/(25-$AL$20)+X21/(25-$AL$21)+X22/(25-$AL$22))/4</f>
        <v>0.01</v>
      </c>
      <c r="Y23" s="167">
        <f t="shared" si="6"/>
        <v>0.02</v>
      </c>
      <c r="Z23" s="167">
        <f t="shared" si="6"/>
        <v>6.0416666666666667E-2</v>
      </c>
      <c r="AA23" s="167">
        <f t="shared" si="6"/>
        <v>0.22630952380952382</v>
      </c>
      <c r="AB23" s="167">
        <f t="shared" si="6"/>
        <v>0.59720238095238098</v>
      </c>
      <c r="AC23" s="167">
        <f t="shared" si="6"/>
        <v>0.75607142857142851</v>
      </c>
      <c r="AD23" s="167">
        <f t="shared" si="6"/>
        <v>0.85071428571428576</v>
      </c>
      <c r="AE23" s="167">
        <f t="shared" si="6"/>
        <v>0.86071428571428565</v>
      </c>
      <c r="AF23" s="167">
        <f t="shared" si="6"/>
        <v>0.8911309523809523</v>
      </c>
      <c r="AG23" s="167">
        <f t="shared" si="6"/>
        <v>0.90154761904761904</v>
      </c>
      <c r="AH23" s="167">
        <f t="shared" si="6"/>
        <v>0.92386904761904765</v>
      </c>
      <c r="AI23" s="167">
        <f t="shared" si="6"/>
        <v>0.92386904761904765</v>
      </c>
      <c r="AJ23" s="161"/>
      <c r="AK23" s="159"/>
      <c r="AL23" s="160"/>
    </row>
    <row r="24" spans="1:38">
      <c r="A24" s="1" t="s">
        <v>42</v>
      </c>
      <c r="B24" s="1" t="s">
        <v>43</v>
      </c>
      <c r="C24" s="12" t="s">
        <v>24</v>
      </c>
      <c r="D24" s="13" t="s">
        <v>30</v>
      </c>
      <c r="E24" s="12">
        <v>1</v>
      </c>
      <c r="F24" s="2" t="s">
        <v>44</v>
      </c>
      <c r="G24" s="4">
        <v>41332</v>
      </c>
      <c r="H24" s="15" t="s">
        <v>29</v>
      </c>
      <c r="I24" s="14">
        <f t="shared" si="1"/>
        <v>41416</v>
      </c>
      <c r="J24" s="154">
        <f t="shared" si="2"/>
        <v>41444</v>
      </c>
      <c r="K24" s="28" t="s">
        <v>29</v>
      </c>
      <c r="L24" s="6" t="s">
        <v>29</v>
      </c>
      <c r="M24" s="26" t="s">
        <v>29</v>
      </c>
      <c r="N24" s="5" t="s">
        <v>29</v>
      </c>
      <c r="O24" s="28" t="s">
        <v>29</v>
      </c>
      <c r="P24" s="26" t="s">
        <v>29</v>
      </c>
      <c r="Q24" s="5" t="s">
        <v>29</v>
      </c>
      <c r="R24" s="6" t="s">
        <v>29</v>
      </c>
      <c r="S24" s="30" t="s">
        <v>29</v>
      </c>
      <c r="T24" s="5" t="s">
        <v>29</v>
      </c>
      <c r="U24" s="6" t="s">
        <v>29</v>
      </c>
      <c r="V24" s="143" t="s">
        <v>29</v>
      </c>
      <c r="W24" s="140">
        <v>0</v>
      </c>
      <c r="X24" s="60">
        <v>0</v>
      </c>
      <c r="Y24" s="8">
        <v>0</v>
      </c>
      <c r="Z24" s="40">
        <v>0</v>
      </c>
      <c r="AA24" s="42">
        <v>5</v>
      </c>
      <c r="AB24" s="8">
        <v>10</v>
      </c>
      <c r="AC24" s="9">
        <v>17</v>
      </c>
      <c r="AD24" s="42">
        <v>17</v>
      </c>
      <c r="AE24" s="8">
        <v>20</v>
      </c>
      <c r="AF24" s="9">
        <v>20</v>
      </c>
      <c r="AG24" s="42">
        <v>20</v>
      </c>
      <c r="AH24" s="8">
        <v>20</v>
      </c>
      <c r="AI24" s="61">
        <v>20</v>
      </c>
      <c r="AJ24" s="133">
        <v>0</v>
      </c>
      <c r="AK24" s="10">
        <v>0</v>
      </c>
      <c r="AL24" s="103">
        <v>5</v>
      </c>
    </row>
    <row r="25" spans="1:38">
      <c r="A25" s="1" t="s">
        <v>42</v>
      </c>
      <c r="B25" s="1" t="s">
        <v>43</v>
      </c>
      <c r="C25" s="12" t="s">
        <v>24</v>
      </c>
      <c r="D25" s="13" t="s">
        <v>30</v>
      </c>
      <c r="E25" s="12">
        <v>2</v>
      </c>
      <c r="F25" s="2" t="s">
        <v>44</v>
      </c>
      <c r="G25" s="4">
        <v>41332</v>
      </c>
      <c r="H25" s="15" t="s">
        <v>29</v>
      </c>
      <c r="I25" s="14">
        <f t="shared" si="1"/>
        <v>41416</v>
      </c>
      <c r="J25" s="154">
        <f t="shared" si="2"/>
        <v>41444</v>
      </c>
      <c r="K25" s="28" t="s">
        <v>29</v>
      </c>
      <c r="L25" s="6" t="s">
        <v>29</v>
      </c>
      <c r="M25" s="26" t="s">
        <v>29</v>
      </c>
      <c r="N25" s="5" t="s">
        <v>29</v>
      </c>
      <c r="O25" s="28" t="s">
        <v>29</v>
      </c>
      <c r="P25" s="26" t="s">
        <v>29</v>
      </c>
      <c r="Q25" s="5" t="s">
        <v>29</v>
      </c>
      <c r="R25" s="6" t="s">
        <v>29</v>
      </c>
      <c r="S25" s="30" t="s">
        <v>29</v>
      </c>
      <c r="T25" s="5" t="s">
        <v>29</v>
      </c>
      <c r="U25" s="6" t="s">
        <v>29</v>
      </c>
      <c r="V25" s="143" t="s">
        <v>29</v>
      </c>
      <c r="W25" s="140">
        <v>0</v>
      </c>
      <c r="X25" s="60">
        <v>0</v>
      </c>
      <c r="Y25" s="8">
        <v>0</v>
      </c>
      <c r="Z25" s="40">
        <v>1</v>
      </c>
      <c r="AA25" s="42">
        <v>5</v>
      </c>
      <c r="AB25" s="8">
        <v>12</v>
      </c>
      <c r="AC25" s="9">
        <v>13</v>
      </c>
      <c r="AD25" s="42">
        <v>14</v>
      </c>
      <c r="AE25" s="8">
        <v>16</v>
      </c>
      <c r="AF25" s="9">
        <v>16</v>
      </c>
      <c r="AG25" s="42">
        <v>16</v>
      </c>
      <c r="AH25" s="8">
        <v>19</v>
      </c>
      <c r="AI25" s="61">
        <v>19</v>
      </c>
      <c r="AJ25" s="133">
        <v>2</v>
      </c>
      <c r="AK25" s="10">
        <v>1</v>
      </c>
      <c r="AL25" s="103">
        <v>3</v>
      </c>
    </row>
    <row r="26" spans="1:38">
      <c r="A26" s="1" t="s">
        <v>42</v>
      </c>
      <c r="B26" s="1" t="s">
        <v>43</v>
      </c>
      <c r="C26" s="12" t="s">
        <v>24</v>
      </c>
      <c r="D26" s="13" t="s">
        <v>30</v>
      </c>
      <c r="E26" s="12">
        <v>3</v>
      </c>
      <c r="F26" s="2" t="s">
        <v>44</v>
      </c>
      <c r="G26" s="4">
        <v>41332</v>
      </c>
      <c r="H26" s="15" t="s">
        <v>29</v>
      </c>
      <c r="I26" s="14">
        <f t="shared" si="1"/>
        <v>41416</v>
      </c>
      <c r="J26" s="154">
        <f t="shared" si="2"/>
        <v>41444</v>
      </c>
      <c r="K26" s="28" t="s">
        <v>29</v>
      </c>
      <c r="L26" s="6" t="s">
        <v>29</v>
      </c>
      <c r="M26" s="26" t="s">
        <v>29</v>
      </c>
      <c r="N26" s="5" t="s">
        <v>29</v>
      </c>
      <c r="O26" s="28" t="s">
        <v>29</v>
      </c>
      <c r="P26" s="26" t="s">
        <v>29</v>
      </c>
      <c r="Q26" s="5" t="s">
        <v>29</v>
      </c>
      <c r="R26" s="6" t="s">
        <v>29</v>
      </c>
      <c r="S26" s="30" t="s">
        <v>29</v>
      </c>
      <c r="T26" s="5" t="s">
        <v>29</v>
      </c>
      <c r="U26" s="6" t="s">
        <v>29</v>
      </c>
      <c r="V26" s="143" t="s">
        <v>29</v>
      </c>
      <c r="W26" s="140">
        <v>0</v>
      </c>
      <c r="X26" s="60">
        <v>0</v>
      </c>
      <c r="Y26" s="8">
        <v>0</v>
      </c>
      <c r="Z26" s="40">
        <v>0</v>
      </c>
      <c r="AA26" s="42">
        <v>2</v>
      </c>
      <c r="AB26" s="8">
        <v>6</v>
      </c>
      <c r="AC26" s="9">
        <v>10</v>
      </c>
      <c r="AD26" s="42">
        <v>13</v>
      </c>
      <c r="AE26" s="8">
        <v>13</v>
      </c>
      <c r="AF26" s="9">
        <v>15</v>
      </c>
      <c r="AG26" s="42">
        <v>15</v>
      </c>
      <c r="AH26" s="8">
        <v>16</v>
      </c>
      <c r="AI26" s="61">
        <v>16</v>
      </c>
      <c r="AJ26" s="133">
        <v>2</v>
      </c>
      <c r="AK26" s="10">
        <v>1</v>
      </c>
      <c r="AL26" s="103">
        <v>6</v>
      </c>
    </row>
    <row r="27" spans="1:38">
      <c r="A27" s="1" t="s">
        <v>42</v>
      </c>
      <c r="B27" s="1" t="s">
        <v>43</v>
      </c>
      <c r="C27" s="12" t="s">
        <v>24</v>
      </c>
      <c r="D27" s="13" t="s">
        <v>30</v>
      </c>
      <c r="E27" s="12">
        <v>4</v>
      </c>
      <c r="F27" s="2" t="s">
        <v>44</v>
      </c>
      <c r="G27" s="4">
        <v>41332</v>
      </c>
      <c r="H27" s="15" t="s">
        <v>29</v>
      </c>
      <c r="I27" s="14">
        <f t="shared" si="1"/>
        <v>41416</v>
      </c>
      <c r="J27" s="154">
        <f t="shared" si="2"/>
        <v>41444</v>
      </c>
      <c r="K27" s="28" t="s">
        <v>29</v>
      </c>
      <c r="L27" s="6" t="s">
        <v>29</v>
      </c>
      <c r="M27" s="26" t="s">
        <v>29</v>
      </c>
      <c r="N27" s="5" t="s">
        <v>29</v>
      </c>
      <c r="O27" s="28" t="s">
        <v>29</v>
      </c>
      <c r="P27" s="26" t="s">
        <v>29</v>
      </c>
      <c r="Q27" s="5" t="s">
        <v>29</v>
      </c>
      <c r="R27" s="6" t="s">
        <v>29</v>
      </c>
      <c r="S27" s="30" t="s">
        <v>29</v>
      </c>
      <c r="T27" s="5" t="s">
        <v>29</v>
      </c>
      <c r="U27" s="6" t="s">
        <v>29</v>
      </c>
      <c r="V27" s="143" t="s">
        <v>29</v>
      </c>
      <c r="W27" s="140">
        <v>0</v>
      </c>
      <c r="X27" s="60">
        <v>0</v>
      </c>
      <c r="Y27" s="8">
        <v>0</v>
      </c>
      <c r="Z27" s="40">
        <v>0</v>
      </c>
      <c r="AA27" s="42">
        <v>2</v>
      </c>
      <c r="AB27" s="8">
        <v>10</v>
      </c>
      <c r="AC27" s="9">
        <v>15</v>
      </c>
      <c r="AD27" s="42">
        <v>15</v>
      </c>
      <c r="AE27" s="8">
        <v>17</v>
      </c>
      <c r="AF27" s="9">
        <v>17</v>
      </c>
      <c r="AG27" s="42">
        <v>17</v>
      </c>
      <c r="AH27" s="8">
        <v>17</v>
      </c>
      <c r="AI27" s="61">
        <v>18</v>
      </c>
      <c r="AJ27" s="133">
        <v>5</v>
      </c>
      <c r="AK27" s="10">
        <v>0</v>
      </c>
      <c r="AL27" s="103">
        <v>2</v>
      </c>
    </row>
    <row r="28" spans="1:38" s="162" customFormat="1">
      <c r="A28" s="158"/>
      <c r="B28" s="158"/>
      <c r="C28" s="159"/>
      <c r="D28" s="159"/>
      <c r="E28" s="159"/>
      <c r="F28" s="159"/>
      <c r="G28" s="159"/>
      <c r="H28" s="159"/>
      <c r="I28" s="159"/>
      <c r="J28" s="160"/>
      <c r="K28" s="161"/>
      <c r="L28" s="159"/>
      <c r="M28" s="164"/>
      <c r="N28" s="165"/>
      <c r="O28" s="161"/>
      <c r="P28" s="164"/>
      <c r="Q28" s="165"/>
      <c r="R28" s="159"/>
      <c r="S28" s="166"/>
      <c r="T28" s="165"/>
      <c r="U28" s="159"/>
      <c r="V28" s="160"/>
      <c r="W28" s="167">
        <f>(W24/(25-$AL$24)+W25/(25-$AL$25)+W26/(25-$AL$26)+W27/(25-$AL$27))/4</f>
        <v>0</v>
      </c>
      <c r="X28" s="167">
        <f t="shared" ref="X28:AI28" si="7">(X24/(25-$AL$24)+X25/(25-$AL$25)+X26/(25-$AL$26)+X27/(25-$AL$27))/4</f>
        <v>0</v>
      </c>
      <c r="Y28" s="167">
        <f t="shared" si="7"/>
        <v>0</v>
      </c>
      <c r="Z28" s="167">
        <f t="shared" si="7"/>
        <v>1.1363636363636364E-2</v>
      </c>
      <c r="AA28" s="167">
        <f t="shared" si="7"/>
        <v>0.16737310172664865</v>
      </c>
      <c r="AB28" s="167">
        <f t="shared" si="7"/>
        <v>0.44900665695860204</v>
      </c>
      <c r="AC28" s="167">
        <f t="shared" si="7"/>
        <v>0.65484969835656326</v>
      </c>
      <c r="AD28" s="167">
        <f t="shared" si="7"/>
        <v>0.70568701893072605</v>
      </c>
      <c r="AE28" s="167">
        <f t="shared" si="7"/>
        <v>0.78765342209278133</v>
      </c>
      <c r="AF28" s="167">
        <f t="shared" si="7"/>
        <v>0.81396921156646562</v>
      </c>
      <c r="AG28" s="167">
        <f t="shared" si="7"/>
        <v>0.81396921156646562</v>
      </c>
      <c r="AH28" s="167">
        <f t="shared" si="7"/>
        <v>0.86121801539421683</v>
      </c>
      <c r="AI28" s="167">
        <f t="shared" si="7"/>
        <v>0.87208758061160807</v>
      </c>
      <c r="AJ28" s="161"/>
      <c r="AK28" s="159"/>
      <c r="AL28" s="160"/>
    </row>
    <row r="29" spans="1:38">
      <c r="A29" s="22" t="s">
        <v>42</v>
      </c>
      <c r="B29" s="22" t="s">
        <v>43</v>
      </c>
      <c r="C29" s="23" t="s">
        <v>24</v>
      </c>
      <c r="D29" s="24" t="s">
        <v>31</v>
      </c>
      <c r="E29" s="23">
        <v>1</v>
      </c>
      <c r="F29" s="23" t="s">
        <v>44</v>
      </c>
      <c r="G29" s="25">
        <v>41332</v>
      </c>
      <c r="H29" s="11" t="s">
        <v>29</v>
      </c>
      <c r="I29" s="11">
        <f t="shared" si="1"/>
        <v>41416</v>
      </c>
      <c r="J29" s="146">
        <f t="shared" si="2"/>
        <v>41444</v>
      </c>
      <c r="K29" s="28" t="s">
        <v>29</v>
      </c>
      <c r="L29" s="6" t="s">
        <v>29</v>
      </c>
      <c r="M29" s="26" t="s">
        <v>29</v>
      </c>
      <c r="N29" s="5" t="s">
        <v>29</v>
      </c>
      <c r="O29" s="28" t="s">
        <v>29</v>
      </c>
      <c r="P29" s="26" t="s">
        <v>29</v>
      </c>
      <c r="Q29" s="5" t="s">
        <v>29</v>
      </c>
      <c r="R29" s="6" t="s">
        <v>29</v>
      </c>
      <c r="S29" s="30" t="s">
        <v>29</v>
      </c>
      <c r="T29" s="5" t="s">
        <v>29</v>
      </c>
      <c r="U29" s="6" t="s">
        <v>29</v>
      </c>
      <c r="V29" s="143" t="s">
        <v>29</v>
      </c>
      <c r="W29" s="140">
        <v>0</v>
      </c>
      <c r="X29" s="60">
        <v>0</v>
      </c>
      <c r="Y29" s="8">
        <v>0</v>
      </c>
      <c r="Z29" s="40">
        <v>0</v>
      </c>
      <c r="AA29" s="42">
        <v>0</v>
      </c>
      <c r="AB29" s="8">
        <v>0</v>
      </c>
      <c r="AC29" s="9">
        <v>0</v>
      </c>
      <c r="AD29" s="42">
        <v>0</v>
      </c>
      <c r="AE29" s="8">
        <v>0</v>
      </c>
      <c r="AF29" s="9">
        <v>0</v>
      </c>
      <c r="AG29" s="42">
        <v>1</v>
      </c>
      <c r="AH29" s="8">
        <v>10</v>
      </c>
      <c r="AI29" s="61">
        <v>10</v>
      </c>
      <c r="AJ29" s="133">
        <v>12</v>
      </c>
      <c r="AK29" s="10">
        <v>0</v>
      </c>
      <c r="AL29" s="103">
        <v>3</v>
      </c>
    </row>
    <row r="30" spans="1:38">
      <c r="A30" s="22" t="s">
        <v>42</v>
      </c>
      <c r="B30" s="22" t="s">
        <v>43</v>
      </c>
      <c r="C30" s="23" t="s">
        <v>24</v>
      </c>
      <c r="D30" s="24" t="s">
        <v>31</v>
      </c>
      <c r="E30" s="23">
        <v>2</v>
      </c>
      <c r="F30" s="23" t="s">
        <v>44</v>
      </c>
      <c r="G30" s="25">
        <v>41332</v>
      </c>
      <c r="H30" s="11" t="s">
        <v>29</v>
      </c>
      <c r="I30" s="11">
        <f t="shared" si="1"/>
        <v>41416</v>
      </c>
      <c r="J30" s="146">
        <f t="shared" si="2"/>
        <v>41444</v>
      </c>
      <c r="K30" s="28" t="s">
        <v>29</v>
      </c>
      <c r="L30" s="6" t="s">
        <v>29</v>
      </c>
      <c r="M30" s="26" t="s">
        <v>29</v>
      </c>
      <c r="N30" s="5" t="s">
        <v>29</v>
      </c>
      <c r="O30" s="28" t="s">
        <v>29</v>
      </c>
      <c r="P30" s="26" t="s">
        <v>29</v>
      </c>
      <c r="Q30" s="5" t="s">
        <v>29</v>
      </c>
      <c r="R30" s="6" t="s">
        <v>29</v>
      </c>
      <c r="S30" s="30" t="s">
        <v>29</v>
      </c>
      <c r="T30" s="5" t="s">
        <v>29</v>
      </c>
      <c r="U30" s="6" t="s">
        <v>29</v>
      </c>
      <c r="V30" s="143" t="s">
        <v>29</v>
      </c>
      <c r="W30" s="140">
        <v>1</v>
      </c>
      <c r="X30" s="60">
        <v>1</v>
      </c>
      <c r="Y30" s="8">
        <v>1</v>
      </c>
      <c r="Z30" s="40">
        <v>1</v>
      </c>
      <c r="AA30" s="42">
        <v>1</v>
      </c>
      <c r="AB30" s="8">
        <v>1</v>
      </c>
      <c r="AC30" s="9">
        <v>1</v>
      </c>
      <c r="AD30" s="42">
        <v>1</v>
      </c>
      <c r="AE30" s="8">
        <v>2</v>
      </c>
      <c r="AF30" s="9">
        <v>5</v>
      </c>
      <c r="AG30" s="42">
        <v>7</v>
      </c>
      <c r="AH30" s="8">
        <v>11</v>
      </c>
      <c r="AI30" s="61">
        <v>11</v>
      </c>
      <c r="AJ30" s="133">
        <v>12</v>
      </c>
      <c r="AK30" s="10">
        <v>0</v>
      </c>
      <c r="AL30" s="103">
        <v>2</v>
      </c>
    </row>
    <row r="31" spans="1:38">
      <c r="A31" s="22" t="s">
        <v>42</v>
      </c>
      <c r="B31" s="22" t="s">
        <v>43</v>
      </c>
      <c r="C31" s="23" t="s">
        <v>24</v>
      </c>
      <c r="D31" s="24" t="s">
        <v>31</v>
      </c>
      <c r="E31" s="23">
        <v>3</v>
      </c>
      <c r="F31" s="23" t="s">
        <v>44</v>
      </c>
      <c r="G31" s="25">
        <v>41332</v>
      </c>
      <c r="H31" s="11" t="s">
        <v>29</v>
      </c>
      <c r="I31" s="11">
        <f t="shared" si="1"/>
        <v>41416</v>
      </c>
      <c r="J31" s="146">
        <f t="shared" si="2"/>
        <v>41444</v>
      </c>
      <c r="K31" s="28" t="s">
        <v>29</v>
      </c>
      <c r="L31" s="6" t="s">
        <v>29</v>
      </c>
      <c r="M31" s="26" t="s">
        <v>29</v>
      </c>
      <c r="N31" s="5" t="s">
        <v>29</v>
      </c>
      <c r="O31" s="28" t="s">
        <v>29</v>
      </c>
      <c r="P31" s="26" t="s">
        <v>29</v>
      </c>
      <c r="Q31" s="5" t="s">
        <v>29</v>
      </c>
      <c r="R31" s="6" t="s">
        <v>29</v>
      </c>
      <c r="S31" s="30" t="s">
        <v>29</v>
      </c>
      <c r="T31" s="5" t="s">
        <v>29</v>
      </c>
      <c r="U31" s="6" t="s">
        <v>29</v>
      </c>
      <c r="V31" s="143" t="s">
        <v>29</v>
      </c>
      <c r="W31" s="140">
        <v>0</v>
      </c>
      <c r="X31" s="60">
        <v>0</v>
      </c>
      <c r="Y31" s="8">
        <v>0</v>
      </c>
      <c r="Z31" s="40">
        <v>0</v>
      </c>
      <c r="AA31" s="42">
        <v>0</v>
      </c>
      <c r="AB31" s="8">
        <v>0</v>
      </c>
      <c r="AC31" s="9">
        <v>0</v>
      </c>
      <c r="AD31" s="42">
        <v>0</v>
      </c>
      <c r="AE31" s="8">
        <v>2</v>
      </c>
      <c r="AF31" s="9">
        <v>2</v>
      </c>
      <c r="AG31" s="42">
        <v>3</v>
      </c>
      <c r="AH31" s="8">
        <v>8</v>
      </c>
      <c r="AI31" s="61">
        <v>8</v>
      </c>
      <c r="AJ31" s="133">
        <v>11</v>
      </c>
      <c r="AK31" s="10">
        <v>2</v>
      </c>
      <c r="AL31" s="103">
        <v>4</v>
      </c>
    </row>
    <row r="32" spans="1:38" ht="15.75" thickBot="1">
      <c r="A32" s="32" t="s">
        <v>42</v>
      </c>
      <c r="B32" s="32" t="s">
        <v>43</v>
      </c>
      <c r="C32" s="33" t="s">
        <v>24</v>
      </c>
      <c r="D32" s="34" t="s">
        <v>31</v>
      </c>
      <c r="E32" s="33">
        <v>4</v>
      </c>
      <c r="F32" s="33" t="s">
        <v>44</v>
      </c>
      <c r="G32" s="35">
        <v>41332</v>
      </c>
      <c r="H32" s="16" t="s">
        <v>29</v>
      </c>
      <c r="I32" s="16">
        <f t="shared" si="1"/>
        <v>41416</v>
      </c>
      <c r="J32" s="147">
        <f t="shared" si="2"/>
        <v>41444</v>
      </c>
      <c r="K32" s="29" t="s">
        <v>29</v>
      </c>
      <c r="L32" s="18" t="s">
        <v>29</v>
      </c>
      <c r="M32" s="27" t="s">
        <v>29</v>
      </c>
      <c r="N32" s="17" t="s">
        <v>29</v>
      </c>
      <c r="O32" s="29" t="s">
        <v>29</v>
      </c>
      <c r="P32" s="27" t="s">
        <v>29</v>
      </c>
      <c r="Q32" s="17" t="s">
        <v>29</v>
      </c>
      <c r="R32" s="18" t="s">
        <v>29</v>
      </c>
      <c r="S32" s="31" t="s">
        <v>29</v>
      </c>
      <c r="T32" s="17" t="s">
        <v>29</v>
      </c>
      <c r="U32" s="18" t="s">
        <v>29</v>
      </c>
      <c r="V32" s="145" t="s">
        <v>29</v>
      </c>
      <c r="W32" s="144">
        <v>0</v>
      </c>
      <c r="X32" s="62">
        <v>0</v>
      </c>
      <c r="Y32" s="19">
        <v>0</v>
      </c>
      <c r="Z32" s="41">
        <v>1</v>
      </c>
      <c r="AA32" s="43">
        <v>1</v>
      </c>
      <c r="AB32" s="19">
        <v>1</v>
      </c>
      <c r="AC32" s="20">
        <v>1</v>
      </c>
      <c r="AD32" s="43">
        <v>1</v>
      </c>
      <c r="AE32" s="19">
        <v>1</v>
      </c>
      <c r="AF32" s="20">
        <v>3</v>
      </c>
      <c r="AG32" s="43">
        <v>6</v>
      </c>
      <c r="AH32" s="19">
        <v>13</v>
      </c>
      <c r="AI32" s="56">
        <v>13</v>
      </c>
      <c r="AJ32" s="134">
        <v>7</v>
      </c>
      <c r="AK32" s="21">
        <v>1</v>
      </c>
      <c r="AL32" s="104">
        <v>4</v>
      </c>
    </row>
    <row r="33" spans="23:38" s="68" customFormat="1" ht="15.75" thickTop="1">
      <c r="W33" s="68">
        <f>(W29/(25-$AL$29)+W30/(25-$AL$30)+W31/(25-$AL$31)+W32/(25-$AL$32))/4</f>
        <v>1.0869565217391304E-2</v>
      </c>
      <c r="X33" s="68">
        <f t="shared" ref="X33:AI33" si="8">(X29/(25-$AL$29)+X30/(25-$AL$30)+X31/(25-$AL$31)+X32/(25-$AL$32))/4</f>
        <v>1.0869565217391304E-2</v>
      </c>
      <c r="Y33" s="68">
        <f t="shared" si="8"/>
        <v>1.0869565217391304E-2</v>
      </c>
      <c r="Z33" s="68">
        <f t="shared" si="8"/>
        <v>2.2774327122153208E-2</v>
      </c>
      <c r="AA33" s="68">
        <f t="shared" si="8"/>
        <v>2.2774327122153208E-2</v>
      </c>
      <c r="AB33" s="68">
        <f t="shared" si="8"/>
        <v>2.2774327122153208E-2</v>
      </c>
      <c r="AC33" s="68">
        <f t="shared" si="8"/>
        <v>2.2774327122153208E-2</v>
      </c>
      <c r="AD33" s="68">
        <f t="shared" si="8"/>
        <v>2.2774327122153208E-2</v>
      </c>
      <c r="AE33" s="68">
        <f t="shared" si="8"/>
        <v>5.745341614906832E-2</v>
      </c>
      <c r="AF33" s="68">
        <f t="shared" si="8"/>
        <v>0.11387163561076603</v>
      </c>
      <c r="AG33" s="68">
        <f t="shared" si="8"/>
        <v>0.19459345002823264</v>
      </c>
      <c r="AH33" s="68">
        <f t="shared" si="8"/>
        <v>0.48320158102766797</v>
      </c>
      <c r="AI33" s="68">
        <f t="shared" si="8"/>
        <v>0.48320158102766797</v>
      </c>
    </row>
    <row r="36" spans="23:38"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</row>
    <row r="37" spans="23:38"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</row>
    <row r="38" spans="23:38"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</row>
    <row r="39" spans="23:38"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33"/>
  <sheetViews>
    <sheetView zoomScale="75" zoomScaleNormal="75" workbookViewId="0">
      <selection activeCell="J3" sqref="J3"/>
    </sheetView>
  </sheetViews>
  <sheetFormatPr baseColWidth="10" defaultRowHeight="15"/>
  <cols>
    <col min="1" max="1" width="7.42578125" bestFit="1" customWidth="1"/>
    <col min="2" max="2" width="8.42578125" bestFit="1" customWidth="1"/>
    <col min="3" max="3" width="2" bestFit="1" customWidth="1"/>
    <col min="4" max="4" width="4.85546875" bestFit="1" customWidth="1"/>
    <col min="5" max="5" width="2.28515625" bestFit="1" customWidth="1"/>
    <col min="6" max="6" width="2.140625" bestFit="1" customWidth="1"/>
    <col min="7" max="9" width="9.42578125" bestFit="1" customWidth="1"/>
    <col min="10" max="10" width="9.28515625" bestFit="1" customWidth="1"/>
    <col min="11" max="11" width="4.28515625" customWidth="1"/>
    <col min="12" max="12" width="4" customWidth="1"/>
    <col min="13" max="13" width="4.140625" customWidth="1"/>
    <col min="14" max="14" width="4.5703125" customWidth="1"/>
    <col min="15" max="15" width="4.7109375" customWidth="1"/>
    <col min="16" max="16" width="5.28515625" customWidth="1"/>
    <col min="17" max="17" width="4.85546875" customWidth="1"/>
    <col min="18" max="18" width="4.5703125" customWidth="1"/>
    <col min="19" max="19" width="4.7109375" customWidth="1"/>
    <col min="20" max="20" width="4.140625" customWidth="1"/>
    <col min="21" max="21" width="4.7109375" customWidth="1"/>
    <col min="22" max="22" width="4.5703125" customWidth="1"/>
    <col min="23" max="23" width="7" customWidth="1"/>
    <col min="24" max="24" width="5.42578125" customWidth="1"/>
    <col min="25" max="25" width="5.5703125" customWidth="1"/>
    <col min="26" max="27" width="6.140625" customWidth="1"/>
    <col min="28" max="28" width="5.85546875" customWidth="1"/>
    <col min="29" max="29" width="5.140625" customWidth="1"/>
    <col min="30" max="30" width="5.85546875" customWidth="1"/>
    <col min="31" max="31" width="5.5703125" customWidth="1"/>
    <col min="32" max="32" width="5" customWidth="1"/>
    <col min="33" max="33" width="5.28515625" customWidth="1"/>
    <col min="34" max="34" width="5" customWidth="1"/>
    <col min="35" max="35" width="5.28515625" customWidth="1"/>
    <col min="36" max="36" width="6.7109375" customWidth="1"/>
    <col min="37" max="37" width="5.7109375" customWidth="1"/>
    <col min="38" max="38" width="5.5703125" customWidth="1"/>
  </cols>
  <sheetData>
    <row r="1" spans="1:38">
      <c r="A1" s="211" t="s">
        <v>63</v>
      </c>
    </row>
    <row r="2" spans="1:38">
      <c r="J2" t="s">
        <v>62</v>
      </c>
    </row>
    <row r="3" spans="1:38" ht="15.75" thickBot="1">
      <c r="J3">
        <v>0</v>
      </c>
      <c r="K3" s="181">
        <v>2</v>
      </c>
      <c r="L3" s="181">
        <v>5</v>
      </c>
      <c r="M3" s="181">
        <v>7</v>
      </c>
      <c r="N3" s="181">
        <v>9</v>
      </c>
      <c r="O3" s="181">
        <v>12</v>
      </c>
      <c r="P3" s="181">
        <v>14</v>
      </c>
      <c r="Q3" s="181">
        <v>16</v>
      </c>
      <c r="R3" s="181">
        <v>19</v>
      </c>
      <c r="S3" s="181">
        <v>21</v>
      </c>
      <c r="T3" s="181">
        <v>23</v>
      </c>
      <c r="U3" s="181">
        <v>26</v>
      </c>
      <c r="V3" s="181">
        <v>28</v>
      </c>
      <c r="W3" s="181">
        <v>84</v>
      </c>
      <c r="X3" s="181">
        <v>86</v>
      </c>
      <c r="Y3" s="181">
        <v>89</v>
      </c>
      <c r="Z3" s="181">
        <v>91</v>
      </c>
      <c r="AA3" s="181">
        <v>93</v>
      </c>
      <c r="AB3" s="181">
        <v>96</v>
      </c>
      <c r="AC3" s="181">
        <v>98</v>
      </c>
      <c r="AD3" s="181">
        <v>100</v>
      </c>
      <c r="AE3" s="181">
        <v>103</v>
      </c>
      <c r="AF3" s="181">
        <v>105</v>
      </c>
      <c r="AG3" s="181">
        <v>107</v>
      </c>
      <c r="AH3" s="181">
        <v>110</v>
      </c>
      <c r="AI3" s="181">
        <v>112</v>
      </c>
    </row>
    <row r="4" spans="1:38" ht="15.75" thickTop="1">
      <c r="A4" s="1" t="s">
        <v>45</v>
      </c>
      <c r="B4" s="1" t="s">
        <v>46</v>
      </c>
      <c r="C4" s="2" t="s">
        <v>26</v>
      </c>
      <c r="D4" s="3" t="s">
        <v>27</v>
      </c>
      <c r="E4" s="2">
        <v>1</v>
      </c>
      <c r="F4" s="2" t="s">
        <v>44</v>
      </c>
      <c r="G4" s="4">
        <v>41332</v>
      </c>
      <c r="H4" s="4">
        <f t="shared" ref="H4:H17" si="0">G4+7*4</f>
        <v>41360</v>
      </c>
      <c r="I4" s="4">
        <f t="shared" ref="I4:I32" si="1">G4+7*12</f>
        <v>41416</v>
      </c>
      <c r="J4" s="153">
        <f t="shared" ref="J4:J32" si="2">G4+7*16</f>
        <v>41444</v>
      </c>
      <c r="K4" s="148">
        <v>0</v>
      </c>
      <c r="L4" s="48">
        <v>0</v>
      </c>
      <c r="M4" s="47">
        <v>0</v>
      </c>
      <c r="N4" s="46">
        <v>0</v>
      </c>
      <c r="O4" s="48">
        <v>0</v>
      </c>
      <c r="P4" s="26">
        <v>0</v>
      </c>
      <c r="Q4" s="5">
        <v>0</v>
      </c>
      <c r="R4" s="6">
        <v>0</v>
      </c>
      <c r="S4" s="30">
        <v>0</v>
      </c>
      <c r="T4" s="5">
        <v>0</v>
      </c>
      <c r="U4" s="6">
        <v>0</v>
      </c>
      <c r="V4" s="143">
        <v>0</v>
      </c>
      <c r="W4" s="140">
        <v>3</v>
      </c>
      <c r="X4" s="60">
        <v>3</v>
      </c>
      <c r="Y4" s="8">
        <v>3</v>
      </c>
      <c r="Z4" s="40">
        <v>4</v>
      </c>
      <c r="AA4" s="42">
        <v>5</v>
      </c>
      <c r="AB4" s="8">
        <v>5</v>
      </c>
      <c r="AC4" s="9">
        <v>6</v>
      </c>
      <c r="AD4" s="42">
        <v>7</v>
      </c>
      <c r="AE4" s="8">
        <v>7</v>
      </c>
      <c r="AF4" s="9">
        <v>7</v>
      </c>
      <c r="AG4" s="42">
        <v>7</v>
      </c>
      <c r="AH4" s="8">
        <v>8</v>
      </c>
      <c r="AI4" s="61">
        <v>8</v>
      </c>
      <c r="AJ4" s="133">
        <v>16</v>
      </c>
      <c r="AK4" s="10">
        <v>0</v>
      </c>
      <c r="AL4" s="103">
        <v>1</v>
      </c>
    </row>
    <row r="5" spans="1:38">
      <c r="A5" s="1" t="s">
        <v>45</v>
      </c>
      <c r="B5" s="1" t="s">
        <v>46</v>
      </c>
      <c r="C5" s="2" t="s">
        <v>26</v>
      </c>
      <c r="D5" s="3" t="s">
        <v>27</v>
      </c>
      <c r="E5" s="2">
        <v>2</v>
      </c>
      <c r="F5" s="2" t="s">
        <v>44</v>
      </c>
      <c r="G5" s="4">
        <v>41332</v>
      </c>
      <c r="H5" s="4">
        <f t="shared" si="0"/>
        <v>41360</v>
      </c>
      <c r="I5" s="4">
        <f t="shared" si="1"/>
        <v>41416</v>
      </c>
      <c r="J5" s="153">
        <f t="shared" si="2"/>
        <v>41444</v>
      </c>
      <c r="K5" s="28">
        <v>0</v>
      </c>
      <c r="L5" s="6">
        <v>0</v>
      </c>
      <c r="M5" s="7">
        <v>0</v>
      </c>
      <c r="N5" s="5">
        <v>0</v>
      </c>
      <c r="O5" s="6">
        <v>0</v>
      </c>
      <c r="P5" s="26">
        <v>0</v>
      </c>
      <c r="Q5" s="5">
        <v>0</v>
      </c>
      <c r="R5" s="6">
        <v>0</v>
      </c>
      <c r="S5" s="30">
        <v>0</v>
      </c>
      <c r="T5" s="5">
        <v>0</v>
      </c>
      <c r="U5" s="6">
        <v>0</v>
      </c>
      <c r="V5" s="143">
        <v>0</v>
      </c>
      <c r="W5" s="140">
        <v>4</v>
      </c>
      <c r="X5" s="60">
        <v>4</v>
      </c>
      <c r="Y5" s="8">
        <v>4</v>
      </c>
      <c r="Z5" s="40">
        <v>7</v>
      </c>
      <c r="AA5" s="42">
        <v>7</v>
      </c>
      <c r="AB5" s="8">
        <v>8</v>
      </c>
      <c r="AC5" s="9">
        <v>9</v>
      </c>
      <c r="AD5" s="42">
        <v>9</v>
      </c>
      <c r="AE5" s="8">
        <v>11</v>
      </c>
      <c r="AF5" s="9">
        <v>11</v>
      </c>
      <c r="AG5" s="42">
        <v>12</v>
      </c>
      <c r="AH5" s="8">
        <v>12</v>
      </c>
      <c r="AI5" s="61">
        <v>12</v>
      </c>
      <c r="AJ5" s="133">
        <v>13</v>
      </c>
      <c r="AK5" s="10">
        <v>0</v>
      </c>
      <c r="AL5" s="103">
        <v>0</v>
      </c>
    </row>
    <row r="6" spans="1:38">
      <c r="A6" s="1" t="s">
        <v>45</v>
      </c>
      <c r="B6" s="1" t="s">
        <v>46</v>
      </c>
      <c r="C6" s="2" t="s">
        <v>26</v>
      </c>
      <c r="D6" s="3" t="s">
        <v>27</v>
      </c>
      <c r="E6" s="2">
        <v>3</v>
      </c>
      <c r="F6" s="2" t="s">
        <v>44</v>
      </c>
      <c r="G6" s="4">
        <v>41332</v>
      </c>
      <c r="H6" s="4">
        <f t="shared" si="0"/>
        <v>41360</v>
      </c>
      <c r="I6" s="4">
        <f t="shared" si="1"/>
        <v>41416</v>
      </c>
      <c r="J6" s="153">
        <f t="shared" si="2"/>
        <v>41444</v>
      </c>
      <c r="K6" s="28">
        <v>0</v>
      </c>
      <c r="L6" s="6">
        <v>0</v>
      </c>
      <c r="M6" s="7">
        <v>0</v>
      </c>
      <c r="N6" s="5">
        <v>0</v>
      </c>
      <c r="O6" s="6">
        <v>0</v>
      </c>
      <c r="P6" s="26">
        <v>0</v>
      </c>
      <c r="Q6" s="5">
        <v>0</v>
      </c>
      <c r="R6" s="6">
        <v>0</v>
      </c>
      <c r="S6" s="30">
        <v>0</v>
      </c>
      <c r="T6" s="5">
        <v>0</v>
      </c>
      <c r="U6" s="6">
        <v>0</v>
      </c>
      <c r="V6" s="143">
        <v>0</v>
      </c>
      <c r="W6" s="140">
        <v>10</v>
      </c>
      <c r="X6" s="60">
        <v>10</v>
      </c>
      <c r="Y6" s="8">
        <v>10</v>
      </c>
      <c r="Z6" s="40">
        <v>10</v>
      </c>
      <c r="AA6" s="42">
        <v>10</v>
      </c>
      <c r="AB6" s="8">
        <v>12</v>
      </c>
      <c r="AC6" s="9">
        <v>12</v>
      </c>
      <c r="AD6" s="42">
        <v>12</v>
      </c>
      <c r="AE6" s="8">
        <v>13</v>
      </c>
      <c r="AF6" s="9">
        <v>14</v>
      </c>
      <c r="AG6" s="42">
        <v>15</v>
      </c>
      <c r="AH6" s="8">
        <v>15</v>
      </c>
      <c r="AI6" s="61">
        <v>15</v>
      </c>
      <c r="AJ6" s="133">
        <v>9</v>
      </c>
      <c r="AK6" s="10">
        <v>0</v>
      </c>
      <c r="AL6" s="103">
        <v>1</v>
      </c>
    </row>
    <row r="7" spans="1:38">
      <c r="A7" s="1" t="s">
        <v>45</v>
      </c>
      <c r="B7" s="1" t="s">
        <v>46</v>
      </c>
      <c r="C7" s="2" t="s">
        <v>26</v>
      </c>
      <c r="D7" s="3" t="s">
        <v>27</v>
      </c>
      <c r="E7" s="2">
        <v>4</v>
      </c>
      <c r="F7" s="2" t="s">
        <v>44</v>
      </c>
      <c r="G7" s="4">
        <v>41332</v>
      </c>
      <c r="H7" s="4">
        <f t="shared" si="0"/>
        <v>41360</v>
      </c>
      <c r="I7" s="4">
        <f t="shared" si="1"/>
        <v>41416</v>
      </c>
      <c r="J7" s="153">
        <f t="shared" si="2"/>
        <v>41444</v>
      </c>
      <c r="K7" s="28">
        <v>0</v>
      </c>
      <c r="L7" s="6">
        <v>0</v>
      </c>
      <c r="M7" s="7">
        <v>0</v>
      </c>
      <c r="N7" s="5">
        <v>0</v>
      </c>
      <c r="O7" s="6">
        <v>0</v>
      </c>
      <c r="P7" s="26">
        <v>0</v>
      </c>
      <c r="Q7" s="5">
        <v>0</v>
      </c>
      <c r="R7" s="6">
        <v>0</v>
      </c>
      <c r="S7" s="30">
        <v>0</v>
      </c>
      <c r="T7" s="5">
        <v>0</v>
      </c>
      <c r="U7" s="6">
        <v>0</v>
      </c>
      <c r="V7" s="143">
        <v>0</v>
      </c>
      <c r="W7" s="140">
        <v>8</v>
      </c>
      <c r="X7" s="60">
        <v>8</v>
      </c>
      <c r="Y7" s="8">
        <v>9</v>
      </c>
      <c r="Z7" s="40">
        <v>10</v>
      </c>
      <c r="AA7" s="42">
        <v>10</v>
      </c>
      <c r="AB7" s="8">
        <v>11</v>
      </c>
      <c r="AC7" s="9">
        <v>11</v>
      </c>
      <c r="AD7" s="42">
        <v>11</v>
      </c>
      <c r="AE7" s="8">
        <v>11</v>
      </c>
      <c r="AF7" s="9">
        <v>11</v>
      </c>
      <c r="AG7" s="42">
        <v>11</v>
      </c>
      <c r="AH7" s="8">
        <v>11</v>
      </c>
      <c r="AI7" s="61">
        <v>11</v>
      </c>
      <c r="AJ7" s="133">
        <v>14</v>
      </c>
      <c r="AK7" s="10">
        <v>0</v>
      </c>
      <c r="AL7" s="103">
        <v>0</v>
      </c>
    </row>
    <row r="8" spans="1:38" s="68" customFormat="1">
      <c r="A8" s="158"/>
      <c r="B8" s="158"/>
      <c r="C8" s="159"/>
      <c r="D8" s="159"/>
      <c r="E8" s="159"/>
      <c r="F8" s="159"/>
      <c r="G8" s="159"/>
      <c r="H8" s="159"/>
      <c r="I8" s="159"/>
      <c r="J8" s="160"/>
      <c r="K8" s="161">
        <f>(K4/(25-$AL$4)+K5/(25-$AL$5)+K6/(25-$AL$6)+K7/(25-$AL$7))/4</f>
        <v>0</v>
      </c>
      <c r="L8" s="161">
        <f t="shared" ref="L8:AI8" si="3">(L4/(25-$AL$4)+L5/(25-$AL$5)+L6/(25-$AL$6)+L7/(25-$AL$7))/4</f>
        <v>0</v>
      </c>
      <c r="M8" s="161">
        <f t="shared" si="3"/>
        <v>0</v>
      </c>
      <c r="N8" s="161">
        <f t="shared" si="3"/>
        <v>0</v>
      </c>
      <c r="O8" s="161">
        <f t="shared" si="3"/>
        <v>0</v>
      </c>
      <c r="P8" s="161">
        <f t="shared" si="3"/>
        <v>0</v>
      </c>
      <c r="Q8" s="161">
        <f t="shared" si="3"/>
        <v>0</v>
      </c>
      <c r="R8" s="161">
        <f t="shared" si="3"/>
        <v>0</v>
      </c>
      <c r="S8" s="161">
        <f t="shared" si="3"/>
        <v>0</v>
      </c>
      <c r="T8" s="161">
        <f t="shared" si="3"/>
        <v>0</v>
      </c>
      <c r="U8" s="161">
        <f t="shared" si="3"/>
        <v>0</v>
      </c>
      <c r="V8" s="161">
        <f t="shared" si="3"/>
        <v>0</v>
      </c>
      <c r="W8" s="161">
        <f t="shared" si="3"/>
        <v>0.25541666666666668</v>
      </c>
      <c r="X8" s="161">
        <f t="shared" si="3"/>
        <v>0.25541666666666668</v>
      </c>
      <c r="Y8" s="161">
        <f t="shared" si="3"/>
        <v>0.26541666666666663</v>
      </c>
      <c r="Z8" s="161">
        <f t="shared" si="3"/>
        <v>0.3158333333333333</v>
      </c>
      <c r="AA8" s="161">
        <f t="shared" si="3"/>
        <v>0.32625000000000004</v>
      </c>
      <c r="AB8" s="161">
        <f t="shared" si="3"/>
        <v>0.36708333333333332</v>
      </c>
      <c r="AC8" s="161">
        <f t="shared" si="3"/>
        <v>0.38749999999999996</v>
      </c>
      <c r="AD8" s="161">
        <f t="shared" si="3"/>
        <v>0.39791666666666664</v>
      </c>
      <c r="AE8" s="161">
        <f t="shared" si="3"/>
        <v>0.42833333333333334</v>
      </c>
      <c r="AF8" s="161">
        <f t="shared" si="3"/>
        <v>0.43874999999999997</v>
      </c>
      <c r="AG8" s="161">
        <f t="shared" si="3"/>
        <v>0.45916666666666667</v>
      </c>
      <c r="AH8" s="161">
        <f t="shared" si="3"/>
        <v>0.4695833333333333</v>
      </c>
      <c r="AI8" s="161">
        <f t="shared" si="3"/>
        <v>0.4695833333333333</v>
      </c>
      <c r="AJ8" s="161"/>
      <c r="AK8" s="159"/>
      <c r="AL8" s="160"/>
    </row>
    <row r="9" spans="1:38">
      <c r="A9" s="22" t="s">
        <v>45</v>
      </c>
      <c r="B9" s="22" t="s">
        <v>46</v>
      </c>
      <c r="C9" s="23" t="s">
        <v>26</v>
      </c>
      <c r="D9" s="24" t="s">
        <v>30</v>
      </c>
      <c r="E9" s="23">
        <v>1</v>
      </c>
      <c r="F9" s="23" t="s">
        <v>44</v>
      </c>
      <c r="G9" s="25">
        <v>41332</v>
      </c>
      <c r="H9" s="11">
        <f t="shared" si="0"/>
        <v>41360</v>
      </c>
      <c r="I9" s="11">
        <f t="shared" si="1"/>
        <v>41416</v>
      </c>
      <c r="J9" s="146">
        <f t="shared" si="2"/>
        <v>41444</v>
      </c>
      <c r="K9" s="28">
        <v>0</v>
      </c>
      <c r="L9" s="6">
        <v>0</v>
      </c>
      <c r="M9" s="7">
        <v>0</v>
      </c>
      <c r="N9" s="5">
        <v>0</v>
      </c>
      <c r="O9" s="6">
        <v>0</v>
      </c>
      <c r="P9" s="26">
        <v>0</v>
      </c>
      <c r="Q9" s="5">
        <v>1</v>
      </c>
      <c r="R9" s="6">
        <v>2</v>
      </c>
      <c r="S9" s="30">
        <v>3</v>
      </c>
      <c r="T9" s="5">
        <v>9</v>
      </c>
      <c r="U9" s="6">
        <v>14</v>
      </c>
      <c r="V9" s="143">
        <v>18</v>
      </c>
      <c r="W9" s="140">
        <v>23</v>
      </c>
      <c r="X9" s="60">
        <v>23</v>
      </c>
      <c r="Y9" s="8">
        <v>23</v>
      </c>
      <c r="Z9" s="40">
        <v>23</v>
      </c>
      <c r="AA9" s="42">
        <v>23</v>
      </c>
      <c r="AB9" s="8">
        <v>23</v>
      </c>
      <c r="AC9" s="9">
        <v>23</v>
      </c>
      <c r="AD9" s="42">
        <v>23</v>
      </c>
      <c r="AE9" s="8">
        <v>23</v>
      </c>
      <c r="AF9" s="9">
        <v>23</v>
      </c>
      <c r="AG9" s="42">
        <v>23</v>
      </c>
      <c r="AH9" s="8">
        <v>24</v>
      </c>
      <c r="AI9" s="61">
        <v>24</v>
      </c>
      <c r="AJ9" s="133">
        <v>1</v>
      </c>
      <c r="AK9" s="10">
        <v>0</v>
      </c>
      <c r="AL9" s="103">
        <v>0</v>
      </c>
    </row>
    <row r="10" spans="1:38">
      <c r="A10" s="22" t="s">
        <v>45</v>
      </c>
      <c r="B10" s="22" t="s">
        <v>46</v>
      </c>
      <c r="C10" s="23" t="s">
        <v>26</v>
      </c>
      <c r="D10" s="24" t="s">
        <v>30</v>
      </c>
      <c r="E10" s="23">
        <v>2</v>
      </c>
      <c r="F10" s="23" t="s">
        <v>44</v>
      </c>
      <c r="G10" s="25">
        <v>41332</v>
      </c>
      <c r="H10" s="11">
        <f t="shared" si="0"/>
        <v>41360</v>
      </c>
      <c r="I10" s="11">
        <f t="shared" si="1"/>
        <v>41416</v>
      </c>
      <c r="J10" s="146">
        <f t="shared" si="2"/>
        <v>41444</v>
      </c>
      <c r="K10" s="28">
        <v>0</v>
      </c>
      <c r="L10" s="6">
        <v>0</v>
      </c>
      <c r="M10" s="7">
        <v>0</v>
      </c>
      <c r="N10" s="5">
        <v>0</v>
      </c>
      <c r="O10" s="6">
        <v>0</v>
      </c>
      <c r="P10" s="26">
        <v>0</v>
      </c>
      <c r="Q10" s="5">
        <v>0</v>
      </c>
      <c r="R10" s="6">
        <v>2</v>
      </c>
      <c r="S10" s="30">
        <v>4</v>
      </c>
      <c r="T10" s="5">
        <v>6</v>
      </c>
      <c r="U10" s="6">
        <v>12</v>
      </c>
      <c r="V10" s="143">
        <v>16</v>
      </c>
      <c r="W10" s="140">
        <v>24</v>
      </c>
      <c r="X10" s="60">
        <v>24</v>
      </c>
      <c r="Y10" s="8">
        <v>24</v>
      </c>
      <c r="Z10" s="40">
        <v>24</v>
      </c>
      <c r="AA10" s="42">
        <v>25</v>
      </c>
      <c r="AB10" s="8">
        <v>25</v>
      </c>
      <c r="AC10" s="9">
        <v>25</v>
      </c>
      <c r="AD10" s="42">
        <v>25</v>
      </c>
      <c r="AE10" s="8">
        <v>25</v>
      </c>
      <c r="AF10" s="9">
        <v>25</v>
      </c>
      <c r="AG10" s="42">
        <v>25</v>
      </c>
      <c r="AH10" s="8">
        <v>25</v>
      </c>
      <c r="AI10" s="61">
        <v>25</v>
      </c>
      <c r="AJ10" s="133">
        <v>0</v>
      </c>
      <c r="AK10" s="10">
        <v>0</v>
      </c>
      <c r="AL10" s="103">
        <v>0</v>
      </c>
    </row>
    <row r="11" spans="1:38">
      <c r="A11" s="22" t="s">
        <v>45</v>
      </c>
      <c r="B11" s="22" t="s">
        <v>46</v>
      </c>
      <c r="C11" s="23" t="s">
        <v>26</v>
      </c>
      <c r="D11" s="24" t="s">
        <v>30</v>
      </c>
      <c r="E11" s="23">
        <v>3</v>
      </c>
      <c r="F11" s="23" t="s">
        <v>44</v>
      </c>
      <c r="G11" s="25">
        <v>41332</v>
      </c>
      <c r="H11" s="11">
        <f t="shared" si="0"/>
        <v>41360</v>
      </c>
      <c r="I11" s="11">
        <f t="shared" si="1"/>
        <v>41416</v>
      </c>
      <c r="J11" s="146">
        <f t="shared" si="2"/>
        <v>41444</v>
      </c>
      <c r="K11" s="28">
        <v>0</v>
      </c>
      <c r="L11" s="6">
        <v>0</v>
      </c>
      <c r="M11" s="7">
        <v>0</v>
      </c>
      <c r="N11" s="5">
        <v>0</v>
      </c>
      <c r="O11" s="6">
        <v>0</v>
      </c>
      <c r="P11" s="26">
        <v>1</v>
      </c>
      <c r="Q11" s="5">
        <v>1</v>
      </c>
      <c r="R11" s="6">
        <v>4</v>
      </c>
      <c r="S11" s="30">
        <v>6</v>
      </c>
      <c r="T11" s="5">
        <v>15</v>
      </c>
      <c r="U11" s="6">
        <v>20</v>
      </c>
      <c r="V11" s="143">
        <v>23</v>
      </c>
      <c r="W11" s="140">
        <v>24</v>
      </c>
      <c r="X11" s="60">
        <v>24</v>
      </c>
      <c r="Y11" s="8">
        <v>24</v>
      </c>
      <c r="Z11" s="40">
        <v>24</v>
      </c>
      <c r="AA11" s="42">
        <v>24</v>
      </c>
      <c r="AB11" s="8">
        <v>24</v>
      </c>
      <c r="AC11" s="9">
        <v>24</v>
      </c>
      <c r="AD11" s="42">
        <v>24</v>
      </c>
      <c r="AE11" s="8">
        <v>24</v>
      </c>
      <c r="AF11" s="9">
        <v>24</v>
      </c>
      <c r="AG11" s="42">
        <v>24</v>
      </c>
      <c r="AH11" s="8">
        <v>24</v>
      </c>
      <c r="AI11" s="61">
        <v>24</v>
      </c>
      <c r="AJ11" s="133">
        <v>0</v>
      </c>
      <c r="AK11" s="10">
        <v>0</v>
      </c>
      <c r="AL11" s="103">
        <v>1</v>
      </c>
    </row>
    <row r="12" spans="1:38">
      <c r="A12" s="22" t="s">
        <v>45</v>
      </c>
      <c r="B12" s="22" t="s">
        <v>46</v>
      </c>
      <c r="C12" s="23" t="s">
        <v>26</v>
      </c>
      <c r="D12" s="24" t="s">
        <v>30</v>
      </c>
      <c r="E12" s="23">
        <v>4</v>
      </c>
      <c r="F12" s="23" t="s">
        <v>44</v>
      </c>
      <c r="G12" s="25">
        <v>41332</v>
      </c>
      <c r="H12" s="11">
        <f t="shared" si="0"/>
        <v>41360</v>
      </c>
      <c r="I12" s="11">
        <f t="shared" si="1"/>
        <v>41416</v>
      </c>
      <c r="J12" s="146">
        <f t="shared" si="2"/>
        <v>41444</v>
      </c>
      <c r="K12" s="28">
        <v>0</v>
      </c>
      <c r="L12" s="6">
        <v>0</v>
      </c>
      <c r="M12" s="7">
        <v>0</v>
      </c>
      <c r="N12" s="5">
        <v>0</v>
      </c>
      <c r="O12" s="6">
        <v>0</v>
      </c>
      <c r="P12" s="26">
        <v>0</v>
      </c>
      <c r="Q12" s="5">
        <v>0</v>
      </c>
      <c r="R12" s="6">
        <v>4</v>
      </c>
      <c r="S12" s="30">
        <v>5</v>
      </c>
      <c r="T12" s="5">
        <v>13</v>
      </c>
      <c r="U12" s="6">
        <v>17</v>
      </c>
      <c r="V12" s="143">
        <v>19</v>
      </c>
      <c r="W12" s="140">
        <v>22</v>
      </c>
      <c r="X12" s="60">
        <v>22</v>
      </c>
      <c r="Y12" s="8">
        <v>22</v>
      </c>
      <c r="Z12" s="40">
        <v>22</v>
      </c>
      <c r="AA12" s="42">
        <v>24</v>
      </c>
      <c r="AB12" s="8">
        <v>24</v>
      </c>
      <c r="AC12" s="9">
        <v>24</v>
      </c>
      <c r="AD12" s="42">
        <v>24</v>
      </c>
      <c r="AE12" s="8">
        <v>24</v>
      </c>
      <c r="AF12" s="9">
        <v>24</v>
      </c>
      <c r="AG12" s="42">
        <v>24</v>
      </c>
      <c r="AH12" s="8">
        <v>24</v>
      </c>
      <c r="AI12" s="61">
        <v>24</v>
      </c>
      <c r="AJ12" s="133">
        <v>0</v>
      </c>
      <c r="AK12" s="10">
        <v>0</v>
      </c>
      <c r="AL12" s="103">
        <v>1</v>
      </c>
    </row>
    <row r="13" spans="1:38" s="68" customFormat="1">
      <c r="A13" s="158"/>
      <c r="B13" s="158"/>
      <c r="C13" s="159"/>
      <c r="D13" s="159"/>
      <c r="E13" s="159"/>
      <c r="F13" s="159"/>
      <c r="G13" s="159"/>
      <c r="H13" s="159"/>
      <c r="I13" s="159"/>
      <c r="J13" s="160"/>
      <c r="K13" s="161">
        <f>(K9/(25-$AL$9)+K10/(25-$AL$10)+K11/(25-$AL$11)+K12/(25-$AL$12))/4</f>
        <v>0</v>
      </c>
      <c r="L13" s="161">
        <f t="shared" ref="L13:AI13" si="4">(L9/(25-$AL$9)+L10/(25-$AL$10)+L11/(25-$AL$11)+L12/(25-$AL$12))/4</f>
        <v>0</v>
      </c>
      <c r="M13" s="161">
        <f t="shared" si="4"/>
        <v>0</v>
      </c>
      <c r="N13" s="161">
        <f t="shared" si="4"/>
        <v>0</v>
      </c>
      <c r="O13" s="161">
        <f t="shared" si="4"/>
        <v>0</v>
      </c>
      <c r="P13" s="161">
        <f t="shared" si="4"/>
        <v>1.0416666666666666E-2</v>
      </c>
      <c r="Q13" s="161">
        <f t="shared" si="4"/>
        <v>2.0416666666666666E-2</v>
      </c>
      <c r="R13" s="161">
        <f t="shared" si="4"/>
        <v>0.12333333333333332</v>
      </c>
      <c r="S13" s="161">
        <f t="shared" si="4"/>
        <v>0.18458333333333335</v>
      </c>
      <c r="T13" s="161">
        <f t="shared" si="4"/>
        <v>0.44166666666666665</v>
      </c>
      <c r="U13" s="161">
        <f t="shared" si="4"/>
        <v>0.64541666666666675</v>
      </c>
      <c r="V13" s="161">
        <f t="shared" si="4"/>
        <v>0.77749999999999997</v>
      </c>
      <c r="W13" s="161">
        <f t="shared" si="4"/>
        <v>0.9491666666666666</v>
      </c>
      <c r="X13" s="161">
        <f t="shared" si="4"/>
        <v>0.9491666666666666</v>
      </c>
      <c r="Y13" s="161">
        <f t="shared" si="4"/>
        <v>0.9491666666666666</v>
      </c>
      <c r="Z13" s="161">
        <f t="shared" si="4"/>
        <v>0.9491666666666666</v>
      </c>
      <c r="AA13" s="161">
        <f t="shared" si="4"/>
        <v>0.98</v>
      </c>
      <c r="AB13" s="161">
        <f t="shared" si="4"/>
        <v>0.98</v>
      </c>
      <c r="AC13" s="161">
        <f t="shared" si="4"/>
        <v>0.98</v>
      </c>
      <c r="AD13" s="161">
        <f t="shared" si="4"/>
        <v>0.98</v>
      </c>
      <c r="AE13" s="161">
        <f t="shared" si="4"/>
        <v>0.98</v>
      </c>
      <c r="AF13" s="161">
        <f t="shared" si="4"/>
        <v>0.98</v>
      </c>
      <c r="AG13" s="161">
        <f t="shared" si="4"/>
        <v>0.98</v>
      </c>
      <c r="AH13" s="161">
        <f t="shared" si="4"/>
        <v>0.99</v>
      </c>
      <c r="AI13" s="161">
        <f t="shared" si="4"/>
        <v>0.99</v>
      </c>
      <c r="AJ13" s="161"/>
      <c r="AK13" s="159"/>
      <c r="AL13" s="160"/>
    </row>
    <row r="14" spans="1:38">
      <c r="A14" s="1" t="s">
        <v>45</v>
      </c>
      <c r="B14" s="1" t="s">
        <v>46</v>
      </c>
      <c r="C14" s="12" t="s">
        <v>26</v>
      </c>
      <c r="D14" s="13" t="s">
        <v>31</v>
      </c>
      <c r="E14" s="12">
        <v>1</v>
      </c>
      <c r="F14" s="2" t="s">
        <v>44</v>
      </c>
      <c r="G14" s="4">
        <v>41332</v>
      </c>
      <c r="H14" s="14">
        <f t="shared" si="0"/>
        <v>41360</v>
      </c>
      <c r="I14" s="14">
        <f t="shared" si="1"/>
        <v>41416</v>
      </c>
      <c r="J14" s="154">
        <f t="shared" si="2"/>
        <v>41444</v>
      </c>
      <c r="K14" s="28">
        <v>0</v>
      </c>
      <c r="L14" s="6">
        <v>0</v>
      </c>
      <c r="M14" s="7">
        <v>0</v>
      </c>
      <c r="N14" s="5">
        <v>0</v>
      </c>
      <c r="O14" s="6">
        <v>0</v>
      </c>
      <c r="P14" s="26">
        <v>0</v>
      </c>
      <c r="Q14" s="5">
        <v>0</v>
      </c>
      <c r="R14" s="6">
        <v>0</v>
      </c>
      <c r="S14" s="30">
        <v>0</v>
      </c>
      <c r="T14" s="5">
        <v>1</v>
      </c>
      <c r="U14" s="6">
        <v>5</v>
      </c>
      <c r="V14" s="143">
        <v>5</v>
      </c>
      <c r="W14" s="140">
        <v>8</v>
      </c>
      <c r="X14" s="60">
        <v>8</v>
      </c>
      <c r="Y14" s="8">
        <v>8</v>
      </c>
      <c r="Z14" s="40">
        <v>9</v>
      </c>
      <c r="AA14" s="42">
        <v>9</v>
      </c>
      <c r="AB14" s="8">
        <v>11</v>
      </c>
      <c r="AC14" s="9">
        <v>11</v>
      </c>
      <c r="AD14" s="42">
        <v>12</v>
      </c>
      <c r="AE14" s="8">
        <v>13</v>
      </c>
      <c r="AF14" s="9">
        <v>13</v>
      </c>
      <c r="AG14" s="42">
        <v>13</v>
      </c>
      <c r="AH14" s="8">
        <v>14</v>
      </c>
      <c r="AI14" s="61">
        <v>14</v>
      </c>
      <c r="AJ14" s="133">
        <v>11</v>
      </c>
      <c r="AK14" s="10">
        <v>0</v>
      </c>
      <c r="AL14" s="103">
        <v>0</v>
      </c>
    </row>
    <row r="15" spans="1:38">
      <c r="A15" s="1" t="s">
        <v>45</v>
      </c>
      <c r="B15" s="1" t="s">
        <v>46</v>
      </c>
      <c r="C15" s="12" t="s">
        <v>26</v>
      </c>
      <c r="D15" s="13" t="s">
        <v>31</v>
      </c>
      <c r="E15" s="12">
        <v>2</v>
      </c>
      <c r="F15" s="2" t="s">
        <v>44</v>
      </c>
      <c r="G15" s="4">
        <v>41332</v>
      </c>
      <c r="H15" s="14">
        <f t="shared" si="0"/>
        <v>41360</v>
      </c>
      <c r="I15" s="14">
        <f t="shared" si="1"/>
        <v>41416</v>
      </c>
      <c r="J15" s="154">
        <f t="shared" si="2"/>
        <v>41444</v>
      </c>
      <c r="K15" s="28">
        <v>0</v>
      </c>
      <c r="L15" s="6">
        <v>0</v>
      </c>
      <c r="M15" s="7">
        <v>0</v>
      </c>
      <c r="N15" s="5">
        <v>0</v>
      </c>
      <c r="O15" s="6">
        <v>0</v>
      </c>
      <c r="P15" s="26">
        <v>0</v>
      </c>
      <c r="Q15" s="5">
        <v>0</v>
      </c>
      <c r="R15" s="6">
        <v>0</v>
      </c>
      <c r="S15" s="30">
        <v>0</v>
      </c>
      <c r="T15" s="5">
        <v>0</v>
      </c>
      <c r="U15" s="6">
        <v>2</v>
      </c>
      <c r="V15" s="143">
        <v>2</v>
      </c>
      <c r="W15" s="140">
        <v>2</v>
      </c>
      <c r="X15" s="60">
        <v>2</v>
      </c>
      <c r="Y15" s="8">
        <v>2</v>
      </c>
      <c r="Z15" s="40">
        <v>2</v>
      </c>
      <c r="AA15" s="42">
        <v>3</v>
      </c>
      <c r="AB15" s="8">
        <v>3</v>
      </c>
      <c r="AC15" s="9">
        <v>5</v>
      </c>
      <c r="AD15" s="42">
        <v>5</v>
      </c>
      <c r="AE15" s="8">
        <v>6</v>
      </c>
      <c r="AF15" s="9">
        <v>7</v>
      </c>
      <c r="AG15" s="42">
        <v>7</v>
      </c>
      <c r="AH15" s="8">
        <v>9</v>
      </c>
      <c r="AI15" s="61">
        <v>9</v>
      </c>
      <c r="AJ15" s="133">
        <v>16</v>
      </c>
      <c r="AK15" s="10">
        <v>0</v>
      </c>
      <c r="AL15" s="103">
        <v>0</v>
      </c>
    </row>
    <row r="16" spans="1:38">
      <c r="A16" s="1" t="s">
        <v>45</v>
      </c>
      <c r="B16" s="1" t="s">
        <v>46</v>
      </c>
      <c r="C16" s="12" t="s">
        <v>26</v>
      </c>
      <c r="D16" s="13" t="s">
        <v>31</v>
      </c>
      <c r="E16" s="12">
        <v>3</v>
      </c>
      <c r="F16" s="2" t="s">
        <v>44</v>
      </c>
      <c r="G16" s="4">
        <v>41332</v>
      </c>
      <c r="H16" s="14">
        <f t="shared" si="0"/>
        <v>41360</v>
      </c>
      <c r="I16" s="14">
        <f t="shared" si="1"/>
        <v>41416</v>
      </c>
      <c r="J16" s="154">
        <f t="shared" si="2"/>
        <v>41444</v>
      </c>
      <c r="K16" s="28">
        <v>0</v>
      </c>
      <c r="L16" s="6">
        <v>0</v>
      </c>
      <c r="M16" s="7">
        <v>0</v>
      </c>
      <c r="N16" s="5">
        <v>0</v>
      </c>
      <c r="O16" s="6">
        <v>0</v>
      </c>
      <c r="P16" s="26">
        <v>0</v>
      </c>
      <c r="Q16" s="5">
        <v>0</v>
      </c>
      <c r="R16" s="6">
        <v>0</v>
      </c>
      <c r="S16" s="30">
        <v>0</v>
      </c>
      <c r="T16" s="5">
        <v>0</v>
      </c>
      <c r="U16" s="6">
        <v>2</v>
      </c>
      <c r="V16" s="143">
        <v>4</v>
      </c>
      <c r="W16" s="140">
        <v>4</v>
      </c>
      <c r="X16" s="60">
        <v>5</v>
      </c>
      <c r="Y16" s="8">
        <v>5</v>
      </c>
      <c r="Z16" s="40">
        <v>5</v>
      </c>
      <c r="AA16" s="42">
        <v>8</v>
      </c>
      <c r="AB16" s="8">
        <v>8</v>
      </c>
      <c r="AC16" s="9">
        <v>8</v>
      </c>
      <c r="AD16" s="42">
        <v>9</v>
      </c>
      <c r="AE16" s="8">
        <v>9</v>
      </c>
      <c r="AF16" s="9">
        <v>10</v>
      </c>
      <c r="AG16" s="42">
        <v>10</v>
      </c>
      <c r="AH16" s="8">
        <v>10</v>
      </c>
      <c r="AI16" s="61">
        <v>10</v>
      </c>
      <c r="AJ16" s="133">
        <v>15</v>
      </c>
      <c r="AK16" s="10">
        <v>0</v>
      </c>
      <c r="AL16" s="103">
        <v>0</v>
      </c>
    </row>
    <row r="17" spans="1:38">
      <c r="A17" s="1" t="s">
        <v>45</v>
      </c>
      <c r="B17" s="1" t="s">
        <v>46</v>
      </c>
      <c r="C17" s="12" t="s">
        <v>26</v>
      </c>
      <c r="D17" s="13" t="s">
        <v>31</v>
      </c>
      <c r="E17" s="12">
        <v>4</v>
      </c>
      <c r="F17" s="2" t="s">
        <v>44</v>
      </c>
      <c r="G17" s="4">
        <v>41332</v>
      </c>
      <c r="H17" s="14">
        <f t="shared" si="0"/>
        <v>41360</v>
      </c>
      <c r="I17" s="14">
        <f t="shared" si="1"/>
        <v>41416</v>
      </c>
      <c r="J17" s="154">
        <f t="shared" si="2"/>
        <v>41444</v>
      </c>
      <c r="K17" s="28">
        <v>0</v>
      </c>
      <c r="L17" s="6">
        <v>0</v>
      </c>
      <c r="M17" s="7">
        <v>0</v>
      </c>
      <c r="N17" s="5">
        <v>0</v>
      </c>
      <c r="O17" s="6">
        <v>0</v>
      </c>
      <c r="P17" s="26">
        <v>0</v>
      </c>
      <c r="Q17" s="5">
        <v>0</v>
      </c>
      <c r="R17" s="6">
        <v>0</v>
      </c>
      <c r="S17" s="30">
        <v>0</v>
      </c>
      <c r="T17" s="5">
        <v>0</v>
      </c>
      <c r="U17" s="6">
        <v>0</v>
      </c>
      <c r="V17" s="143">
        <v>2</v>
      </c>
      <c r="W17" s="140">
        <v>2</v>
      </c>
      <c r="X17" s="60">
        <v>2</v>
      </c>
      <c r="Y17" s="8">
        <v>2</v>
      </c>
      <c r="Z17" s="40">
        <v>2</v>
      </c>
      <c r="AA17" s="42">
        <v>4</v>
      </c>
      <c r="AB17" s="8">
        <v>6</v>
      </c>
      <c r="AC17" s="9">
        <v>7</v>
      </c>
      <c r="AD17" s="42">
        <v>8</v>
      </c>
      <c r="AE17" s="8">
        <v>11</v>
      </c>
      <c r="AF17" s="9">
        <v>11</v>
      </c>
      <c r="AG17" s="42">
        <v>11</v>
      </c>
      <c r="AH17" s="8">
        <v>13</v>
      </c>
      <c r="AI17" s="61">
        <v>14</v>
      </c>
      <c r="AJ17" s="133">
        <v>10</v>
      </c>
      <c r="AK17" s="10">
        <v>0</v>
      </c>
      <c r="AL17" s="103">
        <v>1</v>
      </c>
    </row>
    <row r="18" spans="1:38" s="68" customFormat="1">
      <c r="A18" s="158"/>
      <c r="B18" s="158"/>
      <c r="C18" s="159"/>
      <c r="D18" s="159"/>
      <c r="E18" s="159"/>
      <c r="F18" s="159"/>
      <c r="G18" s="159"/>
      <c r="H18" s="159"/>
      <c r="I18" s="159"/>
      <c r="J18" s="160"/>
      <c r="K18" s="161">
        <f>(K14/(25-$AL$14)+K15/(25-$AL$15)+K16/(25-$AL$16)+K17/(25-$AL$17))/4</f>
        <v>0</v>
      </c>
      <c r="L18" s="161">
        <f t="shared" ref="L18:AI18" si="5">(L14/(25-$AL$14)+L15/(25-$AL$15)+L16/(25-$AL$16)+L17/(25-$AL$17))/4</f>
        <v>0</v>
      </c>
      <c r="M18" s="161">
        <f t="shared" si="5"/>
        <v>0</v>
      </c>
      <c r="N18" s="161">
        <f t="shared" si="5"/>
        <v>0</v>
      </c>
      <c r="O18" s="161">
        <f t="shared" si="5"/>
        <v>0</v>
      </c>
      <c r="P18" s="161">
        <f t="shared" si="5"/>
        <v>0</v>
      </c>
      <c r="Q18" s="161">
        <f t="shared" si="5"/>
        <v>0</v>
      </c>
      <c r="R18" s="161">
        <f t="shared" si="5"/>
        <v>0</v>
      </c>
      <c r="S18" s="161">
        <f t="shared" si="5"/>
        <v>0</v>
      </c>
      <c r="T18" s="161">
        <f t="shared" si="5"/>
        <v>0.01</v>
      </c>
      <c r="U18" s="161">
        <f t="shared" si="5"/>
        <v>9.0000000000000011E-2</v>
      </c>
      <c r="V18" s="161">
        <f t="shared" si="5"/>
        <v>0.13083333333333336</v>
      </c>
      <c r="W18" s="161">
        <f t="shared" si="5"/>
        <v>0.16083333333333336</v>
      </c>
      <c r="X18" s="161">
        <f t="shared" si="5"/>
        <v>0.17083333333333336</v>
      </c>
      <c r="Y18" s="161">
        <f t="shared" si="5"/>
        <v>0.17083333333333336</v>
      </c>
      <c r="Z18" s="161">
        <f t="shared" si="5"/>
        <v>0.18083333333333335</v>
      </c>
      <c r="AA18" s="161">
        <f t="shared" si="5"/>
        <v>0.24166666666666667</v>
      </c>
      <c r="AB18" s="161">
        <f t="shared" si="5"/>
        <v>0.28250000000000003</v>
      </c>
      <c r="AC18" s="161">
        <f t="shared" si="5"/>
        <v>0.31291666666666668</v>
      </c>
      <c r="AD18" s="161">
        <f t="shared" si="5"/>
        <v>0.34333333333333332</v>
      </c>
      <c r="AE18" s="161">
        <f t="shared" si="5"/>
        <v>0.39458333333333334</v>
      </c>
      <c r="AF18" s="161">
        <f t="shared" si="5"/>
        <v>0.41458333333333336</v>
      </c>
      <c r="AG18" s="161">
        <f t="shared" si="5"/>
        <v>0.41458333333333336</v>
      </c>
      <c r="AH18" s="161">
        <f t="shared" si="5"/>
        <v>0.4654166666666667</v>
      </c>
      <c r="AI18" s="161">
        <f t="shared" si="5"/>
        <v>0.47583333333333333</v>
      </c>
      <c r="AJ18" s="161"/>
      <c r="AK18" s="159"/>
      <c r="AL18" s="160"/>
    </row>
    <row r="19" spans="1:38">
      <c r="A19" s="22" t="s">
        <v>45</v>
      </c>
      <c r="B19" s="22" t="s">
        <v>46</v>
      </c>
      <c r="C19" s="23" t="s">
        <v>24</v>
      </c>
      <c r="D19" s="24" t="s">
        <v>27</v>
      </c>
      <c r="E19" s="23">
        <v>1</v>
      </c>
      <c r="F19" s="23" t="s">
        <v>44</v>
      </c>
      <c r="G19" s="25">
        <v>41332</v>
      </c>
      <c r="H19" s="11" t="s">
        <v>29</v>
      </c>
      <c r="I19" s="11">
        <f t="shared" si="1"/>
        <v>41416</v>
      </c>
      <c r="J19" s="146">
        <f t="shared" si="2"/>
        <v>41444</v>
      </c>
      <c r="K19" s="28" t="s">
        <v>29</v>
      </c>
      <c r="L19" s="6" t="s">
        <v>29</v>
      </c>
      <c r="M19" s="26" t="s">
        <v>29</v>
      </c>
      <c r="N19" s="5" t="s">
        <v>29</v>
      </c>
      <c r="O19" s="28" t="s">
        <v>29</v>
      </c>
      <c r="P19" s="26" t="s">
        <v>29</v>
      </c>
      <c r="Q19" s="5" t="s">
        <v>29</v>
      </c>
      <c r="R19" s="6" t="s">
        <v>29</v>
      </c>
      <c r="S19" s="30" t="s">
        <v>29</v>
      </c>
      <c r="T19" s="5" t="s">
        <v>29</v>
      </c>
      <c r="U19" s="6" t="s">
        <v>29</v>
      </c>
      <c r="V19" s="143" t="s">
        <v>29</v>
      </c>
      <c r="W19" s="140">
        <v>0</v>
      </c>
      <c r="X19" s="60">
        <v>0</v>
      </c>
      <c r="Y19" s="8">
        <v>0</v>
      </c>
      <c r="Z19" s="40">
        <v>0</v>
      </c>
      <c r="AA19" s="42">
        <v>0</v>
      </c>
      <c r="AB19" s="8">
        <v>0</v>
      </c>
      <c r="AC19" s="9">
        <v>0</v>
      </c>
      <c r="AD19" s="42">
        <v>0</v>
      </c>
      <c r="AE19" s="8">
        <v>0</v>
      </c>
      <c r="AF19" s="9">
        <v>0</v>
      </c>
      <c r="AG19" s="42">
        <v>0</v>
      </c>
      <c r="AH19" s="8">
        <v>0</v>
      </c>
      <c r="AI19" s="61">
        <v>0</v>
      </c>
      <c r="AJ19" s="133">
        <v>25</v>
      </c>
      <c r="AK19" s="10">
        <v>0</v>
      </c>
      <c r="AL19" s="103">
        <v>0</v>
      </c>
    </row>
    <row r="20" spans="1:38">
      <c r="A20" s="22" t="s">
        <v>45</v>
      </c>
      <c r="B20" s="22" t="s">
        <v>46</v>
      </c>
      <c r="C20" s="23" t="s">
        <v>24</v>
      </c>
      <c r="D20" s="24" t="s">
        <v>27</v>
      </c>
      <c r="E20" s="23">
        <v>2</v>
      </c>
      <c r="F20" s="23" t="s">
        <v>44</v>
      </c>
      <c r="G20" s="25">
        <v>41332</v>
      </c>
      <c r="H20" s="11" t="s">
        <v>29</v>
      </c>
      <c r="I20" s="11">
        <f t="shared" si="1"/>
        <v>41416</v>
      </c>
      <c r="J20" s="146">
        <f t="shared" si="2"/>
        <v>41444</v>
      </c>
      <c r="K20" s="28" t="s">
        <v>29</v>
      </c>
      <c r="L20" s="6" t="s">
        <v>29</v>
      </c>
      <c r="M20" s="26" t="s">
        <v>29</v>
      </c>
      <c r="N20" s="5" t="s">
        <v>29</v>
      </c>
      <c r="O20" s="28" t="s">
        <v>29</v>
      </c>
      <c r="P20" s="26" t="s">
        <v>29</v>
      </c>
      <c r="Q20" s="5" t="s">
        <v>29</v>
      </c>
      <c r="R20" s="6" t="s">
        <v>29</v>
      </c>
      <c r="S20" s="30" t="s">
        <v>29</v>
      </c>
      <c r="T20" s="5" t="s">
        <v>29</v>
      </c>
      <c r="U20" s="6" t="s">
        <v>29</v>
      </c>
      <c r="V20" s="143" t="s">
        <v>29</v>
      </c>
      <c r="W20" s="140">
        <v>1</v>
      </c>
      <c r="X20" s="60">
        <v>1</v>
      </c>
      <c r="Y20" s="8">
        <v>1</v>
      </c>
      <c r="Z20" s="40">
        <v>1</v>
      </c>
      <c r="AA20" s="42">
        <v>1</v>
      </c>
      <c r="AB20" s="8">
        <v>1</v>
      </c>
      <c r="AC20" s="9">
        <v>1</v>
      </c>
      <c r="AD20" s="42">
        <v>1</v>
      </c>
      <c r="AE20" s="8">
        <v>1</v>
      </c>
      <c r="AF20" s="9">
        <v>1</v>
      </c>
      <c r="AG20" s="42">
        <v>1</v>
      </c>
      <c r="AH20" s="8">
        <v>1</v>
      </c>
      <c r="AI20" s="61">
        <v>1</v>
      </c>
      <c r="AJ20" s="133">
        <v>24</v>
      </c>
      <c r="AK20" s="10">
        <v>0</v>
      </c>
      <c r="AL20" s="103">
        <v>0</v>
      </c>
    </row>
    <row r="21" spans="1:38">
      <c r="A21" s="22" t="s">
        <v>45</v>
      </c>
      <c r="B21" s="22" t="s">
        <v>46</v>
      </c>
      <c r="C21" s="23" t="s">
        <v>24</v>
      </c>
      <c r="D21" s="24" t="s">
        <v>27</v>
      </c>
      <c r="E21" s="23">
        <v>3</v>
      </c>
      <c r="F21" s="23" t="s">
        <v>44</v>
      </c>
      <c r="G21" s="25">
        <v>41332</v>
      </c>
      <c r="H21" s="11" t="s">
        <v>29</v>
      </c>
      <c r="I21" s="11">
        <f t="shared" si="1"/>
        <v>41416</v>
      </c>
      <c r="J21" s="146">
        <f t="shared" si="2"/>
        <v>41444</v>
      </c>
      <c r="K21" s="28" t="s">
        <v>29</v>
      </c>
      <c r="L21" s="6" t="s">
        <v>29</v>
      </c>
      <c r="M21" s="26" t="s">
        <v>29</v>
      </c>
      <c r="N21" s="5" t="s">
        <v>29</v>
      </c>
      <c r="O21" s="28" t="s">
        <v>29</v>
      </c>
      <c r="P21" s="26" t="s">
        <v>29</v>
      </c>
      <c r="Q21" s="5" t="s">
        <v>29</v>
      </c>
      <c r="R21" s="6" t="s">
        <v>29</v>
      </c>
      <c r="S21" s="30" t="s">
        <v>29</v>
      </c>
      <c r="T21" s="5" t="s">
        <v>29</v>
      </c>
      <c r="U21" s="6" t="s">
        <v>29</v>
      </c>
      <c r="V21" s="143" t="s">
        <v>29</v>
      </c>
      <c r="W21" s="140">
        <v>0</v>
      </c>
      <c r="X21" s="60">
        <v>0</v>
      </c>
      <c r="Y21" s="8">
        <v>0</v>
      </c>
      <c r="Z21" s="40">
        <v>0</v>
      </c>
      <c r="AA21" s="42">
        <v>0</v>
      </c>
      <c r="AB21" s="8">
        <v>0</v>
      </c>
      <c r="AC21" s="9">
        <v>0</v>
      </c>
      <c r="AD21" s="42">
        <v>0</v>
      </c>
      <c r="AE21" s="8">
        <v>0</v>
      </c>
      <c r="AF21" s="9">
        <v>0</v>
      </c>
      <c r="AG21" s="42">
        <v>0</v>
      </c>
      <c r="AH21" s="8">
        <v>0</v>
      </c>
      <c r="AI21" s="61">
        <v>0</v>
      </c>
      <c r="AJ21" s="133">
        <v>25</v>
      </c>
      <c r="AK21" s="10">
        <v>0</v>
      </c>
      <c r="AL21" s="103">
        <v>0</v>
      </c>
    </row>
    <row r="22" spans="1:38">
      <c r="A22" s="22" t="s">
        <v>45</v>
      </c>
      <c r="B22" s="22" t="s">
        <v>46</v>
      </c>
      <c r="C22" s="23" t="s">
        <v>24</v>
      </c>
      <c r="D22" s="24" t="s">
        <v>27</v>
      </c>
      <c r="E22" s="23">
        <v>4</v>
      </c>
      <c r="F22" s="23" t="s">
        <v>44</v>
      </c>
      <c r="G22" s="25">
        <v>41332</v>
      </c>
      <c r="H22" s="11" t="s">
        <v>29</v>
      </c>
      <c r="I22" s="11">
        <f t="shared" si="1"/>
        <v>41416</v>
      </c>
      <c r="J22" s="146">
        <f t="shared" si="2"/>
        <v>41444</v>
      </c>
      <c r="K22" s="28" t="s">
        <v>29</v>
      </c>
      <c r="L22" s="6" t="s">
        <v>29</v>
      </c>
      <c r="M22" s="26" t="s">
        <v>29</v>
      </c>
      <c r="N22" s="5" t="s">
        <v>29</v>
      </c>
      <c r="O22" s="28" t="s">
        <v>29</v>
      </c>
      <c r="P22" s="26" t="s">
        <v>29</v>
      </c>
      <c r="Q22" s="5" t="s">
        <v>29</v>
      </c>
      <c r="R22" s="6" t="s">
        <v>29</v>
      </c>
      <c r="S22" s="30" t="s">
        <v>29</v>
      </c>
      <c r="T22" s="5" t="s">
        <v>29</v>
      </c>
      <c r="U22" s="6" t="s">
        <v>29</v>
      </c>
      <c r="V22" s="143" t="s">
        <v>29</v>
      </c>
      <c r="W22" s="140">
        <v>3</v>
      </c>
      <c r="X22" s="60">
        <v>3</v>
      </c>
      <c r="Y22" s="8">
        <v>3</v>
      </c>
      <c r="Z22" s="40">
        <v>3</v>
      </c>
      <c r="AA22" s="42">
        <v>3</v>
      </c>
      <c r="AB22" s="8">
        <v>3</v>
      </c>
      <c r="AC22" s="9">
        <v>3</v>
      </c>
      <c r="AD22" s="42">
        <v>3</v>
      </c>
      <c r="AE22" s="8">
        <v>3</v>
      </c>
      <c r="AF22" s="9">
        <v>3</v>
      </c>
      <c r="AG22" s="42">
        <v>3</v>
      </c>
      <c r="AH22" s="8">
        <v>3</v>
      </c>
      <c r="AI22" s="61">
        <v>3</v>
      </c>
      <c r="AJ22" s="133">
        <v>21</v>
      </c>
      <c r="AK22" s="10">
        <v>0</v>
      </c>
      <c r="AL22" s="103">
        <v>1</v>
      </c>
    </row>
    <row r="23" spans="1:38" s="68" customFormat="1">
      <c r="A23" s="158"/>
      <c r="B23" s="158"/>
      <c r="C23" s="159"/>
      <c r="D23" s="159"/>
      <c r="E23" s="159"/>
      <c r="F23" s="159"/>
      <c r="G23" s="159"/>
      <c r="H23" s="159"/>
      <c r="I23" s="159"/>
      <c r="J23" s="160"/>
      <c r="K23" s="161"/>
      <c r="L23" s="159"/>
      <c r="M23" s="164"/>
      <c r="N23" s="165"/>
      <c r="O23" s="161"/>
      <c r="P23" s="164"/>
      <c r="Q23" s="165"/>
      <c r="R23" s="159"/>
      <c r="S23" s="166"/>
      <c r="T23" s="165"/>
      <c r="U23" s="159"/>
      <c r="V23" s="160"/>
      <c r="W23" s="167">
        <f>(W19/(25-$AL$19)+W20/(25-$AL$20)+W21/(25-$AL$21)+W22/(25-$AL$22))/4</f>
        <v>4.1250000000000002E-2</v>
      </c>
      <c r="X23" s="167">
        <f t="shared" ref="X23:AI23" si="6">(X19/(25-$AL$19)+X20/(25-$AL$20)+X21/(25-$AL$21)+X22/(25-$AL$22))/4</f>
        <v>4.1250000000000002E-2</v>
      </c>
      <c r="Y23" s="167">
        <f t="shared" si="6"/>
        <v>4.1250000000000002E-2</v>
      </c>
      <c r="Z23" s="167">
        <f t="shared" si="6"/>
        <v>4.1250000000000002E-2</v>
      </c>
      <c r="AA23" s="167">
        <f t="shared" si="6"/>
        <v>4.1250000000000002E-2</v>
      </c>
      <c r="AB23" s="167">
        <f t="shared" si="6"/>
        <v>4.1250000000000002E-2</v>
      </c>
      <c r="AC23" s="167">
        <f t="shared" si="6"/>
        <v>4.1250000000000002E-2</v>
      </c>
      <c r="AD23" s="167">
        <f t="shared" si="6"/>
        <v>4.1250000000000002E-2</v>
      </c>
      <c r="AE23" s="167">
        <f t="shared" si="6"/>
        <v>4.1250000000000002E-2</v>
      </c>
      <c r="AF23" s="167">
        <f t="shared" si="6"/>
        <v>4.1250000000000002E-2</v>
      </c>
      <c r="AG23" s="167">
        <f t="shared" si="6"/>
        <v>4.1250000000000002E-2</v>
      </c>
      <c r="AH23" s="167">
        <f t="shared" si="6"/>
        <v>4.1250000000000002E-2</v>
      </c>
      <c r="AI23" s="167">
        <f t="shared" si="6"/>
        <v>4.1250000000000002E-2</v>
      </c>
      <c r="AJ23" s="161"/>
      <c r="AK23" s="159"/>
      <c r="AL23" s="160"/>
    </row>
    <row r="24" spans="1:38">
      <c r="A24" s="1" t="s">
        <v>45</v>
      </c>
      <c r="B24" s="1" t="s">
        <v>46</v>
      </c>
      <c r="C24" s="12" t="s">
        <v>24</v>
      </c>
      <c r="D24" s="13" t="s">
        <v>30</v>
      </c>
      <c r="E24" s="12">
        <v>1</v>
      </c>
      <c r="F24" s="2" t="s">
        <v>44</v>
      </c>
      <c r="G24" s="4">
        <v>41332</v>
      </c>
      <c r="H24" s="15" t="s">
        <v>29</v>
      </c>
      <c r="I24" s="14">
        <f t="shared" si="1"/>
        <v>41416</v>
      </c>
      <c r="J24" s="154">
        <f t="shared" si="2"/>
        <v>41444</v>
      </c>
      <c r="K24" s="28" t="s">
        <v>29</v>
      </c>
      <c r="L24" s="6" t="s">
        <v>29</v>
      </c>
      <c r="M24" s="26" t="s">
        <v>29</v>
      </c>
      <c r="N24" s="5" t="s">
        <v>29</v>
      </c>
      <c r="O24" s="28" t="s">
        <v>29</v>
      </c>
      <c r="P24" s="26" t="s">
        <v>29</v>
      </c>
      <c r="Q24" s="5" t="s">
        <v>29</v>
      </c>
      <c r="R24" s="6" t="s">
        <v>29</v>
      </c>
      <c r="S24" s="30" t="s">
        <v>29</v>
      </c>
      <c r="T24" s="5" t="s">
        <v>29</v>
      </c>
      <c r="U24" s="6" t="s">
        <v>29</v>
      </c>
      <c r="V24" s="143" t="s">
        <v>29</v>
      </c>
      <c r="W24" s="140">
        <v>1</v>
      </c>
      <c r="X24" s="60">
        <v>1</v>
      </c>
      <c r="Y24" s="8">
        <v>1</v>
      </c>
      <c r="Z24" s="40">
        <v>1</v>
      </c>
      <c r="AA24" s="42">
        <v>1</v>
      </c>
      <c r="AB24" s="8">
        <v>3</v>
      </c>
      <c r="AC24" s="9">
        <v>5</v>
      </c>
      <c r="AD24" s="42">
        <v>8</v>
      </c>
      <c r="AE24" s="8">
        <v>14</v>
      </c>
      <c r="AF24" s="9">
        <v>17</v>
      </c>
      <c r="AG24" s="42">
        <v>17</v>
      </c>
      <c r="AH24" s="8">
        <v>20</v>
      </c>
      <c r="AI24" s="61">
        <v>21</v>
      </c>
      <c r="AJ24" s="133">
        <v>4</v>
      </c>
      <c r="AK24" s="10">
        <v>0</v>
      </c>
      <c r="AL24" s="103">
        <v>0</v>
      </c>
    </row>
    <row r="25" spans="1:38">
      <c r="A25" s="1" t="s">
        <v>45</v>
      </c>
      <c r="B25" s="1" t="s">
        <v>46</v>
      </c>
      <c r="C25" s="12" t="s">
        <v>24</v>
      </c>
      <c r="D25" s="13" t="s">
        <v>30</v>
      </c>
      <c r="E25" s="12">
        <v>2</v>
      </c>
      <c r="F25" s="2" t="s">
        <v>44</v>
      </c>
      <c r="G25" s="4">
        <v>41332</v>
      </c>
      <c r="H25" s="15" t="s">
        <v>29</v>
      </c>
      <c r="I25" s="14">
        <f t="shared" si="1"/>
        <v>41416</v>
      </c>
      <c r="J25" s="154">
        <f t="shared" si="2"/>
        <v>41444</v>
      </c>
      <c r="K25" s="28" t="s">
        <v>29</v>
      </c>
      <c r="L25" s="6" t="s">
        <v>29</v>
      </c>
      <c r="M25" s="26" t="s">
        <v>29</v>
      </c>
      <c r="N25" s="5" t="s">
        <v>29</v>
      </c>
      <c r="O25" s="28" t="s">
        <v>29</v>
      </c>
      <c r="P25" s="26" t="s">
        <v>29</v>
      </c>
      <c r="Q25" s="5" t="s">
        <v>29</v>
      </c>
      <c r="R25" s="6" t="s">
        <v>29</v>
      </c>
      <c r="S25" s="30" t="s">
        <v>29</v>
      </c>
      <c r="T25" s="5" t="s">
        <v>29</v>
      </c>
      <c r="U25" s="6" t="s">
        <v>29</v>
      </c>
      <c r="V25" s="143" t="s">
        <v>29</v>
      </c>
      <c r="W25" s="140">
        <v>2</v>
      </c>
      <c r="X25" s="60">
        <v>2</v>
      </c>
      <c r="Y25" s="8">
        <v>2</v>
      </c>
      <c r="Z25" s="40">
        <v>2</v>
      </c>
      <c r="AA25" s="42">
        <v>3</v>
      </c>
      <c r="AB25" s="8">
        <v>4</v>
      </c>
      <c r="AC25" s="9">
        <v>8</v>
      </c>
      <c r="AD25" s="42">
        <v>10</v>
      </c>
      <c r="AE25" s="8">
        <v>18</v>
      </c>
      <c r="AF25" s="9">
        <v>21</v>
      </c>
      <c r="AG25" s="42">
        <v>22</v>
      </c>
      <c r="AH25" s="8">
        <v>22</v>
      </c>
      <c r="AI25" s="61">
        <v>22</v>
      </c>
      <c r="AJ25" s="133">
        <v>3</v>
      </c>
      <c r="AK25" s="10">
        <v>0</v>
      </c>
      <c r="AL25" s="103">
        <v>0</v>
      </c>
    </row>
    <row r="26" spans="1:38">
      <c r="A26" s="1" t="s">
        <v>45</v>
      </c>
      <c r="B26" s="1" t="s">
        <v>46</v>
      </c>
      <c r="C26" s="12" t="s">
        <v>24</v>
      </c>
      <c r="D26" s="13" t="s">
        <v>30</v>
      </c>
      <c r="E26" s="12">
        <v>3</v>
      </c>
      <c r="F26" s="2" t="s">
        <v>44</v>
      </c>
      <c r="G26" s="4">
        <v>41332</v>
      </c>
      <c r="H26" s="15" t="s">
        <v>29</v>
      </c>
      <c r="I26" s="14">
        <f t="shared" si="1"/>
        <v>41416</v>
      </c>
      <c r="J26" s="154">
        <f t="shared" si="2"/>
        <v>41444</v>
      </c>
      <c r="K26" s="28" t="s">
        <v>29</v>
      </c>
      <c r="L26" s="6" t="s">
        <v>29</v>
      </c>
      <c r="M26" s="26" t="s">
        <v>29</v>
      </c>
      <c r="N26" s="5" t="s">
        <v>29</v>
      </c>
      <c r="O26" s="28" t="s">
        <v>29</v>
      </c>
      <c r="P26" s="26" t="s">
        <v>29</v>
      </c>
      <c r="Q26" s="5" t="s">
        <v>29</v>
      </c>
      <c r="R26" s="6" t="s">
        <v>29</v>
      </c>
      <c r="S26" s="30" t="s">
        <v>29</v>
      </c>
      <c r="T26" s="5" t="s">
        <v>29</v>
      </c>
      <c r="U26" s="6" t="s">
        <v>29</v>
      </c>
      <c r="V26" s="143" t="s">
        <v>29</v>
      </c>
      <c r="W26" s="140">
        <v>0</v>
      </c>
      <c r="X26" s="60">
        <v>0</v>
      </c>
      <c r="Y26" s="8">
        <v>0</v>
      </c>
      <c r="Z26" s="40">
        <v>0</v>
      </c>
      <c r="AA26" s="42">
        <v>0</v>
      </c>
      <c r="AB26" s="8">
        <v>8</v>
      </c>
      <c r="AC26" s="9">
        <v>10</v>
      </c>
      <c r="AD26" s="42">
        <v>14</v>
      </c>
      <c r="AE26" s="8">
        <v>18</v>
      </c>
      <c r="AF26" s="9">
        <v>22</v>
      </c>
      <c r="AG26" s="42">
        <v>24</v>
      </c>
      <c r="AH26" s="8">
        <v>25</v>
      </c>
      <c r="AI26" s="61">
        <v>25</v>
      </c>
      <c r="AJ26" s="133">
        <v>0</v>
      </c>
      <c r="AK26" s="10">
        <v>0</v>
      </c>
      <c r="AL26" s="103">
        <v>0</v>
      </c>
    </row>
    <row r="27" spans="1:38">
      <c r="A27" s="1" t="s">
        <v>45</v>
      </c>
      <c r="B27" s="1" t="s">
        <v>46</v>
      </c>
      <c r="C27" s="12" t="s">
        <v>24</v>
      </c>
      <c r="D27" s="13" t="s">
        <v>30</v>
      </c>
      <c r="E27" s="12">
        <v>4</v>
      </c>
      <c r="F27" s="2" t="s">
        <v>44</v>
      </c>
      <c r="G27" s="4">
        <v>41332</v>
      </c>
      <c r="H27" s="15" t="s">
        <v>29</v>
      </c>
      <c r="I27" s="14">
        <f t="shared" si="1"/>
        <v>41416</v>
      </c>
      <c r="J27" s="154">
        <f t="shared" si="2"/>
        <v>41444</v>
      </c>
      <c r="K27" s="28" t="s">
        <v>29</v>
      </c>
      <c r="L27" s="6" t="s">
        <v>29</v>
      </c>
      <c r="M27" s="26" t="s">
        <v>29</v>
      </c>
      <c r="N27" s="5" t="s">
        <v>29</v>
      </c>
      <c r="O27" s="28" t="s">
        <v>29</v>
      </c>
      <c r="P27" s="26" t="s">
        <v>29</v>
      </c>
      <c r="Q27" s="5" t="s">
        <v>29</v>
      </c>
      <c r="R27" s="6" t="s">
        <v>29</v>
      </c>
      <c r="S27" s="30" t="s">
        <v>29</v>
      </c>
      <c r="T27" s="5" t="s">
        <v>29</v>
      </c>
      <c r="U27" s="6" t="s">
        <v>29</v>
      </c>
      <c r="V27" s="143" t="s">
        <v>29</v>
      </c>
      <c r="W27" s="140">
        <v>1</v>
      </c>
      <c r="X27" s="60">
        <v>1</v>
      </c>
      <c r="Y27" s="8">
        <v>1</v>
      </c>
      <c r="Z27" s="40">
        <v>1</v>
      </c>
      <c r="AA27" s="42">
        <v>1</v>
      </c>
      <c r="AB27" s="8">
        <v>3</v>
      </c>
      <c r="AC27" s="9">
        <v>5</v>
      </c>
      <c r="AD27" s="42">
        <v>9</v>
      </c>
      <c r="AE27" s="8">
        <v>15</v>
      </c>
      <c r="AF27" s="9">
        <v>19</v>
      </c>
      <c r="AG27" s="42">
        <v>21</v>
      </c>
      <c r="AH27" s="8">
        <v>24</v>
      </c>
      <c r="AI27" s="61">
        <v>25</v>
      </c>
      <c r="AJ27" s="133">
        <v>0</v>
      </c>
      <c r="AK27" s="10">
        <v>0</v>
      </c>
      <c r="AL27" s="103">
        <v>0</v>
      </c>
    </row>
    <row r="28" spans="1:38" s="68" customFormat="1">
      <c r="A28" s="158"/>
      <c r="B28" s="158"/>
      <c r="C28" s="159"/>
      <c r="D28" s="159"/>
      <c r="E28" s="159"/>
      <c r="F28" s="159"/>
      <c r="G28" s="159"/>
      <c r="H28" s="159"/>
      <c r="I28" s="159"/>
      <c r="J28" s="160"/>
      <c r="K28" s="161"/>
      <c r="L28" s="159"/>
      <c r="M28" s="164"/>
      <c r="N28" s="165"/>
      <c r="O28" s="161"/>
      <c r="P28" s="164"/>
      <c r="Q28" s="165"/>
      <c r="R28" s="159"/>
      <c r="S28" s="166"/>
      <c r="T28" s="165"/>
      <c r="U28" s="159"/>
      <c r="V28" s="160"/>
      <c r="W28" s="167">
        <f>(W24/(25-$AL$24)+W25/(25-$AL$25)+W26/(25-$AL$26)+W27/(25-$AL$27))/4</f>
        <v>0.04</v>
      </c>
      <c r="X28" s="167">
        <f t="shared" ref="X28:AI28" si="7">(X24/(25-$AL$24)+X25/(25-$AL$25)+X26/(25-$AL$26)+X27/(25-$AL$27))/4</f>
        <v>0.04</v>
      </c>
      <c r="Y28" s="167">
        <f t="shared" si="7"/>
        <v>0.04</v>
      </c>
      <c r="Z28" s="167">
        <f t="shared" si="7"/>
        <v>0.04</v>
      </c>
      <c r="AA28" s="167">
        <f t="shared" si="7"/>
        <v>0.05</v>
      </c>
      <c r="AB28" s="167">
        <f t="shared" si="7"/>
        <v>0.18000000000000002</v>
      </c>
      <c r="AC28" s="167">
        <f t="shared" si="7"/>
        <v>0.28000000000000003</v>
      </c>
      <c r="AD28" s="167">
        <f t="shared" si="7"/>
        <v>0.41000000000000003</v>
      </c>
      <c r="AE28" s="167">
        <f t="shared" si="7"/>
        <v>0.65</v>
      </c>
      <c r="AF28" s="167">
        <f t="shared" si="7"/>
        <v>0.79</v>
      </c>
      <c r="AG28" s="167">
        <f t="shared" si="7"/>
        <v>0.84</v>
      </c>
      <c r="AH28" s="167">
        <f t="shared" si="7"/>
        <v>0.91</v>
      </c>
      <c r="AI28" s="167">
        <f t="shared" si="7"/>
        <v>0.92999999999999994</v>
      </c>
      <c r="AJ28" s="161"/>
      <c r="AK28" s="159"/>
      <c r="AL28" s="160"/>
    </row>
    <row r="29" spans="1:38">
      <c r="A29" s="22" t="s">
        <v>45</v>
      </c>
      <c r="B29" s="22" t="s">
        <v>46</v>
      </c>
      <c r="C29" s="23" t="s">
        <v>24</v>
      </c>
      <c r="D29" s="24" t="s">
        <v>31</v>
      </c>
      <c r="E29" s="23">
        <v>1</v>
      </c>
      <c r="F29" s="23" t="s">
        <v>44</v>
      </c>
      <c r="G29" s="25">
        <v>41332</v>
      </c>
      <c r="H29" s="11" t="s">
        <v>29</v>
      </c>
      <c r="I29" s="11">
        <f t="shared" si="1"/>
        <v>41416</v>
      </c>
      <c r="J29" s="146">
        <f t="shared" si="2"/>
        <v>41444</v>
      </c>
      <c r="K29" s="28" t="s">
        <v>29</v>
      </c>
      <c r="L29" s="6" t="s">
        <v>29</v>
      </c>
      <c r="M29" s="26" t="s">
        <v>29</v>
      </c>
      <c r="N29" s="5" t="s">
        <v>29</v>
      </c>
      <c r="O29" s="28" t="s">
        <v>29</v>
      </c>
      <c r="P29" s="26" t="s">
        <v>29</v>
      </c>
      <c r="Q29" s="5" t="s">
        <v>29</v>
      </c>
      <c r="R29" s="6" t="s">
        <v>29</v>
      </c>
      <c r="S29" s="30" t="s">
        <v>29</v>
      </c>
      <c r="T29" s="5" t="s">
        <v>29</v>
      </c>
      <c r="U29" s="6" t="s">
        <v>29</v>
      </c>
      <c r="V29" s="143" t="s">
        <v>29</v>
      </c>
      <c r="W29" s="140">
        <v>0</v>
      </c>
      <c r="X29" s="60">
        <v>0</v>
      </c>
      <c r="Y29" s="8">
        <v>0</v>
      </c>
      <c r="Z29" s="40">
        <v>0</v>
      </c>
      <c r="AA29" s="42">
        <v>0</v>
      </c>
      <c r="AB29" s="8">
        <v>0</v>
      </c>
      <c r="AC29" s="9">
        <v>0</v>
      </c>
      <c r="AD29" s="42">
        <v>6</v>
      </c>
      <c r="AE29" s="8">
        <v>8</v>
      </c>
      <c r="AF29" s="9">
        <v>10</v>
      </c>
      <c r="AG29" s="42">
        <v>11</v>
      </c>
      <c r="AH29" s="8">
        <v>11</v>
      </c>
      <c r="AI29" s="61">
        <v>11</v>
      </c>
      <c r="AJ29" s="133">
        <v>13</v>
      </c>
      <c r="AK29" s="10">
        <v>0</v>
      </c>
      <c r="AL29" s="103">
        <v>1</v>
      </c>
    </row>
    <row r="30" spans="1:38">
      <c r="A30" s="22" t="s">
        <v>45</v>
      </c>
      <c r="B30" s="22" t="s">
        <v>46</v>
      </c>
      <c r="C30" s="23" t="s">
        <v>24</v>
      </c>
      <c r="D30" s="24" t="s">
        <v>31</v>
      </c>
      <c r="E30" s="23">
        <v>2</v>
      </c>
      <c r="F30" s="23" t="s">
        <v>44</v>
      </c>
      <c r="G30" s="25">
        <v>41332</v>
      </c>
      <c r="H30" s="11" t="s">
        <v>29</v>
      </c>
      <c r="I30" s="11">
        <f t="shared" si="1"/>
        <v>41416</v>
      </c>
      <c r="J30" s="146">
        <f t="shared" si="2"/>
        <v>41444</v>
      </c>
      <c r="K30" s="28" t="s">
        <v>29</v>
      </c>
      <c r="L30" s="6" t="s">
        <v>29</v>
      </c>
      <c r="M30" s="26" t="s">
        <v>29</v>
      </c>
      <c r="N30" s="5" t="s">
        <v>29</v>
      </c>
      <c r="O30" s="28" t="s">
        <v>29</v>
      </c>
      <c r="P30" s="26" t="s">
        <v>29</v>
      </c>
      <c r="Q30" s="5" t="s">
        <v>29</v>
      </c>
      <c r="R30" s="6" t="s">
        <v>29</v>
      </c>
      <c r="S30" s="30" t="s">
        <v>29</v>
      </c>
      <c r="T30" s="5" t="s">
        <v>29</v>
      </c>
      <c r="U30" s="6" t="s">
        <v>29</v>
      </c>
      <c r="V30" s="143" t="s">
        <v>29</v>
      </c>
      <c r="W30" s="140">
        <v>1</v>
      </c>
      <c r="X30" s="60">
        <v>1</v>
      </c>
      <c r="Y30" s="8">
        <v>1</v>
      </c>
      <c r="Z30" s="40">
        <v>1</v>
      </c>
      <c r="AA30" s="42">
        <v>1</v>
      </c>
      <c r="AB30" s="8">
        <v>1</v>
      </c>
      <c r="AC30" s="9">
        <v>1</v>
      </c>
      <c r="AD30" s="42">
        <v>6</v>
      </c>
      <c r="AE30" s="8">
        <v>7</v>
      </c>
      <c r="AF30" s="9">
        <v>7</v>
      </c>
      <c r="AG30" s="42">
        <v>7</v>
      </c>
      <c r="AH30" s="8">
        <v>9</v>
      </c>
      <c r="AI30" s="61">
        <v>9</v>
      </c>
      <c r="AJ30" s="133">
        <v>15</v>
      </c>
      <c r="AK30" s="10">
        <v>0</v>
      </c>
      <c r="AL30" s="103">
        <v>1</v>
      </c>
    </row>
    <row r="31" spans="1:38">
      <c r="A31" s="22" t="s">
        <v>45</v>
      </c>
      <c r="B31" s="22" t="s">
        <v>46</v>
      </c>
      <c r="C31" s="23" t="s">
        <v>24</v>
      </c>
      <c r="D31" s="24" t="s">
        <v>31</v>
      </c>
      <c r="E31" s="23">
        <v>3</v>
      </c>
      <c r="F31" s="23" t="s">
        <v>44</v>
      </c>
      <c r="G31" s="25">
        <v>41332</v>
      </c>
      <c r="H31" s="11" t="s">
        <v>29</v>
      </c>
      <c r="I31" s="11">
        <f t="shared" si="1"/>
        <v>41416</v>
      </c>
      <c r="J31" s="146">
        <f t="shared" si="2"/>
        <v>41444</v>
      </c>
      <c r="K31" s="28" t="s">
        <v>29</v>
      </c>
      <c r="L31" s="6" t="s">
        <v>29</v>
      </c>
      <c r="M31" s="26" t="s">
        <v>29</v>
      </c>
      <c r="N31" s="5" t="s">
        <v>29</v>
      </c>
      <c r="O31" s="28" t="s">
        <v>29</v>
      </c>
      <c r="P31" s="26" t="s">
        <v>29</v>
      </c>
      <c r="Q31" s="5" t="s">
        <v>29</v>
      </c>
      <c r="R31" s="6" t="s">
        <v>29</v>
      </c>
      <c r="S31" s="30" t="s">
        <v>29</v>
      </c>
      <c r="T31" s="5" t="s">
        <v>29</v>
      </c>
      <c r="U31" s="6" t="s">
        <v>29</v>
      </c>
      <c r="V31" s="143" t="s">
        <v>29</v>
      </c>
      <c r="W31" s="140">
        <v>3</v>
      </c>
      <c r="X31" s="60">
        <v>3</v>
      </c>
      <c r="Y31" s="8">
        <v>3</v>
      </c>
      <c r="Z31" s="40">
        <v>3</v>
      </c>
      <c r="AA31" s="42">
        <v>3</v>
      </c>
      <c r="AB31" s="8">
        <v>4</v>
      </c>
      <c r="AC31" s="9">
        <v>4</v>
      </c>
      <c r="AD31" s="42">
        <v>6</v>
      </c>
      <c r="AE31" s="8">
        <v>6</v>
      </c>
      <c r="AF31" s="9">
        <v>8</v>
      </c>
      <c r="AG31" s="42">
        <v>9</v>
      </c>
      <c r="AH31" s="8">
        <v>12</v>
      </c>
      <c r="AI31" s="61">
        <v>12</v>
      </c>
      <c r="AJ31" s="133">
        <v>12</v>
      </c>
      <c r="AK31" s="10">
        <v>0</v>
      </c>
      <c r="AL31" s="103">
        <v>1</v>
      </c>
    </row>
    <row r="32" spans="1:38" ht="15.75" thickBot="1">
      <c r="A32" s="32" t="s">
        <v>45</v>
      </c>
      <c r="B32" s="32" t="s">
        <v>46</v>
      </c>
      <c r="C32" s="33" t="s">
        <v>24</v>
      </c>
      <c r="D32" s="34" t="s">
        <v>31</v>
      </c>
      <c r="E32" s="33">
        <v>4</v>
      </c>
      <c r="F32" s="33" t="s">
        <v>44</v>
      </c>
      <c r="G32" s="35">
        <v>41332</v>
      </c>
      <c r="H32" s="16" t="s">
        <v>29</v>
      </c>
      <c r="I32" s="16">
        <f t="shared" si="1"/>
        <v>41416</v>
      </c>
      <c r="J32" s="147">
        <f t="shared" si="2"/>
        <v>41444</v>
      </c>
      <c r="K32" s="29" t="s">
        <v>29</v>
      </c>
      <c r="L32" s="18" t="s">
        <v>29</v>
      </c>
      <c r="M32" s="27" t="s">
        <v>29</v>
      </c>
      <c r="N32" s="17" t="s">
        <v>29</v>
      </c>
      <c r="O32" s="29" t="s">
        <v>29</v>
      </c>
      <c r="P32" s="27" t="s">
        <v>29</v>
      </c>
      <c r="Q32" s="17" t="s">
        <v>29</v>
      </c>
      <c r="R32" s="18" t="s">
        <v>29</v>
      </c>
      <c r="S32" s="31" t="s">
        <v>29</v>
      </c>
      <c r="T32" s="17" t="s">
        <v>29</v>
      </c>
      <c r="U32" s="18" t="s">
        <v>29</v>
      </c>
      <c r="V32" s="145" t="s">
        <v>29</v>
      </c>
      <c r="W32" s="144">
        <v>0</v>
      </c>
      <c r="X32" s="62">
        <v>0</v>
      </c>
      <c r="Y32" s="19">
        <v>0</v>
      </c>
      <c r="Z32" s="41">
        <v>0</v>
      </c>
      <c r="AA32" s="43">
        <v>0</v>
      </c>
      <c r="AB32" s="19">
        <v>0</v>
      </c>
      <c r="AC32" s="20">
        <v>0</v>
      </c>
      <c r="AD32" s="43">
        <v>4</v>
      </c>
      <c r="AE32" s="19">
        <v>6</v>
      </c>
      <c r="AF32" s="20">
        <v>6</v>
      </c>
      <c r="AG32" s="43">
        <v>6</v>
      </c>
      <c r="AH32" s="19">
        <v>11</v>
      </c>
      <c r="AI32" s="56">
        <v>12</v>
      </c>
      <c r="AJ32" s="134">
        <v>13</v>
      </c>
      <c r="AK32" s="21">
        <v>0</v>
      </c>
      <c r="AL32" s="104">
        <v>0</v>
      </c>
    </row>
    <row r="33" spans="23:35" s="68" customFormat="1" ht="15.75" thickTop="1">
      <c r="W33" s="68">
        <f>(W29/(25-$AL$29)+W30/(25-$AL$30)+W31/(25-$AL$31)+W32/(25-$AL$32))/4</f>
        <v>4.1666666666666664E-2</v>
      </c>
      <c r="X33" s="68">
        <f t="shared" ref="X33:AI33" si="8">(X29/(25-$AL$29)+X30/(25-$AL$30)+X31/(25-$AL$31)+X32/(25-$AL$32))/4</f>
        <v>4.1666666666666664E-2</v>
      </c>
      <c r="Y33" s="68">
        <f t="shared" si="8"/>
        <v>4.1666666666666664E-2</v>
      </c>
      <c r="Z33" s="68">
        <f t="shared" si="8"/>
        <v>4.1666666666666664E-2</v>
      </c>
      <c r="AA33" s="68">
        <f t="shared" si="8"/>
        <v>4.1666666666666664E-2</v>
      </c>
      <c r="AB33" s="68">
        <f t="shared" si="8"/>
        <v>5.2083333333333329E-2</v>
      </c>
      <c r="AC33" s="68">
        <f t="shared" si="8"/>
        <v>5.2083333333333329E-2</v>
      </c>
      <c r="AD33" s="68">
        <f t="shared" si="8"/>
        <v>0.22750000000000001</v>
      </c>
      <c r="AE33" s="68">
        <f t="shared" si="8"/>
        <v>0.27875</v>
      </c>
      <c r="AF33" s="68">
        <f t="shared" si="8"/>
        <v>0.32041666666666668</v>
      </c>
      <c r="AG33" s="68">
        <f t="shared" si="8"/>
        <v>0.34125</v>
      </c>
      <c r="AH33" s="68">
        <f t="shared" si="8"/>
        <v>0.4433333333333333</v>
      </c>
      <c r="AI33" s="68">
        <f t="shared" si="8"/>
        <v>0.45333333333333331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R33"/>
  <sheetViews>
    <sheetView zoomScale="75" zoomScaleNormal="75" workbookViewId="0">
      <selection activeCell="J3" sqref="J3"/>
    </sheetView>
  </sheetViews>
  <sheetFormatPr baseColWidth="10" defaultRowHeight="15"/>
  <cols>
    <col min="1" max="1" width="7.5703125" bestFit="1" customWidth="1"/>
    <col min="2" max="2" width="7.42578125" bestFit="1" customWidth="1"/>
    <col min="3" max="3" width="2" bestFit="1" customWidth="1"/>
    <col min="4" max="4" width="4.85546875" bestFit="1" customWidth="1"/>
    <col min="5" max="5" width="2.28515625" bestFit="1" customWidth="1"/>
    <col min="6" max="6" width="2.140625" bestFit="1" customWidth="1"/>
    <col min="7" max="8" width="9.28515625" bestFit="1" customWidth="1"/>
    <col min="9" max="10" width="9.42578125" bestFit="1" customWidth="1"/>
    <col min="11" max="11" width="6" customWidth="1"/>
    <col min="12" max="12" width="5.28515625" customWidth="1"/>
    <col min="13" max="13" width="4.85546875" customWidth="1"/>
    <col min="14" max="14" width="5.42578125" customWidth="1"/>
    <col min="15" max="15" width="4.85546875" customWidth="1"/>
    <col min="16" max="16" width="5.140625" customWidth="1"/>
    <col min="17" max="17" width="5.7109375" customWidth="1"/>
    <col min="18" max="18" width="5.140625" customWidth="1"/>
    <col min="19" max="21" width="6.5703125" customWidth="1"/>
    <col min="22" max="22" width="6" customWidth="1"/>
    <col min="23" max="23" width="6.85546875" customWidth="1"/>
    <col min="24" max="25" width="7.28515625" customWidth="1"/>
    <col min="26" max="26" width="7.42578125" customWidth="1"/>
    <col min="27" max="27" width="7" customWidth="1"/>
    <col min="28" max="28" width="7.28515625" customWidth="1"/>
    <col min="29" max="29" width="6.85546875" customWidth="1"/>
    <col min="30" max="30" width="7.28515625" customWidth="1"/>
    <col min="31" max="31" width="5.85546875" customWidth="1"/>
    <col min="32" max="32" width="6.7109375" customWidth="1"/>
    <col min="33" max="33" width="7" customWidth="1"/>
    <col min="34" max="34" width="7.28515625" customWidth="1"/>
    <col min="35" max="35" width="5.85546875" customWidth="1"/>
    <col min="36" max="36" width="5.7109375" customWidth="1"/>
    <col min="37" max="37" width="5.85546875" customWidth="1"/>
    <col min="38" max="38" width="5.28515625" customWidth="1"/>
  </cols>
  <sheetData>
    <row r="1" spans="1:44">
      <c r="A1" s="211" t="s">
        <v>63</v>
      </c>
    </row>
    <row r="2" spans="1:44">
      <c r="J2" t="s">
        <v>62</v>
      </c>
    </row>
    <row r="3" spans="1:44" ht="15.75" thickBot="1">
      <c r="J3">
        <v>0</v>
      </c>
      <c r="K3" s="181">
        <v>2</v>
      </c>
      <c r="L3" s="181">
        <v>5</v>
      </c>
      <c r="M3" s="181">
        <v>7</v>
      </c>
      <c r="N3" s="181">
        <v>9</v>
      </c>
      <c r="O3" s="181">
        <v>12</v>
      </c>
      <c r="P3" s="181">
        <v>14</v>
      </c>
      <c r="Q3" s="181">
        <v>16</v>
      </c>
      <c r="R3" s="181">
        <v>19</v>
      </c>
      <c r="S3" s="181">
        <v>21</v>
      </c>
      <c r="T3" s="181">
        <v>23</v>
      </c>
      <c r="U3" s="181">
        <v>26</v>
      </c>
      <c r="V3" s="181">
        <v>28</v>
      </c>
      <c r="W3" s="181">
        <v>84</v>
      </c>
      <c r="X3" s="181">
        <v>86</v>
      </c>
      <c r="Y3" s="181">
        <v>89</v>
      </c>
      <c r="Z3" s="181">
        <v>91</v>
      </c>
      <c r="AA3" s="181">
        <v>93</v>
      </c>
      <c r="AB3" s="181">
        <v>96</v>
      </c>
      <c r="AC3" s="181">
        <v>98</v>
      </c>
      <c r="AD3" s="181">
        <v>100</v>
      </c>
      <c r="AE3" s="181">
        <v>103</v>
      </c>
      <c r="AF3" s="181">
        <v>105</v>
      </c>
      <c r="AG3" s="181">
        <v>107</v>
      </c>
      <c r="AH3" s="181">
        <v>110</v>
      </c>
      <c r="AI3" s="181">
        <v>112</v>
      </c>
    </row>
    <row r="4" spans="1:44" ht="15.75" thickTop="1">
      <c r="A4" s="1" t="s">
        <v>47</v>
      </c>
      <c r="B4" s="1" t="s">
        <v>48</v>
      </c>
      <c r="C4" s="2" t="s">
        <v>26</v>
      </c>
      <c r="D4" s="3" t="s">
        <v>27</v>
      </c>
      <c r="E4" s="2">
        <v>1</v>
      </c>
      <c r="F4" s="2" t="s">
        <v>44</v>
      </c>
      <c r="G4" s="4">
        <v>41346</v>
      </c>
      <c r="H4" s="4">
        <f t="shared" ref="H4:H17" si="0">G4+7*4</f>
        <v>41374</v>
      </c>
      <c r="I4" s="4">
        <f t="shared" ref="I4:I32" si="1">G4+7*12</f>
        <v>41430</v>
      </c>
      <c r="J4" s="153">
        <f t="shared" ref="J4:J32" si="2">G4+7*16</f>
        <v>41458</v>
      </c>
      <c r="K4" s="148">
        <v>0</v>
      </c>
      <c r="L4" s="48">
        <v>0</v>
      </c>
      <c r="M4" s="47">
        <v>0</v>
      </c>
      <c r="N4" s="46">
        <v>0</v>
      </c>
      <c r="O4" s="48">
        <v>0</v>
      </c>
      <c r="P4" s="26">
        <v>0</v>
      </c>
      <c r="Q4" s="96">
        <v>0</v>
      </c>
      <c r="R4" s="48">
        <v>0</v>
      </c>
      <c r="S4" s="26">
        <v>0</v>
      </c>
      <c r="T4" s="5">
        <v>0</v>
      </c>
      <c r="U4" s="6">
        <v>0</v>
      </c>
      <c r="V4" s="143">
        <v>0</v>
      </c>
      <c r="W4" s="140">
        <v>0</v>
      </c>
      <c r="X4" s="60">
        <v>0</v>
      </c>
      <c r="Y4" s="8">
        <v>0</v>
      </c>
      <c r="Z4" s="63">
        <v>0</v>
      </c>
      <c r="AA4" s="60">
        <v>0</v>
      </c>
      <c r="AB4" s="8">
        <v>0</v>
      </c>
      <c r="AC4" s="63">
        <v>0</v>
      </c>
      <c r="AD4" s="60">
        <v>0</v>
      </c>
      <c r="AE4" s="8">
        <v>0</v>
      </c>
      <c r="AF4" s="9">
        <v>0</v>
      </c>
      <c r="AG4" s="42">
        <v>0</v>
      </c>
      <c r="AH4" s="8">
        <v>0</v>
      </c>
      <c r="AI4" s="61">
        <v>0</v>
      </c>
      <c r="AJ4" s="133">
        <v>21</v>
      </c>
      <c r="AK4" s="10">
        <v>2</v>
      </c>
      <c r="AL4" s="183">
        <v>2</v>
      </c>
      <c r="AM4" s="185"/>
      <c r="AN4" s="185"/>
      <c r="AO4" s="177"/>
      <c r="AP4" s="208"/>
      <c r="AQ4" s="186"/>
      <c r="AR4" s="210"/>
    </row>
    <row r="5" spans="1:44">
      <c r="A5" s="1" t="s">
        <v>47</v>
      </c>
      <c r="B5" s="1" t="s">
        <v>48</v>
      </c>
      <c r="C5" s="2" t="s">
        <v>26</v>
      </c>
      <c r="D5" s="3" t="s">
        <v>27</v>
      </c>
      <c r="E5" s="2">
        <v>2</v>
      </c>
      <c r="F5" s="2" t="s">
        <v>44</v>
      </c>
      <c r="G5" s="4">
        <v>41346</v>
      </c>
      <c r="H5" s="4">
        <f t="shared" si="0"/>
        <v>41374</v>
      </c>
      <c r="I5" s="4">
        <f t="shared" si="1"/>
        <v>41430</v>
      </c>
      <c r="J5" s="153">
        <f t="shared" si="2"/>
        <v>41458</v>
      </c>
      <c r="K5" s="28">
        <v>0</v>
      </c>
      <c r="L5" s="6">
        <v>0</v>
      </c>
      <c r="M5" s="7">
        <v>0</v>
      </c>
      <c r="N5" s="5">
        <v>0</v>
      </c>
      <c r="O5" s="6">
        <v>0</v>
      </c>
      <c r="P5" s="26">
        <v>0</v>
      </c>
      <c r="Q5" s="97">
        <v>0</v>
      </c>
      <c r="R5" s="6">
        <v>0</v>
      </c>
      <c r="S5" s="26">
        <v>0</v>
      </c>
      <c r="T5" s="5">
        <v>0</v>
      </c>
      <c r="U5" s="6">
        <v>0</v>
      </c>
      <c r="V5" s="143">
        <v>0</v>
      </c>
      <c r="W5" s="140">
        <v>0</v>
      </c>
      <c r="X5" s="60">
        <v>0</v>
      </c>
      <c r="Y5" s="8">
        <v>0</v>
      </c>
      <c r="Z5" s="61">
        <v>0</v>
      </c>
      <c r="AA5" s="60">
        <v>0</v>
      </c>
      <c r="AB5" s="8">
        <v>0</v>
      </c>
      <c r="AC5" s="61">
        <v>0</v>
      </c>
      <c r="AD5" s="60">
        <v>0</v>
      </c>
      <c r="AE5" s="8">
        <v>0</v>
      </c>
      <c r="AF5" s="9">
        <v>0</v>
      </c>
      <c r="AG5" s="42">
        <v>0</v>
      </c>
      <c r="AH5" s="8">
        <v>0</v>
      </c>
      <c r="AI5" s="61">
        <v>0</v>
      </c>
      <c r="AJ5" s="133">
        <v>24</v>
      </c>
      <c r="AK5" s="10">
        <v>0</v>
      </c>
      <c r="AL5" s="183">
        <v>1</v>
      </c>
      <c r="AM5" s="185"/>
      <c r="AN5" s="185"/>
      <c r="AO5" s="177"/>
      <c r="AP5" s="209"/>
      <c r="AQ5" s="186"/>
      <c r="AR5" s="209"/>
    </row>
    <row r="6" spans="1:44">
      <c r="A6" s="1" t="s">
        <v>47</v>
      </c>
      <c r="B6" s="1" t="s">
        <v>48</v>
      </c>
      <c r="C6" s="2" t="s">
        <v>26</v>
      </c>
      <c r="D6" s="3" t="s">
        <v>27</v>
      </c>
      <c r="E6" s="2">
        <v>3</v>
      </c>
      <c r="F6" s="2" t="s">
        <v>44</v>
      </c>
      <c r="G6" s="4">
        <v>41346</v>
      </c>
      <c r="H6" s="4">
        <f t="shared" si="0"/>
        <v>41374</v>
      </c>
      <c r="I6" s="4">
        <f t="shared" si="1"/>
        <v>41430</v>
      </c>
      <c r="J6" s="153">
        <f t="shared" si="2"/>
        <v>41458</v>
      </c>
      <c r="K6" s="28">
        <v>0</v>
      </c>
      <c r="L6" s="6">
        <v>0</v>
      </c>
      <c r="M6" s="7">
        <v>0</v>
      </c>
      <c r="N6" s="5">
        <v>0</v>
      </c>
      <c r="O6" s="6">
        <v>0</v>
      </c>
      <c r="P6" s="26">
        <v>0</v>
      </c>
      <c r="Q6" s="98">
        <v>0</v>
      </c>
      <c r="R6" s="6">
        <v>0</v>
      </c>
      <c r="S6" s="26">
        <v>0</v>
      </c>
      <c r="T6" s="5">
        <v>0</v>
      </c>
      <c r="U6" s="6">
        <v>0</v>
      </c>
      <c r="V6" s="143">
        <v>0</v>
      </c>
      <c r="W6" s="140">
        <v>0</v>
      </c>
      <c r="X6" s="60">
        <v>0</v>
      </c>
      <c r="Y6" s="8">
        <v>0</v>
      </c>
      <c r="Z6" s="61">
        <v>0</v>
      </c>
      <c r="AA6" s="60">
        <v>0</v>
      </c>
      <c r="AB6" s="8">
        <v>0</v>
      </c>
      <c r="AC6" s="61">
        <v>0</v>
      </c>
      <c r="AD6" s="60">
        <v>0</v>
      </c>
      <c r="AE6" s="8">
        <v>0</v>
      </c>
      <c r="AF6" s="9">
        <v>0</v>
      </c>
      <c r="AG6" s="42">
        <v>0</v>
      </c>
      <c r="AH6" s="8">
        <v>0</v>
      </c>
      <c r="AI6" s="61">
        <v>0</v>
      </c>
      <c r="AJ6" s="133">
        <v>22</v>
      </c>
      <c r="AK6" s="10">
        <v>0</v>
      </c>
      <c r="AL6" s="183">
        <v>3</v>
      </c>
      <c r="AM6" s="185"/>
      <c r="AN6" s="185"/>
      <c r="AO6" s="177"/>
      <c r="AP6" s="209"/>
      <c r="AQ6" s="186"/>
      <c r="AR6" s="209"/>
    </row>
    <row r="7" spans="1:44">
      <c r="A7" s="1" t="s">
        <v>47</v>
      </c>
      <c r="B7" s="1" t="s">
        <v>48</v>
      </c>
      <c r="C7" s="2" t="s">
        <v>26</v>
      </c>
      <c r="D7" s="3" t="s">
        <v>27</v>
      </c>
      <c r="E7" s="2">
        <v>4</v>
      </c>
      <c r="F7" s="2" t="s">
        <v>44</v>
      </c>
      <c r="G7" s="4">
        <v>41346</v>
      </c>
      <c r="H7" s="4">
        <f t="shared" si="0"/>
        <v>41374</v>
      </c>
      <c r="I7" s="4">
        <f t="shared" si="1"/>
        <v>41430</v>
      </c>
      <c r="J7" s="153">
        <f t="shared" si="2"/>
        <v>41458</v>
      </c>
      <c r="K7" s="28">
        <v>0</v>
      </c>
      <c r="L7" s="6">
        <v>0</v>
      </c>
      <c r="M7" s="7">
        <v>0</v>
      </c>
      <c r="N7" s="5">
        <v>0</v>
      </c>
      <c r="O7" s="6">
        <v>0</v>
      </c>
      <c r="P7" s="26">
        <v>0</v>
      </c>
      <c r="Q7" s="97">
        <v>0</v>
      </c>
      <c r="R7" s="6">
        <v>0</v>
      </c>
      <c r="S7" s="26">
        <v>0</v>
      </c>
      <c r="T7" s="5">
        <v>0</v>
      </c>
      <c r="U7" s="6">
        <v>0</v>
      </c>
      <c r="V7" s="143">
        <v>0</v>
      </c>
      <c r="W7" s="140">
        <v>0</v>
      </c>
      <c r="X7" s="60">
        <v>0</v>
      </c>
      <c r="Y7" s="8">
        <v>0</v>
      </c>
      <c r="Z7" s="61">
        <v>0</v>
      </c>
      <c r="AA7" s="60">
        <v>0</v>
      </c>
      <c r="AB7" s="8">
        <v>0</v>
      </c>
      <c r="AC7" s="61">
        <v>0</v>
      </c>
      <c r="AD7" s="60">
        <v>0</v>
      </c>
      <c r="AE7" s="8">
        <v>0</v>
      </c>
      <c r="AF7" s="9">
        <v>0</v>
      </c>
      <c r="AG7" s="42">
        <v>0</v>
      </c>
      <c r="AH7" s="8">
        <v>0</v>
      </c>
      <c r="AI7" s="61">
        <v>0</v>
      </c>
      <c r="AJ7" s="133">
        <v>25</v>
      </c>
      <c r="AK7" s="10">
        <v>0</v>
      </c>
      <c r="AL7" s="183">
        <v>0</v>
      </c>
      <c r="AM7" s="185"/>
      <c r="AN7" s="185"/>
      <c r="AO7" s="177"/>
      <c r="AP7" s="209"/>
      <c r="AQ7" s="186"/>
      <c r="AR7" s="209"/>
    </row>
    <row r="8" spans="1:44" s="162" customFormat="1">
      <c r="A8" s="158"/>
      <c r="B8" s="158"/>
      <c r="C8" s="159"/>
      <c r="D8" s="159"/>
      <c r="E8" s="159"/>
      <c r="F8" s="159"/>
      <c r="G8" s="159"/>
      <c r="H8" s="159"/>
      <c r="I8" s="159"/>
      <c r="J8" s="160"/>
      <c r="K8" s="161">
        <f>(K4/(25-$AL$4)+K5/(25-$AL$5)+K6/(25-$AL$6)+K7/(25-$AL$7))/4</f>
        <v>0</v>
      </c>
      <c r="L8" s="161">
        <f t="shared" ref="L8:AI8" si="3">(L4/(25-$AL$4)+L5/(25-$AL$5)+L6/(25-$AL$6)+L7/(25-$AL$7))/4</f>
        <v>0</v>
      </c>
      <c r="M8" s="161">
        <f t="shared" si="3"/>
        <v>0</v>
      </c>
      <c r="N8" s="161">
        <f t="shared" si="3"/>
        <v>0</v>
      </c>
      <c r="O8" s="161">
        <f t="shared" si="3"/>
        <v>0</v>
      </c>
      <c r="P8" s="161">
        <f t="shared" si="3"/>
        <v>0</v>
      </c>
      <c r="Q8" s="161">
        <f t="shared" si="3"/>
        <v>0</v>
      </c>
      <c r="R8" s="161">
        <f t="shared" si="3"/>
        <v>0</v>
      </c>
      <c r="S8" s="161">
        <f t="shared" si="3"/>
        <v>0</v>
      </c>
      <c r="T8" s="161">
        <f t="shared" si="3"/>
        <v>0</v>
      </c>
      <c r="U8" s="161">
        <f t="shared" si="3"/>
        <v>0</v>
      </c>
      <c r="V8" s="161">
        <f t="shared" si="3"/>
        <v>0</v>
      </c>
      <c r="W8" s="161">
        <f t="shared" si="3"/>
        <v>0</v>
      </c>
      <c r="X8" s="161">
        <f t="shared" si="3"/>
        <v>0</v>
      </c>
      <c r="Y8" s="161">
        <f t="shared" si="3"/>
        <v>0</v>
      </c>
      <c r="Z8" s="161">
        <f t="shared" si="3"/>
        <v>0</v>
      </c>
      <c r="AA8" s="161">
        <f t="shared" si="3"/>
        <v>0</v>
      </c>
      <c r="AB8" s="161">
        <f t="shared" si="3"/>
        <v>0</v>
      </c>
      <c r="AC8" s="161">
        <f t="shared" si="3"/>
        <v>0</v>
      </c>
      <c r="AD8" s="161">
        <f t="shared" si="3"/>
        <v>0</v>
      </c>
      <c r="AE8" s="161">
        <f t="shared" si="3"/>
        <v>0</v>
      </c>
      <c r="AF8" s="161">
        <f t="shared" si="3"/>
        <v>0</v>
      </c>
      <c r="AG8" s="161">
        <f t="shared" si="3"/>
        <v>0</v>
      </c>
      <c r="AH8" s="161">
        <f t="shared" si="3"/>
        <v>0</v>
      </c>
      <c r="AI8" s="161">
        <f t="shared" si="3"/>
        <v>0</v>
      </c>
      <c r="AJ8" s="161"/>
      <c r="AK8" s="159"/>
      <c r="AL8" s="164"/>
      <c r="AM8" s="177"/>
      <c r="AN8" s="177"/>
      <c r="AO8" s="177"/>
      <c r="AP8" s="178"/>
      <c r="AQ8" s="177"/>
      <c r="AR8" s="178"/>
    </row>
    <row r="9" spans="1:44">
      <c r="A9" s="49" t="s">
        <v>47</v>
      </c>
      <c r="B9" s="49" t="s">
        <v>48</v>
      </c>
      <c r="C9" s="23" t="s">
        <v>26</v>
      </c>
      <c r="D9" s="24" t="s">
        <v>30</v>
      </c>
      <c r="E9" s="23">
        <v>1</v>
      </c>
      <c r="F9" s="23" t="s">
        <v>44</v>
      </c>
      <c r="G9" s="25">
        <v>41346</v>
      </c>
      <c r="H9" s="11">
        <f t="shared" si="0"/>
        <v>41374</v>
      </c>
      <c r="I9" s="11">
        <f t="shared" si="1"/>
        <v>41430</v>
      </c>
      <c r="J9" s="146">
        <f t="shared" si="2"/>
        <v>41458</v>
      </c>
      <c r="K9" s="28">
        <v>0</v>
      </c>
      <c r="L9" s="6">
        <v>0</v>
      </c>
      <c r="M9" s="7">
        <v>0</v>
      </c>
      <c r="N9" s="5">
        <v>0</v>
      </c>
      <c r="O9" s="6">
        <v>0</v>
      </c>
      <c r="P9" s="26">
        <v>0</v>
      </c>
      <c r="Q9" s="98">
        <v>0</v>
      </c>
      <c r="R9" s="6">
        <v>0</v>
      </c>
      <c r="S9" s="26">
        <v>0</v>
      </c>
      <c r="T9" s="5">
        <v>0</v>
      </c>
      <c r="U9" s="6">
        <v>4</v>
      </c>
      <c r="V9" s="143">
        <v>4</v>
      </c>
      <c r="W9" s="140">
        <v>6</v>
      </c>
      <c r="X9" s="60">
        <v>6</v>
      </c>
      <c r="Y9" s="8">
        <v>6</v>
      </c>
      <c r="Z9" s="61">
        <v>6</v>
      </c>
      <c r="AA9" s="60">
        <v>6</v>
      </c>
      <c r="AB9" s="8">
        <v>6</v>
      </c>
      <c r="AC9" s="61">
        <v>6</v>
      </c>
      <c r="AD9" s="60">
        <v>6</v>
      </c>
      <c r="AE9" s="8">
        <v>6</v>
      </c>
      <c r="AF9" s="9">
        <v>6</v>
      </c>
      <c r="AG9" s="42">
        <v>6</v>
      </c>
      <c r="AH9" s="8">
        <v>6</v>
      </c>
      <c r="AI9" s="61">
        <v>6</v>
      </c>
      <c r="AJ9" s="133">
        <v>17</v>
      </c>
      <c r="AK9" s="10">
        <v>0</v>
      </c>
      <c r="AL9" s="183">
        <v>2</v>
      </c>
      <c r="AM9" s="185"/>
      <c r="AN9" s="185"/>
      <c r="AO9" s="177"/>
      <c r="AP9" s="208"/>
      <c r="AQ9" s="186"/>
      <c r="AR9" s="210"/>
    </row>
    <row r="10" spans="1:44">
      <c r="A10" s="49" t="s">
        <v>47</v>
      </c>
      <c r="B10" s="49" t="s">
        <v>48</v>
      </c>
      <c r="C10" s="23" t="s">
        <v>26</v>
      </c>
      <c r="D10" s="24" t="s">
        <v>30</v>
      </c>
      <c r="E10" s="23">
        <v>2</v>
      </c>
      <c r="F10" s="23" t="s">
        <v>44</v>
      </c>
      <c r="G10" s="25">
        <v>41346</v>
      </c>
      <c r="H10" s="11">
        <f t="shared" si="0"/>
        <v>41374</v>
      </c>
      <c r="I10" s="11">
        <f t="shared" si="1"/>
        <v>41430</v>
      </c>
      <c r="J10" s="146">
        <f t="shared" si="2"/>
        <v>41458</v>
      </c>
      <c r="K10" s="28">
        <v>0</v>
      </c>
      <c r="L10" s="6">
        <v>0</v>
      </c>
      <c r="M10" s="7">
        <v>0</v>
      </c>
      <c r="N10" s="5">
        <v>0</v>
      </c>
      <c r="O10" s="6">
        <v>0</v>
      </c>
      <c r="P10" s="26">
        <v>0</v>
      </c>
      <c r="Q10" s="97">
        <v>0</v>
      </c>
      <c r="R10" s="6">
        <v>2</v>
      </c>
      <c r="S10" s="26">
        <v>2</v>
      </c>
      <c r="T10" s="5">
        <v>2</v>
      </c>
      <c r="U10" s="6">
        <v>2</v>
      </c>
      <c r="V10" s="143">
        <v>2</v>
      </c>
      <c r="W10" s="140">
        <v>4</v>
      </c>
      <c r="X10" s="60">
        <v>4</v>
      </c>
      <c r="Y10" s="8">
        <v>4</v>
      </c>
      <c r="Z10" s="61">
        <v>4</v>
      </c>
      <c r="AA10" s="60">
        <v>4</v>
      </c>
      <c r="AB10" s="8">
        <v>4</v>
      </c>
      <c r="AC10" s="61">
        <v>4</v>
      </c>
      <c r="AD10" s="60">
        <v>4</v>
      </c>
      <c r="AE10" s="8">
        <v>4</v>
      </c>
      <c r="AF10" s="9">
        <v>4</v>
      </c>
      <c r="AG10" s="42">
        <v>4</v>
      </c>
      <c r="AH10" s="8">
        <v>4</v>
      </c>
      <c r="AI10" s="61">
        <v>4</v>
      </c>
      <c r="AJ10" s="133">
        <v>18</v>
      </c>
      <c r="AK10" s="10">
        <v>0</v>
      </c>
      <c r="AL10" s="183">
        <v>3</v>
      </c>
      <c r="AM10" s="185"/>
      <c r="AN10" s="185"/>
      <c r="AO10" s="177"/>
      <c r="AP10" s="209"/>
      <c r="AQ10" s="186"/>
      <c r="AR10" s="209"/>
    </row>
    <row r="11" spans="1:44">
      <c r="A11" s="49" t="s">
        <v>47</v>
      </c>
      <c r="B11" s="49" t="s">
        <v>48</v>
      </c>
      <c r="C11" s="23" t="s">
        <v>26</v>
      </c>
      <c r="D11" s="24" t="s">
        <v>30</v>
      </c>
      <c r="E11" s="23">
        <v>3</v>
      </c>
      <c r="F11" s="23" t="s">
        <v>44</v>
      </c>
      <c r="G11" s="25">
        <v>41346</v>
      </c>
      <c r="H11" s="11">
        <f t="shared" si="0"/>
        <v>41374</v>
      </c>
      <c r="I11" s="11">
        <f t="shared" si="1"/>
        <v>41430</v>
      </c>
      <c r="J11" s="146">
        <f t="shared" si="2"/>
        <v>41458</v>
      </c>
      <c r="K11" s="28">
        <v>0</v>
      </c>
      <c r="L11" s="6">
        <v>0</v>
      </c>
      <c r="M11" s="7">
        <v>0</v>
      </c>
      <c r="N11" s="5">
        <v>0</v>
      </c>
      <c r="O11" s="6">
        <v>0</v>
      </c>
      <c r="P11" s="26">
        <v>0</v>
      </c>
      <c r="Q11" s="98">
        <v>0</v>
      </c>
      <c r="R11" s="6">
        <v>0</v>
      </c>
      <c r="S11" s="26">
        <v>0</v>
      </c>
      <c r="T11" s="5">
        <v>0</v>
      </c>
      <c r="U11" s="6">
        <v>1</v>
      </c>
      <c r="V11" s="143">
        <v>1</v>
      </c>
      <c r="W11" s="140">
        <v>3</v>
      </c>
      <c r="X11" s="60">
        <v>3</v>
      </c>
      <c r="Y11" s="8">
        <v>3</v>
      </c>
      <c r="Z11" s="61">
        <v>3</v>
      </c>
      <c r="AA11" s="60">
        <v>3</v>
      </c>
      <c r="AB11" s="8">
        <v>3</v>
      </c>
      <c r="AC11" s="61">
        <v>3</v>
      </c>
      <c r="AD11" s="60">
        <v>3</v>
      </c>
      <c r="AE11" s="8">
        <v>3</v>
      </c>
      <c r="AF11" s="9">
        <v>3</v>
      </c>
      <c r="AG11" s="42">
        <v>3</v>
      </c>
      <c r="AH11" s="8">
        <v>3</v>
      </c>
      <c r="AI11" s="61">
        <v>3</v>
      </c>
      <c r="AJ11" s="133">
        <v>19</v>
      </c>
      <c r="AK11" s="10">
        <v>1</v>
      </c>
      <c r="AL11" s="183">
        <v>2</v>
      </c>
      <c r="AM11" s="185"/>
      <c r="AN11" s="185"/>
      <c r="AO11" s="177"/>
      <c r="AP11" s="209"/>
      <c r="AQ11" s="186"/>
      <c r="AR11" s="209"/>
    </row>
    <row r="12" spans="1:44">
      <c r="A12" s="49" t="s">
        <v>47</v>
      </c>
      <c r="B12" s="49" t="s">
        <v>48</v>
      </c>
      <c r="C12" s="23" t="s">
        <v>26</v>
      </c>
      <c r="D12" s="24" t="s">
        <v>30</v>
      </c>
      <c r="E12" s="23">
        <v>4</v>
      </c>
      <c r="F12" s="23" t="s">
        <v>44</v>
      </c>
      <c r="G12" s="25">
        <v>41346</v>
      </c>
      <c r="H12" s="11">
        <f t="shared" si="0"/>
        <v>41374</v>
      </c>
      <c r="I12" s="11">
        <f t="shared" si="1"/>
        <v>41430</v>
      </c>
      <c r="J12" s="146">
        <f t="shared" si="2"/>
        <v>41458</v>
      </c>
      <c r="K12" s="28">
        <v>0</v>
      </c>
      <c r="L12" s="6">
        <v>0</v>
      </c>
      <c r="M12" s="7">
        <v>0</v>
      </c>
      <c r="N12" s="5">
        <v>0</v>
      </c>
      <c r="O12" s="6">
        <v>0</v>
      </c>
      <c r="P12" s="26">
        <v>0</v>
      </c>
      <c r="Q12" s="97">
        <v>0</v>
      </c>
      <c r="R12" s="6">
        <v>0</v>
      </c>
      <c r="S12" s="26">
        <v>0</v>
      </c>
      <c r="T12" s="5">
        <v>0</v>
      </c>
      <c r="U12" s="6">
        <v>0</v>
      </c>
      <c r="V12" s="143">
        <v>0</v>
      </c>
      <c r="W12" s="140">
        <v>0</v>
      </c>
      <c r="X12" s="60">
        <v>0</v>
      </c>
      <c r="Y12" s="8">
        <v>0</v>
      </c>
      <c r="Z12" s="61">
        <v>0</v>
      </c>
      <c r="AA12" s="60">
        <v>0</v>
      </c>
      <c r="AB12" s="8">
        <v>0</v>
      </c>
      <c r="AC12" s="61">
        <v>0</v>
      </c>
      <c r="AD12" s="60">
        <v>0</v>
      </c>
      <c r="AE12" s="8">
        <v>0</v>
      </c>
      <c r="AF12" s="9">
        <v>0</v>
      </c>
      <c r="AG12" s="42">
        <v>0</v>
      </c>
      <c r="AH12" s="8">
        <v>0</v>
      </c>
      <c r="AI12" s="61">
        <v>0</v>
      </c>
      <c r="AJ12" s="133">
        <v>23</v>
      </c>
      <c r="AK12" s="10">
        <v>0</v>
      </c>
      <c r="AL12" s="183">
        <v>2</v>
      </c>
      <c r="AM12" s="185"/>
      <c r="AN12" s="185"/>
      <c r="AO12" s="177"/>
      <c r="AP12" s="209"/>
      <c r="AQ12" s="186"/>
      <c r="AR12" s="209"/>
    </row>
    <row r="13" spans="1:44" s="162" customFormat="1">
      <c r="A13" s="158"/>
      <c r="B13" s="158"/>
      <c r="C13" s="159"/>
      <c r="D13" s="159"/>
      <c r="E13" s="159"/>
      <c r="F13" s="159"/>
      <c r="G13" s="159"/>
      <c r="H13" s="159"/>
      <c r="I13" s="159"/>
      <c r="J13" s="160"/>
      <c r="K13" s="161">
        <f>(K9/(25-$AL$9)+K10/(25-$AL$10)+K11/(25-$AL$11)+K12/(25-$AL$12))/4</f>
        <v>0</v>
      </c>
      <c r="L13" s="161">
        <f t="shared" ref="L13:AI13" si="4">(L9/(25-$AL$9)+L10/(25-$AL$10)+L11/(25-$AL$11)+L12/(25-$AL$12))/4</f>
        <v>0</v>
      </c>
      <c r="M13" s="161">
        <f t="shared" si="4"/>
        <v>0</v>
      </c>
      <c r="N13" s="161">
        <f t="shared" si="4"/>
        <v>0</v>
      </c>
      <c r="O13" s="161">
        <f t="shared" si="4"/>
        <v>0</v>
      </c>
      <c r="P13" s="161">
        <f t="shared" si="4"/>
        <v>0</v>
      </c>
      <c r="Q13" s="161">
        <f t="shared" si="4"/>
        <v>0</v>
      </c>
      <c r="R13" s="161">
        <f t="shared" si="4"/>
        <v>2.2727272727272728E-2</v>
      </c>
      <c r="S13" s="161">
        <f t="shared" si="4"/>
        <v>2.2727272727272728E-2</v>
      </c>
      <c r="T13" s="161">
        <f t="shared" si="4"/>
        <v>2.2727272727272728E-2</v>
      </c>
      <c r="U13" s="161">
        <f t="shared" si="4"/>
        <v>7.7075098814229248E-2</v>
      </c>
      <c r="V13" s="161">
        <f t="shared" si="4"/>
        <v>7.7075098814229248E-2</v>
      </c>
      <c r="W13" s="161">
        <f t="shared" si="4"/>
        <v>0.1432806324110672</v>
      </c>
      <c r="X13" s="161">
        <f t="shared" si="4"/>
        <v>0.1432806324110672</v>
      </c>
      <c r="Y13" s="161">
        <f t="shared" si="4"/>
        <v>0.1432806324110672</v>
      </c>
      <c r="Z13" s="161">
        <f t="shared" si="4"/>
        <v>0.1432806324110672</v>
      </c>
      <c r="AA13" s="161">
        <f t="shared" si="4"/>
        <v>0.1432806324110672</v>
      </c>
      <c r="AB13" s="161">
        <f t="shared" si="4"/>
        <v>0.1432806324110672</v>
      </c>
      <c r="AC13" s="161">
        <f t="shared" si="4"/>
        <v>0.1432806324110672</v>
      </c>
      <c r="AD13" s="161">
        <f t="shared" si="4"/>
        <v>0.1432806324110672</v>
      </c>
      <c r="AE13" s="161">
        <f t="shared" si="4"/>
        <v>0.1432806324110672</v>
      </c>
      <c r="AF13" s="161">
        <f t="shared" si="4"/>
        <v>0.1432806324110672</v>
      </c>
      <c r="AG13" s="161">
        <f t="shared" si="4"/>
        <v>0.1432806324110672</v>
      </c>
      <c r="AH13" s="161">
        <f t="shared" si="4"/>
        <v>0.1432806324110672</v>
      </c>
      <c r="AI13" s="161">
        <f t="shared" si="4"/>
        <v>0.1432806324110672</v>
      </c>
      <c r="AJ13" s="161"/>
      <c r="AK13" s="159"/>
      <c r="AL13" s="164"/>
      <c r="AM13" s="177"/>
      <c r="AN13" s="177"/>
      <c r="AO13" s="177"/>
      <c r="AP13" s="178"/>
      <c r="AQ13" s="177"/>
      <c r="AR13" s="178"/>
    </row>
    <row r="14" spans="1:44">
      <c r="A14" s="1" t="s">
        <v>47</v>
      </c>
      <c r="B14" s="1" t="s">
        <v>48</v>
      </c>
      <c r="C14" s="12" t="s">
        <v>26</v>
      </c>
      <c r="D14" s="13" t="s">
        <v>31</v>
      </c>
      <c r="E14" s="12">
        <v>1</v>
      </c>
      <c r="F14" s="2" t="s">
        <v>44</v>
      </c>
      <c r="G14" s="4">
        <v>41346</v>
      </c>
      <c r="H14" s="14">
        <f t="shared" si="0"/>
        <v>41374</v>
      </c>
      <c r="I14" s="14">
        <f t="shared" si="1"/>
        <v>41430</v>
      </c>
      <c r="J14" s="154">
        <f t="shared" si="2"/>
        <v>41458</v>
      </c>
      <c r="K14" s="28">
        <v>0</v>
      </c>
      <c r="L14" s="6">
        <v>0</v>
      </c>
      <c r="M14" s="7">
        <v>0</v>
      </c>
      <c r="N14" s="5">
        <v>0</v>
      </c>
      <c r="O14" s="6">
        <v>0</v>
      </c>
      <c r="P14" s="26">
        <v>0</v>
      </c>
      <c r="Q14" s="98">
        <v>0</v>
      </c>
      <c r="R14" s="6">
        <v>0</v>
      </c>
      <c r="S14" s="26">
        <v>0</v>
      </c>
      <c r="T14" s="5">
        <v>0</v>
      </c>
      <c r="U14" s="6">
        <v>0</v>
      </c>
      <c r="V14" s="143">
        <v>0</v>
      </c>
      <c r="W14" s="140">
        <v>0</v>
      </c>
      <c r="X14" s="60">
        <v>0</v>
      </c>
      <c r="Y14" s="8">
        <v>0</v>
      </c>
      <c r="Z14" s="61">
        <v>0</v>
      </c>
      <c r="AA14" s="60">
        <v>0</v>
      </c>
      <c r="AB14" s="8">
        <v>0</v>
      </c>
      <c r="AC14" s="61">
        <v>0</v>
      </c>
      <c r="AD14" s="60">
        <v>0</v>
      </c>
      <c r="AE14" s="8">
        <v>0</v>
      </c>
      <c r="AF14" s="9">
        <v>0</v>
      </c>
      <c r="AG14" s="42">
        <v>0</v>
      </c>
      <c r="AH14" s="8">
        <v>0</v>
      </c>
      <c r="AI14" s="61">
        <v>0</v>
      </c>
      <c r="AJ14" s="133">
        <v>23</v>
      </c>
      <c r="AK14" s="10">
        <v>0</v>
      </c>
      <c r="AL14" s="183">
        <v>2</v>
      </c>
      <c r="AM14" s="185"/>
      <c r="AN14" s="185"/>
      <c r="AO14" s="177"/>
      <c r="AP14" s="208"/>
      <c r="AQ14" s="186"/>
      <c r="AR14" s="210"/>
    </row>
    <row r="15" spans="1:44">
      <c r="A15" s="1" t="s">
        <v>47</v>
      </c>
      <c r="B15" s="1" t="s">
        <v>48</v>
      </c>
      <c r="C15" s="12" t="s">
        <v>26</v>
      </c>
      <c r="D15" s="13" t="s">
        <v>31</v>
      </c>
      <c r="E15" s="12">
        <v>2</v>
      </c>
      <c r="F15" s="2" t="s">
        <v>44</v>
      </c>
      <c r="G15" s="4">
        <v>41346</v>
      </c>
      <c r="H15" s="14">
        <f t="shared" si="0"/>
        <v>41374</v>
      </c>
      <c r="I15" s="14">
        <f t="shared" si="1"/>
        <v>41430</v>
      </c>
      <c r="J15" s="154">
        <f t="shared" si="2"/>
        <v>41458</v>
      </c>
      <c r="K15" s="28">
        <v>0</v>
      </c>
      <c r="L15" s="6">
        <v>0</v>
      </c>
      <c r="M15" s="7">
        <v>0</v>
      </c>
      <c r="N15" s="5">
        <v>0</v>
      </c>
      <c r="O15" s="6">
        <v>0</v>
      </c>
      <c r="P15" s="26">
        <v>0</v>
      </c>
      <c r="Q15" s="97">
        <v>0</v>
      </c>
      <c r="R15" s="6">
        <v>0</v>
      </c>
      <c r="S15" s="26">
        <v>0</v>
      </c>
      <c r="T15" s="5">
        <v>0</v>
      </c>
      <c r="U15" s="6">
        <v>0</v>
      </c>
      <c r="V15" s="143">
        <v>0</v>
      </c>
      <c r="W15" s="140">
        <v>0</v>
      </c>
      <c r="X15" s="60">
        <v>0</v>
      </c>
      <c r="Y15" s="8">
        <v>0</v>
      </c>
      <c r="Z15" s="61">
        <v>0</v>
      </c>
      <c r="AA15" s="60">
        <v>0</v>
      </c>
      <c r="AB15" s="8">
        <v>0</v>
      </c>
      <c r="AC15" s="61">
        <v>0</v>
      </c>
      <c r="AD15" s="60">
        <v>0</v>
      </c>
      <c r="AE15" s="8">
        <v>0</v>
      </c>
      <c r="AF15" s="9">
        <v>0</v>
      </c>
      <c r="AG15" s="42">
        <v>0</v>
      </c>
      <c r="AH15" s="8">
        <v>0</v>
      </c>
      <c r="AI15" s="61">
        <v>0</v>
      </c>
      <c r="AJ15" s="133">
        <v>24</v>
      </c>
      <c r="AK15" s="10">
        <v>0</v>
      </c>
      <c r="AL15" s="183">
        <v>1</v>
      </c>
      <c r="AM15" s="185"/>
      <c r="AN15" s="185"/>
      <c r="AO15" s="177"/>
      <c r="AP15" s="209"/>
      <c r="AQ15" s="186"/>
      <c r="AR15" s="209"/>
    </row>
    <row r="16" spans="1:44">
      <c r="A16" s="1" t="s">
        <v>47</v>
      </c>
      <c r="B16" s="1" t="s">
        <v>48</v>
      </c>
      <c r="C16" s="12" t="s">
        <v>26</v>
      </c>
      <c r="D16" s="13" t="s">
        <v>31</v>
      </c>
      <c r="E16" s="12">
        <v>3</v>
      </c>
      <c r="F16" s="2" t="s">
        <v>44</v>
      </c>
      <c r="G16" s="4">
        <v>41346</v>
      </c>
      <c r="H16" s="14">
        <f t="shared" si="0"/>
        <v>41374</v>
      </c>
      <c r="I16" s="14">
        <f t="shared" si="1"/>
        <v>41430</v>
      </c>
      <c r="J16" s="154">
        <f t="shared" si="2"/>
        <v>41458</v>
      </c>
      <c r="K16" s="28">
        <v>0</v>
      </c>
      <c r="L16" s="6">
        <v>0</v>
      </c>
      <c r="M16" s="7">
        <v>0</v>
      </c>
      <c r="N16" s="5">
        <v>0</v>
      </c>
      <c r="O16" s="6">
        <v>0</v>
      </c>
      <c r="P16" s="26">
        <v>0</v>
      </c>
      <c r="Q16" s="98">
        <v>0</v>
      </c>
      <c r="R16" s="6">
        <v>0</v>
      </c>
      <c r="S16" s="26">
        <v>0</v>
      </c>
      <c r="T16" s="5">
        <v>0</v>
      </c>
      <c r="U16" s="6">
        <v>0</v>
      </c>
      <c r="V16" s="143">
        <v>0</v>
      </c>
      <c r="W16" s="140">
        <v>0</v>
      </c>
      <c r="X16" s="60">
        <v>0</v>
      </c>
      <c r="Y16" s="8">
        <v>0</v>
      </c>
      <c r="Z16" s="61">
        <v>0</v>
      </c>
      <c r="AA16" s="60">
        <v>0</v>
      </c>
      <c r="AB16" s="8">
        <v>0</v>
      </c>
      <c r="AC16" s="61">
        <v>0</v>
      </c>
      <c r="AD16" s="60">
        <v>0</v>
      </c>
      <c r="AE16" s="8">
        <v>0</v>
      </c>
      <c r="AF16" s="9">
        <v>0</v>
      </c>
      <c r="AG16" s="42">
        <v>0</v>
      </c>
      <c r="AH16" s="8">
        <v>0</v>
      </c>
      <c r="AI16" s="61">
        <v>0</v>
      </c>
      <c r="AJ16" s="133">
        <v>25</v>
      </c>
      <c r="AK16" s="10">
        <v>0</v>
      </c>
      <c r="AL16" s="183">
        <v>0</v>
      </c>
      <c r="AM16" s="185"/>
      <c r="AN16" s="185"/>
      <c r="AO16" s="177"/>
      <c r="AP16" s="209"/>
      <c r="AQ16" s="186"/>
      <c r="AR16" s="209"/>
    </row>
    <row r="17" spans="1:44">
      <c r="A17" s="1" t="s">
        <v>47</v>
      </c>
      <c r="B17" s="1" t="s">
        <v>48</v>
      </c>
      <c r="C17" s="12" t="s">
        <v>26</v>
      </c>
      <c r="D17" s="13" t="s">
        <v>31</v>
      </c>
      <c r="E17" s="12">
        <v>4</v>
      </c>
      <c r="F17" s="2" t="s">
        <v>44</v>
      </c>
      <c r="G17" s="4">
        <v>41346</v>
      </c>
      <c r="H17" s="14">
        <f t="shared" si="0"/>
        <v>41374</v>
      </c>
      <c r="I17" s="14">
        <f t="shared" si="1"/>
        <v>41430</v>
      </c>
      <c r="J17" s="154">
        <f t="shared" si="2"/>
        <v>41458</v>
      </c>
      <c r="K17" s="28">
        <v>0</v>
      </c>
      <c r="L17" s="6">
        <v>0</v>
      </c>
      <c r="M17" s="7">
        <v>0</v>
      </c>
      <c r="N17" s="5">
        <v>0</v>
      </c>
      <c r="O17" s="6">
        <v>0</v>
      </c>
      <c r="P17" s="26">
        <v>0</v>
      </c>
      <c r="Q17" s="97">
        <v>0</v>
      </c>
      <c r="R17" s="6">
        <v>0</v>
      </c>
      <c r="S17" s="26">
        <v>0</v>
      </c>
      <c r="T17" s="5">
        <v>0</v>
      </c>
      <c r="U17" s="6">
        <v>0</v>
      </c>
      <c r="V17" s="143">
        <v>0</v>
      </c>
      <c r="W17" s="140">
        <v>0</v>
      </c>
      <c r="X17" s="60">
        <v>0</v>
      </c>
      <c r="Y17" s="8">
        <v>0</v>
      </c>
      <c r="Z17" s="61">
        <v>0</v>
      </c>
      <c r="AA17" s="60">
        <v>0</v>
      </c>
      <c r="AB17" s="8">
        <v>0</v>
      </c>
      <c r="AC17" s="61">
        <v>0</v>
      </c>
      <c r="AD17" s="60">
        <v>0</v>
      </c>
      <c r="AE17" s="8">
        <v>0</v>
      </c>
      <c r="AF17" s="9">
        <v>0</v>
      </c>
      <c r="AG17" s="42">
        <v>0</v>
      </c>
      <c r="AH17" s="8">
        <v>0</v>
      </c>
      <c r="AI17" s="61">
        <v>0</v>
      </c>
      <c r="AJ17" s="133">
        <v>22</v>
      </c>
      <c r="AK17" s="10">
        <v>0</v>
      </c>
      <c r="AL17" s="183">
        <v>3</v>
      </c>
      <c r="AM17" s="185"/>
      <c r="AN17" s="185"/>
      <c r="AO17" s="177"/>
      <c r="AP17" s="209"/>
      <c r="AQ17" s="186"/>
      <c r="AR17" s="209"/>
    </row>
    <row r="18" spans="1:44" s="162" customFormat="1">
      <c r="A18" s="158"/>
      <c r="B18" s="158"/>
      <c r="C18" s="159"/>
      <c r="D18" s="159"/>
      <c r="E18" s="159"/>
      <c r="F18" s="159"/>
      <c r="G18" s="159"/>
      <c r="H18" s="159"/>
      <c r="I18" s="159"/>
      <c r="J18" s="160"/>
      <c r="K18" s="161">
        <f>(K14/(25-$AL$14)+K15/(25-$AL$15)+K16/(25-$AL$16)+K17/(25-$AL$17))/4</f>
        <v>0</v>
      </c>
      <c r="L18" s="161">
        <f t="shared" ref="L18:AI18" si="5">(L14/(25-$AL$14)+L15/(25-$AL$15)+L16/(25-$AL$16)+L17/(25-$AL$17))/4</f>
        <v>0</v>
      </c>
      <c r="M18" s="161">
        <f t="shared" si="5"/>
        <v>0</v>
      </c>
      <c r="N18" s="161">
        <f t="shared" si="5"/>
        <v>0</v>
      </c>
      <c r="O18" s="161">
        <f t="shared" si="5"/>
        <v>0</v>
      </c>
      <c r="P18" s="161">
        <f t="shared" si="5"/>
        <v>0</v>
      </c>
      <c r="Q18" s="161">
        <f t="shared" si="5"/>
        <v>0</v>
      </c>
      <c r="R18" s="161">
        <f t="shared" si="5"/>
        <v>0</v>
      </c>
      <c r="S18" s="161">
        <f t="shared" si="5"/>
        <v>0</v>
      </c>
      <c r="T18" s="161">
        <f t="shared" si="5"/>
        <v>0</v>
      </c>
      <c r="U18" s="161">
        <f t="shared" si="5"/>
        <v>0</v>
      </c>
      <c r="V18" s="161">
        <f t="shared" si="5"/>
        <v>0</v>
      </c>
      <c r="W18" s="161">
        <f t="shared" si="5"/>
        <v>0</v>
      </c>
      <c r="X18" s="161">
        <f t="shared" si="5"/>
        <v>0</v>
      </c>
      <c r="Y18" s="161">
        <f t="shared" si="5"/>
        <v>0</v>
      </c>
      <c r="Z18" s="161">
        <f t="shared" si="5"/>
        <v>0</v>
      </c>
      <c r="AA18" s="161">
        <f t="shared" si="5"/>
        <v>0</v>
      </c>
      <c r="AB18" s="161">
        <f t="shared" si="5"/>
        <v>0</v>
      </c>
      <c r="AC18" s="161">
        <f t="shared" si="5"/>
        <v>0</v>
      </c>
      <c r="AD18" s="161">
        <f t="shared" si="5"/>
        <v>0</v>
      </c>
      <c r="AE18" s="161">
        <f t="shared" si="5"/>
        <v>0</v>
      </c>
      <c r="AF18" s="161">
        <f t="shared" si="5"/>
        <v>0</v>
      </c>
      <c r="AG18" s="161">
        <f t="shared" si="5"/>
        <v>0</v>
      </c>
      <c r="AH18" s="161">
        <f t="shared" si="5"/>
        <v>0</v>
      </c>
      <c r="AI18" s="161">
        <f t="shared" si="5"/>
        <v>0</v>
      </c>
      <c r="AJ18" s="161"/>
      <c r="AK18" s="159"/>
      <c r="AL18" s="164"/>
      <c r="AM18" s="177"/>
      <c r="AN18" s="177"/>
      <c r="AO18" s="177"/>
      <c r="AP18" s="178"/>
      <c r="AQ18" s="177"/>
      <c r="AR18" s="178"/>
    </row>
    <row r="19" spans="1:44">
      <c r="A19" s="49" t="s">
        <v>47</v>
      </c>
      <c r="B19" s="49" t="s">
        <v>48</v>
      </c>
      <c r="C19" s="23" t="s">
        <v>24</v>
      </c>
      <c r="D19" s="24" t="s">
        <v>27</v>
      </c>
      <c r="E19" s="23">
        <v>1</v>
      </c>
      <c r="F19" s="23" t="s">
        <v>44</v>
      </c>
      <c r="G19" s="25">
        <v>41346</v>
      </c>
      <c r="H19" s="11" t="s">
        <v>29</v>
      </c>
      <c r="I19" s="11">
        <f t="shared" si="1"/>
        <v>41430</v>
      </c>
      <c r="J19" s="146">
        <f t="shared" si="2"/>
        <v>41458</v>
      </c>
      <c r="K19" s="28" t="s">
        <v>29</v>
      </c>
      <c r="L19" s="6" t="s">
        <v>29</v>
      </c>
      <c r="M19" s="26" t="s">
        <v>29</v>
      </c>
      <c r="N19" s="5" t="s">
        <v>29</v>
      </c>
      <c r="O19" s="28" t="s">
        <v>29</v>
      </c>
      <c r="P19" s="26" t="s">
        <v>29</v>
      </c>
      <c r="Q19" s="5" t="s">
        <v>29</v>
      </c>
      <c r="R19" s="6" t="s">
        <v>29</v>
      </c>
      <c r="S19" s="30" t="s">
        <v>29</v>
      </c>
      <c r="T19" s="5" t="s">
        <v>29</v>
      </c>
      <c r="U19" s="6" t="s">
        <v>29</v>
      </c>
      <c r="V19" s="143" t="s">
        <v>29</v>
      </c>
      <c r="W19" s="140">
        <v>0</v>
      </c>
      <c r="X19" s="60">
        <v>0</v>
      </c>
      <c r="Y19" s="8">
        <v>0</v>
      </c>
      <c r="Z19" s="61">
        <v>0</v>
      </c>
      <c r="AA19" s="60">
        <v>0</v>
      </c>
      <c r="AB19" s="8">
        <v>0</v>
      </c>
      <c r="AC19" s="61">
        <v>0</v>
      </c>
      <c r="AD19" s="60">
        <v>0</v>
      </c>
      <c r="AE19" s="8">
        <v>0</v>
      </c>
      <c r="AF19" s="9">
        <v>0</v>
      </c>
      <c r="AG19" s="42">
        <v>0</v>
      </c>
      <c r="AH19" s="8">
        <v>0</v>
      </c>
      <c r="AI19" s="61">
        <v>0</v>
      </c>
      <c r="AJ19" s="133">
        <v>22</v>
      </c>
      <c r="AK19" s="10">
        <v>0</v>
      </c>
      <c r="AL19" s="183">
        <v>3</v>
      </c>
      <c r="AM19" s="185"/>
      <c r="AN19" s="185"/>
      <c r="AO19" s="177"/>
      <c r="AP19" s="208"/>
      <c r="AQ19" s="186"/>
      <c r="AR19" s="210"/>
    </row>
    <row r="20" spans="1:44">
      <c r="A20" s="49" t="s">
        <v>47</v>
      </c>
      <c r="B20" s="49" t="s">
        <v>48</v>
      </c>
      <c r="C20" s="23" t="s">
        <v>24</v>
      </c>
      <c r="D20" s="24" t="s">
        <v>27</v>
      </c>
      <c r="E20" s="23">
        <v>2</v>
      </c>
      <c r="F20" s="23" t="s">
        <v>44</v>
      </c>
      <c r="G20" s="25">
        <v>41346</v>
      </c>
      <c r="H20" s="11" t="s">
        <v>29</v>
      </c>
      <c r="I20" s="11">
        <f t="shared" si="1"/>
        <v>41430</v>
      </c>
      <c r="J20" s="146">
        <f t="shared" si="2"/>
        <v>41458</v>
      </c>
      <c r="K20" s="28" t="s">
        <v>29</v>
      </c>
      <c r="L20" s="6" t="s">
        <v>29</v>
      </c>
      <c r="M20" s="26" t="s">
        <v>29</v>
      </c>
      <c r="N20" s="5" t="s">
        <v>29</v>
      </c>
      <c r="O20" s="28" t="s">
        <v>29</v>
      </c>
      <c r="P20" s="26" t="s">
        <v>29</v>
      </c>
      <c r="Q20" s="5" t="s">
        <v>29</v>
      </c>
      <c r="R20" s="6" t="s">
        <v>29</v>
      </c>
      <c r="S20" s="30" t="s">
        <v>29</v>
      </c>
      <c r="T20" s="5" t="s">
        <v>29</v>
      </c>
      <c r="U20" s="6" t="s">
        <v>29</v>
      </c>
      <c r="V20" s="143" t="s">
        <v>29</v>
      </c>
      <c r="W20" s="140">
        <v>0</v>
      </c>
      <c r="X20" s="60">
        <v>0</v>
      </c>
      <c r="Y20" s="8">
        <v>0</v>
      </c>
      <c r="Z20" s="61">
        <v>0</v>
      </c>
      <c r="AA20" s="60">
        <v>0</v>
      </c>
      <c r="AB20" s="8">
        <v>0</v>
      </c>
      <c r="AC20" s="61">
        <v>0</v>
      </c>
      <c r="AD20" s="60">
        <v>0</v>
      </c>
      <c r="AE20" s="8">
        <v>0</v>
      </c>
      <c r="AF20" s="9">
        <v>0</v>
      </c>
      <c r="AG20" s="42">
        <v>0</v>
      </c>
      <c r="AH20" s="8">
        <v>0</v>
      </c>
      <c r="AI20" s="61">
        <v>0</v>
      </c>
      <c r="AJ20" s="133">
        <v>22</v>
      </c>
      <c r="AK20" s="10">
        <v>0</v>
      </c>
      <c r="AL20" s="183">
        <v>3</v>
      </c>
      <c r="AM20" s="185"/>
      <c r="AN20" s="185"/>
      <c r="AO20" s="177"/>
      <c r="AP20" s="209"/>
      <c r="AQ20" s="186"/>
      <c r="AR20" s="209"/>
    </row>
    <row r="21" spans="1:44">
      <c r="A21" s="49" t="s">
        <v>47</v>
      </c>
      <c r="B21" s="49" t="s">
        <v>48</v>
      </c>
      <c r="C21" s="23" t="s">
        <v>24</v>
      </c>
      <c r="D21" s="24" t="s">
        <v>27</v>
      </c>
      <c r="E21" s="23">
        <v>3</v>
      </c>
      <c r="F21" s="23" t="s">
        <v>44</v>
      </c>
      <c r="G21" s="25">
        <v>41346</v>
      </c>
      <c r="H21" s="11" t="s">
        <v>29</v>
      </c>
      <c r="I21" s="11">
        <f t="shared" si="1"/>
        <v>41430</v>
      </c>
      <c r="J21" s="146">
        <f t="shared" si="2"/>
        <v>41458</v>
      </c>
      <c r="K21" s="28" t="s">
        <v>29</v>
      </c>
      <c r="L21" s="6" t="s">
        <v>29</v>
      </c>
      <c r="M21" s="26" t="s">
        <v>29</v>
      </c>
      <c r="N21" s="5" t="s">
        <v>29</v>
      </c>
      <c r="O21" s="28" t="s">
        <v>29</v>
      </c>
      <c r="P21" s="26" t="s">
        <v>29</v>
      </c>
      <c r="Q21" s="5" t="s">
        <v>29</v>
      </c>
      <c r="R21" s="6" t="s">
        <v>29</v>
      </c>
      <c r="S21" s="30" t="s">
        <v>29</v>
      </c>
      <c r="T21" s="5" t="s">
        <v>29</v>
      </c>
      <c r="U21" s="6" t="s">
        <v>29</v>
      </c>
      <c r="V21" s="143" t="s">
        <v>29</v>
      </c>
      <c r="W21" s="140">
        <v>0</v>
      </c>
      <c r="X21" s="60">
        <v>0</v>
      </c>
      <c r="Y21" s="8">
        <v>0</v>
      </c>
      <c r="Z21" s="61">
        <v>0</v>
      </c>
      <c r="AA21" s="60">
        <v>0</v>
      </c>
      <c r="AB21" s="8">
        <v>0</v>
      </c>
      <c r="AC21" s="61">
        <v>0</v>
      </c>
      <c r="AD21" s="60">
        <v>0</v>
      </c>
      <c r="AE21" s="8">
        <v>0</v>
      </c>
      <c r="AF21" s="9">
        <v>0</v>
      </c>
      <c r="AG21" s="42">
        <v>0</v>
      </c>
      <c r="AH21" s="8">
        <v>0</v>
      </c>
      <c r="AI21" s="61">
        <v>0</v>
      </c>
      <c r="AJ21" s="133">
        <v>24</v>
      </c>
      <c r="AK21" s="10">
        <v>0</v>
      </c>
      <c r="AL21" s="183">
        <v>1</v>
      </c>
      <c r="AM21" s="185"/>
      <c r="AN21" s="185"/>
      <c r="AO21" s="177"/>
      <c r="AP21" s="209"/>
      <c r="AQ21" s="186"/>
      <c r="AR21" s="209"/>
    </row>
    <row r="22" spans="1:44">
      <c r="A22" s="49" t="s">
        <v>47</v>
      </c>
      <c r="B22" s="49" t="s">
        <v>48</v>
      </c>
      <c r="C22" s="23" t="s">
        <v>24</v>
      </c>
      <c r="D22" s="24" t="s">
        <v>27</v>
      </c>
      <c r="E22" s="23">
        <v>4</v>
      </c>
      <c r="F22" s="23" t="s">
        <v>44</v>
      </c>
      <c r="G22" s="25">
        <v>41346</v>
      </c>
      <c r="H22" s="11" t="s">
        <v>29</v>
      </c>
      <c r="I22" s="11">
        <f t="shared" si="1"/>
        <v>41430</v>
      </c>
      <c r="J22" s="146">
        <f t="shared" si="2"/>
        <v>41458</v>
      </c>
      <c r="K22" s="28" t="s">
        <v>29</v>
      </c>
      <c r="L22" s="6" t="s">
        <v>29</v>
      </c>
      <c r="M22" s="26" t="s">
        <v>29</v>
      </c>
      <c r="N22" s="5" t="s">
        <v>29</v>
      </c>
      <c r="O22" s="28" t="s">
        <v>29</v>
      </c>
      <c r="P22" s="26" t="s">
        <v>29</v>
      </c>
      <c r="Q22" s="5" t="s">
        <v>29</v>
      </c>
      <c r="R22" s="6" t="s">
        <v>29</v>
      </c>
      <c r="S22" s="30" t="s">
        <v>29</v>
      </c>
      <c r="T22" s="5" t="s">
        <v>29</v>
      </c>
      <c r="U22" s="6" t="s">
        <v>29</v>
      </c>
      <c r="V22" s="143" t="s">
        <v>29</v>
      </c>
      <c r="W22" s="140">
        <v>0</v>
      </c>
      <c r="X22" s="60">
        <v>0</v>
      </c>
      <c r="Y22" s="8">
        <v>0</v>
      </c>
      <c r="Z22" s="61">
        <v>0</v>
      </c>
      <c r="AA22" s="60">
        <v>0</v>
      </c>
      <c r="AB22" s="8">
        <v>0</v>
      </c>
      <c r="AC22" s="61">
        <v>0</v>
      </c>
      <c r="AD22" s="60">
        <v>0</v>
      </c>
      <c r="AE22" s="8">
        <v>0</v>
      </c>
      <c r="AF22" s="9">
        <v>0</v>
      </c>
      <c r="AG22" s="42">
        <v>0</v>
      </c>
      <c r="AH22" s="8">
        <v>0</v>
      </c>
      <c r="AI22" s="61">
        <v>0</v>
      </c>
      <c r="AJ22" s="133">
        <v>23</v>
      </c>
      <c r="AK22" s="10">
        <v>0</v>
      </c>
      <c r="AL22" s="183">
        <v>2</v>
      </c>
      <c r="AM22" s="185"/>
      <c r="AN22" s="185"/>
      <c r="AO22" s="177"/>
      <c r="AP22" s="209"/>
      <c r="AQ22" s="186"/>
      <c r="AR22" s="209"/>
    </row>
    <row r="23" spans="1:44" s="162" customFormat="1">
      <c r="A23" s="158"/>
      <c r="B23" s="158"/>
      <c r="C23" s="159"/>
      <c r="D23" s="159"/>
      <c r="E23" s="159"/>
      <c r="F23" s="159"/>
      <c r="G23" s="159"/>
      <c r="H23" s="159"/>
      <c r="I23" s="159"/>
      <c r="J23" s="160"/>
      <c r="K23" s="161"/>
      <c r="L23" s="159"/>
      <c r="M23" s="164"/>
      <c r="N23" s="165"/>
      <c r="O23" s="161"/>
      <c r="P23" s="164"/>
      <c r="Q23" s="165"/>
      <c r="R23" s="159"/>
      <c r="S23" s="166"/>
      <c r="T23" s="165"/>
      <c r="U23" s="159"/>
      <c r="V23" s="160"/>
      <c r="W23" s="167">
        <f>(W19/(25-$AL$19)+W20/(25-$AL$20)+W21/(25-$AL$21)+W22/(25-$AL$22))/4</f>
        <v>0</v>
      </c>
      <c r="X23" s="167">
        <f t="shared" ref="X23:AI23" si="6">(X19/(25-$AL$19)+X20/(25-$AL$20)+X21/(25-$AL$21)+X22/(25-$AL$22))/4</f>
        <v>0</v>
      </c>
      <c r="Y23" s="167">
        <f t="shared" si="6"/>
        <v>0</v>
      </c>
      <c r="Z23" s="167">
        <f t="shared" si="6"/>
        <v>0</v>
      </c>
      <c r="AA23" s="167">
        <f t="shared" si="6"/>
        <v>0</v>
      </c>
      <c r="AB23" s="167">
        <f t="shared" si="6"/>
        <v>0</v>
      </c>
      <c r="AC23" s="167">
        <f t="shared" si="6"/>
        <v>0</v>
      </c>
      <c r="AD23" s="167">
        <f t="shared" si="6"/>
        <v>0</v>
      </c>
      <c r="AE23" s="167">
        <f t="shared" si="6"/>
        <v>0</v>
      </c>
      <c r="AF23" s="167">
        <f t="shared" si="6"/>
        <v>0</v>
      </c>
      <c r="AG23" s="167">
        <f t="shared" si="6"/>
        <v>0</v>
      </c>
      <c r="AH23" s="167">
        <f t="shared" si="6"/>
        <v>0</v>
      </c>
      <c r="AI23" s="167">
        <f t="shared" si="6"/>
        <v>0</v>
      </c>
      <c r="AJ23" s="161"/>
      <c r="AK23" s="159"/>
      <c r="AL23" s="164"/>
      <c r="AM23" s="177"/>
      <c r="AN23" s="177"/>
      <c r="AO23" s="177"/>
      <c r="AP23" s="178"/>
      <c r="AQ23" s="177"/>
      <c r="AR23" s="178"/>
    </row>
    <row r="24" spans="1:44">
      <c r="A24" s="1" t="s">
        <v>47</v>
      </c>
      <c r="B24" s="1" t="s">
        <v>48</v>
      </c>
      <c r="C24" s="12" t="s">
        <v>24</v>
      </c>
      <c r="D24" s="13" t="s">
        <v>30</v>
      </c>
      <c r="E24" s="12">
        <v>1</v>
      </c>
      <c r="F24" s="2" t="s">
        <v>44</v>
      </c>
      <c r="G24" s="4">
        <v>41346</v>
      </c>
      <c r="H24" s="15" t="s">
        <v>29</v>
      </c>
      <c r="I24" s="14">
        <f t="shared" si="1"/>
        <v>41430</v>
      </c>
      <c r="J24" s="154">
        <f t="shared" si="2"/>
        <v>41458</v>
      </c>
      <c r="K24" s="28" t="s">
        <v>29</v>
      </c>
      <c r="L24" s="6" t="s">
        <v>29</v>
      </c>
      <c r="M24" s="26" t="s">
        <v>29</v>
      </c>
      <c r="N24" s="5" t="s">
        <v>29</v>
      </c>
      <c r="O24" s="28" t="s">
        <v>29</v>
      </c>
      <c r="P24" s="26" t="s">
        <v>29</v>
      </c>
      <c r="Q24" s="5" t="s">
        <v>29</v>
      </c>
      <c r="R24" s="6" t="s">
        <v>29</v>
      </c>
      <c r="S24" s="30" t="s">
        <v>29</v>
      </c>
      <c r="T24" s="5" t="s">
        <v>29</v>
      </c>
      <c r="U24" s="6" t="s">
        <v>29</v>
      </c>
      <c r="V24" s="143" t="s">
        <v>29</v>
      </c>
      <c r="W24" s="140">
        <v>0</v>
      </c>
      <c r="X24" s="60">
        <v>0</v>
      </c>
      <c r="Y24" s="8">
        <v>0</v>
      </c>
      <c r="Z24" s="61">
        <v>0</v>
      </c>
      <c r="AA24" s="60">
        <v>0</v>
      </c>
      <c r="AB24" s="8">
        <v>6</v>
      </c>
      <c r="AC24" s="61">
        <v>15</v>
      </c>
      <c r="AD24" s="60">
        <v>18</v>
      </c>
      <c r="AE24" s="8">
        <v>21</v>
      </c>
      <c r="AF24" s="9">
        <v>21</v>
      </c>
      <c r="AG24" s="42">
        <v>22</v>
      </c>
      <c r="AH24" s="8">
        <v>22</v>
      </c>
      <c r="AI24" s="61">
        <v>22</v>
      </c>
      <c r="AJ24" s="133">
        <v>3</v>
      </c>
      <c r="AK24" s="10">
        <v>0</v>
      </c>
      <c r="AL24" s="183">
        <v>0</v>
      </c>
      <c r="AM24" s="185"/>
      <c r="AN24" s="185"/>
      <c r="AO24" s="177"/>
      <c r="AP24" s="208"/>
      <c r="AQ24" s="186"/>
      <c r="AR24" s="210"/>
    </row>
    <row r="25" spans="1:44">
      <c r="A25" s="1" t="s">
        <v>47</v>
      </c>
      <c r="B25" s="1" t="s">
        <v>48</v>
      </c>
      <c r="C25" s="12" t="s">
        <v>24</v>
      </c>
      <c r="D25" s="13" t="s">
        <v>30</v>
      </c>
      <c r="E25" s="12">
        <v>2</v>
      </c>
      <c r="F25" s="2" t="s">
        <v>44</v>
      </c>
      <c r="G25" s="4">
        <v>41346</v>
      </c>
      <c r="H25" s="15" t="s">
        <v>29</v>
      </c>
      <c r="I25" s="14">
        <f t="shared" si="1"/>
        <v>41430</v>
      </c>
      <c r="J25" s="154">
        <f t="shared" si="2"/>
        <v>41458</v>
      </c>
      <c r="K25" s="28" t="s">
        <v>29</v>
      </c>
      <c r="L25" s="6" t="s">
        <v>29</v>
      </c>
      <c r="M25" s="26" t="s">
        <v>29</v>
      </c>
      <c r="N25" s="5" t="s">
        <v>29</v>
      </c>
      <c r="O25" s="28" t="s">
        <v>29</v>
      </c>
      <c r="P25" s="26" t="s">
        <v>29</v>
      </c>
      <c r="Q25" s="5" t="s">
        <v>29</v>
      </c>
      <c r="R25" s="6" t="s">
        <v>29</v>
      </c>
      <c r="S25" s="30" t="s">
        <v>29</v>
      </c>
      <c r="T25" s="5" t="s">
        <v>29</v>
      </c>
      <c r="U25" s="6" t="s">
        <v>29</v>
      </c>
      <c r="V25" s="143" t="s">
        <v>29</v>
      </c>
      <c r="W25" s="140">
        <v>0</v>
      </c>
      <c r="X25" s="60">
        <v>0</v>
      </c>
      <c r="Y25" s="8">
        <v>0</v>
      </c>
      <c r="Z25" s="61">
        <v>0</v>
      </c>
      <c r="AA25" s="60">
        <v>0</v>
      </c>
      <c r="AB25" s="8">
        <v>4</v>
      </c>
      <c r="AC25" s="9">
        <v>13</v>
      </c>
      <c r="AD25" s="42">
        <v>16</v>
      </c>
      <c r="AE25" s="8">
        <v>16</v>
      </c>
      <c r="AF25" s="9">
        <v>16</v>
      </c>
      <c r="AG25" s="42">
        <v>16</v>
      </c>
      <c r="AH25" s="8">
        <v>16</v>
      </c>
      <c r="AI25" s="61">
        <v>16</v>
      </c>
      <c r="AJ25" s="133">
        <v>7</v>
      </c>
      <c r="AK25" s="10">
        <v>0</v>
      </c>
      <c r="AL25" s="183">
        <v>2</v>
      </c>
      <c r="AM25" s="185"/>
      <c r="AN25" s="185"/>
      <c r="AO25" s="177"/>
      <c r="AP25" s="209"/>
      <c r="AQ25" s="186"/>
      <c r="AR25" s="209"/>
    </row>
    <row r="26" spans="1:44">
      <c r="A26" s="1" t="s">
        <v>47</v>
      </c>
      <c r="B26" s="1" t="s">
        <v>48</v>
      </c>
      <c r="C26" s="12" t="s">
        <v>24</v>
      </c>
      <c r="D26" s="13" t="s">
        <v>30</v>
      </c>
      <c r="E26" s="12">
        <v>3</v>
      </c>
      <c r="F26" s="2" t="s">
        <v>44</v>
      </c>
      <c r="G26" s="4">
        <v>41346</v>
      </c>
      <c r="H26" s="15" t="s">
        <v>29</v>
      </c>
      <c r="I26" s="14">
        <f t="shared" si="1"/>
        <v>41430</v>
      </c>
      <c r="J26" s="154">
        <f t="shared" si="2"/>
        <v>41458</v>
      </c>
      <c r="K26" s="28" t="s">
        <v>29</v>
      </c>
      <c r="L26" s="6" t="s">
        <v>29</v>
      </c>
      <c r="M26" s="26" t="s">
        <v>29</v>
      </c>
      <c r="N26" s="5" t="s">
        <v>29</v>
      </c>
      <c r="O26" s="28" t="s">
        <v>29</v>
      </c>
      <c r="P26" s="26" t="s">
        <v>29</v>
      </c>
      <c r="Q26" s="5" t="s">
        <v>29</v>
      </c>
      <c r="R26" s="6" t="s">
        <v>29</v>
      </c>
      <c r="S26" s="30" t="s">
        <v>29</v>
      </c>
      <c r="T26" s="5" t="s">
        <v>29</v>
      </c>
      <c r="U26" s="6" t="s">
        <v>29</v>
      </c>
      <c r="V26" s="143" t="s">
        <v>29</v>
      </c>
      <c r="W26" s="140">
        <v>0</v>
      </c>
      <c r="X26" s="60">
        <v>0</v>
      </c>
      <c r="Y26" s="8">
        <v>0</v>
      </c>
      <c r="Z26" s="61">
        <v>0</v>
      </c>
      <c r="AA26" s="60">
        <v>0</v>
      </c>
      <c r="AB26" s="8">
        <v>8</v>
      </c>
      <c r="AC26" s="9">
        <v>14</v>
      </c>
      <c r="AD26" s="42">
        <v>18</v>
      </c>
      <c r="AE26" s="8">
        <v>19</v>
      </c>
      <c r="AF26" s="9">
        <v>19</v>
      </c>
      <c r="AG26" s="42">
        <v>20</v>
      </c>
      <c r="AH26" s="8">
        <v>20</v>
      </c>
      <c r="AI26" s="61">
        <v>20</v>
      </c>
      <c r="AJ26" s="133">
        <v>5</v>
      </c>
      <c r="AK26" s="10">
        <v>0</v>
      </c>
      <c r="AL26" s="183">
        <v>0</v>
      </c>
      <c r="AM26" s="185"/>
      <c r="AN26" s="185"/>
      <c r="AO26" s="177"/>
      <c r="AP26" s="209"/>
      <c r="AQ26" s="186"/>
      <c r="AR26" s="209"/>
    </row>
    <row r="27" spans="1:44">
      <c r="A27" s="1" t="s">
        <v>47</v>
      </c>
      <c r="B27" s="1" t="s">
        <v>48</v>
      </c>
      <c r="C27" s="12" t="s">
        <v>24</v>
      </c>
      <c r="D27" s="13" t="s">
        <v>30</v>
      </c>
      <c r="E27" s="12">
        <v>4</v>
      </c>
      <c r="F27" s="2" t="s">
        <v>44</v>
      </c>
      <c r="G27" s="4">
        <v>41346</v>
      </c>
      <c r="H27" s="15" t="s">
        <v>29</v>
      </c>
      <c r="I27" s="14">
        <f t="shared" si="1"/>
        <v>41430</v>
      </c>
      <c r="J27" s="154">
        <f t="shared" si="2"/>
        <v>41458</v>
      </c>
      <c r="K27" s="28" t="s">
        <v>29</v>
      </c>
      <c r="L27" s="6" t="s">
        <v>29</v>
      </c>
      <c r="M27" s="26" t="s">
        <v>29</v>
      </c>
      <c r="N27" s="5" t="s">
        <v>29</v>
      </c>
      <c r="O27" s="28" t="s">
        <v>29</v>
      </c>
      <c r="P27" s="26" t="s">
        <v>29</v>
      </c>
      <c r="Q27" s="5" t="s">
        <v>29</v>
      </c>
      <c r="R27" s="6" t="s">
        <v>29</v>
      </c>
      <c r="S27" s="30" t="s">
        <v>29</v>
      </c>
      <c r="T27" s="5" t="s">
        <v>29</v>
      </c>
      <c r="U27" s="6" t="s">
        <v>29</v>
      </c>
      <c r="V27" s="143" t="s">
        <v>29</v>
      </c>
      <c r="W27" s="140">
        <v>0</v>
      </c>
      <c r="X27" s="60">
        <v>0</v>
      </c>
      <c r="Y27" s="8">
        <v>0</v>
      </c>
      <c r="Z27" s="61">
        <v>0</v>
      </c>
      <c r="AA27" s="60">
        <v>0</v>
      </c>
      <c r="AB27" s="8">
        <v>6</v>
      </c>
      <c r="AC27" s="9">
        <v>15</v>
      </c>
      <c r="AD27" s="42">
        <v>17</v>
      </c>
      <c r="AE27" s="8">
        <v>18</v>
      </c>
      <c r="AF27" s="9">
        <v>19</v>
      </c>
      <c r="AG27" s="42">
        <v>20</v>
      </c>
      <c r="AH27" s="8">
        <v>20</v>
      </c>
      <c r="AI27" s="61">
        <v>20</v>
      </c>
      <c r="AJ27" s="133">
        <v>4</v>
      </c>
      <c r="AK27" s="10">
        <v>0</v>
      </c>
      <c r="AL27" s="183">
        <v>1</v>
      </c>
      <c r="AM27" s="185"/>
      <c r="AN27" s="185"/>
      <c r="AO27" s="177"/>
      <c r="AP27" s="209"/>
      <c r="AQ27" s="186"/>
      <c r="AR27" s="209"/>
    </row>
    <row r="28" spans="1:44" s="162" customFormat="1">
      <c r="A28" s="158"/>
      <c r="B28" s="158"/>
      <c r="C28" s="159"/>
      <c r="D28" s="159"/>
      <c r="E28" s="159"/>
      <c r="F28" s="159"/>
      <c r="G28" s="159"/>
      <c r="H28" s="159"/>
      <c r="I28" s="159"/>
      <c r="J28" s="160"/>
      <c r="K28" s="161"/>
      <c r="L28" s="159"/>
      <c r="M28" s="164"/>
      <c r="N28" s="165"/>
      <c r="O28" s="161"/>
      <c r="P28" s="164"/>
      <c r="Q28" s="165"/>
      <c r="R28" s="159"/>
      <c r="S28" s="166"/>
      <c r="T28" s="165"/>
      <c r="U28" s="159"/>
      <c r="V28" s="160"/>
      <c r="W28" s="167">
        <f>(W24/(25-$AL$24)+W25/(25-$AL$25)+W26/(25-$AL$26)+W27/(25-$AL$27))/4</f>
        <v>0</v>
      </c>
      <c r="X28" s="167">
        <f t="shared" ref="X28:AI28" si="7">(X24/(25-$AL$24)+X25/(25-$AL$25)+X26/(25-$AL$26)+X27/(25-$AL$27))/4</f>
        <v>0</v>
      </c>
      <c r="Y28" s="167">
        <f t="shared" si="7"/>
        <v>0</v>
      </c>
      <c r="Z28" s="167">
        <f t="shared" si="7"/>
        <v>0</v>
      </c>
      <c r="AA28" s="167">
        <f t="shared" si="7"/>
        <v>0</v>
      </c>
      <c r="AB28" s="167">
        <f t="shared" si="7"/>
        <v>0.2459782608695652</v>
      </c>
      <c r="AC28" s="167">
        <f t="shared" si="7"/>
        <v>0.58755434782608695</v>
      </c>
      <c r="AD28" s="167">
        <f t="shared" si="7"/>
        <v>0.71099637681159422</v>
      </c>
      <c r="AE28" s="167">
        <f t="shared" si="7"/>
        <v>0.76141304347826089</v>
      </c>
      <c r="AF28" s="167">
        <f t="shared" si="7"/>
        <v>0.77182971014492752</v>
      </c>
      <c r="AG28" s="167">
        <f t="shared" si="7"/>
        <v>0.80224637681159428</v>
      </c>
      <c r="AH28" s="167">
        <f t="shared" si="7"/>
        <v>0.80224637681159428</v>
      </c>
      <c r="AI28" s="167">
        <f t="shared" si="7"/>
        <v>0.80224637681159428</v>
      </c>
      <c r="AJ28" s="161"/>
      <c r="AK28" s="159"/>
      <c r="AL28" s="164"/>
      <c r="AM28" s="177"/>
      <c r="AN28" s="177"/>
      <c r="AO28" s="177"/>
      <c r="AP28" s="178"/>
      <c r="AQ28" s="177"/>
      <c r="AR28" s="178"/>
    </row>
    <row r="29" spans="1:44">
      <c r="A29" s="49" t="s">
        <v>47</v>
      </c>
      <c r="B29" s="49" t="s">
        <v>48</v>
      </c>
      <c r="C29" s="23" t="s">
        <v>24</v>
      </c>
      <c r="D29" s="24" t="s">
        <v>31</v>
      </c>
      <c r="E29" s="23">
        <v>1</v>
      </c>
      <c r="F29" s="23" t="s">
        <v>44</v>
      </c>
      <c r="G29" s="25">
        <v>41346</v>
      </c>
      <c r="H29" s="11" t="s">
        <v>29</v>
      </c>
      <c r="I29" s="11">
        <f t="shared" si="1"/>
        <v>41430</v>
      </c>
      <c r="J29" s="146">
        <f t="shared" si="2"/>
        <v>41458</v>
      </c>
      <c r="K29" s="28" t="s">
        <v>29</v>
      </c>
      <c r="L29" s="6" t="s">
        <v>29</v>
      </c>
      <c r="M29" s="26" t="s">
        <v>29</v>
      </c>
      <c r="N29" s="5" t="s">
        <v>29</v>
      </c>
      <c r="O29" s="28" t="s">
        <v>29</v>
      </c>
      <c r="P29" s="26" t="s">
        <v>29</v>
      </c>
      <c r="Q29" s="5" t="s">
        <v>29</v>
      </c>
      <c r="R29" s="6" t="s">
        <v>29</v>
      </c>
      <c r="S29" s="30" t="s">
        <v>29</v>
      </c>
      <c r="T29" s="5" t="s">
        <v>29</v>
      </c>
      <c r="U29" s="6" t="s">
        <v>29</v>
      </c>
      <c r="V29" s="143" t="s">
        <v>29</v>
      </c>
      <c r="W29" s="140">
        <v>0</v>
      </c>
      <c r="X29" s="60">
        <v>0</v>
      </c>
      <c r="Y29" s="8">
        <v>0</v>
      </c>
      <c r="Z29" s="61">
        <v>0</v>
      </c>
      <c r="AA29" s="60">
        <v>0</v>
      </c>
      <c r="AB29" s="8">
        <v>0</v>
      </c>
      <c r="AC29" s="9">
        <v>0</v>
      </c>
      <c r="AD29" s="42">
        <v>0</v>
      </c>
      <c r="AE29" s="8">
        <v>0</v>
      </c>
      <c r="AF29" s="9">
        <v>0</v>
      </c>
      <c r="AG29" s="42">
        <v>6</v>
      </c>
      <c r="AH29" s="8">
        <v>8</v>
      </c>
      <c r="AI29" s="61">
        <v>11</v>
      </c>
      <c r="AJ29" s="133">
        <v>12</v>
      </c>
      <c r="AK29" s="10">
        <v>0</v>
      </c>
      <c r="AL29" s="183">
        <v>2</v>
      </c>
      <c r="AM29" s="185"/>
      <c r="AN29" s="185"/>
      <c r="AO29" s="177"/>
      <c r="AP29" s="208"/>
      <c r="AQ29" s="186"/>
      <c r="AR29" s="210"/>
    </row>
    <row r="30" spans="1:44">
      <c r="A30" s="49" t="s">
        <v>47</v>
      </c>
      <c r="B30" s="49" t="s">
        <v>48</v>
      </c>
      <c r="C30" s="23" t="s">
        <v>24</v>
      </c>
      <c r="D30" s="24" t="s">
        <v>31</v>
      </c>
      <c r="E30" s="23">
        <v>2</v>
      </c>
      <c r="F30" s="23" t="s">
        <v>44</v>
      </c>
      <c r="G30" s="25">
        <v>41346</v>
      </c>
      <c r="H30" s="11" t="s">
        <v>29</v>
      </c>
      <c r="I30" s="11">
        <f t="shared" si="1"/>
        <v>41430</v>
      </c>
      <c r="J30" s="146">
        <f t="shared" si="2"/>
        <v>41458</v>
      </c>
      <c r="K30" s="28" t="s">
        <v>29</v>
      </c>
      <c r="L30" s="6" t="s">
        <v>29</v>
      </c>
      <c r="M30" s="26" t="s">
        <v>29</v>
      </c>
      <c r="N30" s="5" t="s">
        <v>29</v>
      </c>
      <c r="O30" s="28" t="s">
        <v>29</v>
      </c>
      <c r="P30" s="26" t="s">
        <v>29</v>
      </c>
      <c r="Q30" s="5" t="s">
        <v>29</v>
      </c>
      <c r="R30" s="6" t="s">
        <v>29</v>
      </c>
      <c r="S30" s="30" t="s">
        <v>29</v>
      </c>
      <c r="T30" s="5" t="s">
        <v>29</v>
      </c>
      <c r="U30" s="6" t="s">
        <v>29</v>
      </c>
      <c r="V30" s="143" t="s">
        <v>29</v>
      </c>
      <c r="W30" s="140">
        <v>0</v>
      </c>
      <c r="X30" s="60">
        <v>0</v>
      </c>
      <c r="Y30" s="8">
        <v>0</v>
      </c>
      <c r="Z30" s="61">
        <v>0</v>
      </c>
      <c r="AA30" s="60">
        <v>0</v>
      </c>
      <c r="AB30" s="8">
        <v>0</v>
      </c>
      <c r="AC30" s="9">
        <v>0</v>
      </c>
      <c r="AD30" s="42">
        <v>0</v>
      </c>
      <c r="AE30" s="8">
        <v>0</v>
      </c>
      <c r="AF30" s="9">
        <v>0</v>
      </c>
      <c r="AG30" s="42">
        <v>5</v>
      </c>
      <c r="AH30" s="8">
        <v>6</v>
      </c>
      <c r="AI30" s="61">
        <v>10</v>
      </c>
      <c r="AJ30" s="133">
        <v>13</v>
      </c>
      <c r="AK30" s="10">
        <v>0</v>
      </c>
      <c r="AL30" s="183">
        <v>2</v>
      </c>
      <c r="AM30" s="185"/>
      <c r="AN30" s="185"/>
      <c r="AO30" s="177"/>
      <c r="AP30" s="209"/>
      <c r="AQ30" s="186"/>
      <c r="AR30" s="209"/>
    </row>
    <row r="31" spans="1:44">
      <c r="A31" s="49" t="s">
        <v>47</v>
      </c>
      <c r="B31" s="49" t="s">
        <v>48</v>
      </c>
      <c r="C31" s="23" t="s">
        <v>24</v>
      </c>
      <c r="D31" s="24" t="s">
        <v>31</v>
      </c>
      <c r="E31" s="23">
        <v>3</v>
      </c>
      <c r="F31" s="23" t="s">
        <v>44</v>
      </c>
      <c r="G31" s="25">
        <v>41346</v>
      </c>
      <c r="H31" s="11" t="s">
        <v>29</v>
      </c>
      <c r="I31" s="11">
        <f t="shared" si="1"/>
        <v>41430</v>
      </c>
      <c r="J31" s="146">
        <f t="shared" si="2"/>
        <v>41458</v>
      </c>
      <c r="K31" s="28" t="s">
        <v>29</v>
      </c>
      <c r="L31" s="6" t="s">
        <v>29</v>
      </c>
      <c r="M31" s="26" t="s">
        <v>29</v>
      </c>
      <c r="N31" s="5" t="s">
        <v>29</v>
      </c>
      <c r="O31" s="28" t="s">
        <v>29</v>
      </c>
      <c r="P31" s="26" t="s">
        <v>29</v>
      </c>
      <c r="Q31" s="5" t="s">
        <v>29</v>
      </c>
      <c r="R31" s="6" t="s">
        <v>29</v>
      </c>
      <c r="S31" s="30" t="s">
        <v>29</v>
      </c>
      <c r="T31" s="5" t="s">
        <v>29</v>
      </c>
      <c r="U31" s="6" t="s">
        <v>29</v>
      </c>
      <c r="V31" s="143" t="s">
        <v>29</v>
      </c>
      <c r="W31" s="140">
        <v>0</v>
      </c>
      <c r="X31" s="60">
        <v>0</v>
      </c>
      <c r="Y31" s="8">
        <v>0</v>
      </c>
      <c r="Z31" s="61">
        <v>0</v>
      </c>
      <c r="AA31" s="60">
        <v>0</v>
      </c>
      <c r="AB31" s="8">
        <v>0</v>
      </c>
      <c r="AC31" s="9">
        <v>0</v>
      </c>
      <c r="AD31" s="42">
        <v>0</v>
      </c>
      <c r="AE31" s="8">
        <v>0</v>
      </c>
      <c r="AF31" s="9">
        <v>0</v>
      </c>
      <c r="AG31" s="42">
        <v>2</v>
      </c>
      <c r="AH31" s="8">
        <v>4</v>
      </c>
      <c r="AI31" s="61">
        <v>7</v>
      </c>
      <c r="AJ31" s="133">
        <v>16</v>
      </c>
      <c r="AK31" s="10">
        <v>0</v>
      </c>
      <c r="AL31" s="183">
        <v>2</v>
      </c>
      <c r="AM31" s="185"/>
      <c r="AN31" s="185"/>
      <c r="AO31" s="177"/>
      <c r="AP31" s="209"/>
      <c r="AQ31" s="186"/>
      <c r="AR31" s="209"/>
    </row>
    <row r="32" spans="1:44" ht="15.75" thickBot="1">
      <c r="A32" s="50" t="s">
        <v>47</v>
      </c>
      <c r="B32" s="50" t="s">
        <v>48</v>
      </c>
      <c r="C32" s="33" t="s">
        <v>24</v>
      </c>
      <c r="D32" s="34" t="s">
        <v>31</v>
      </c>
      <c r="E32" s="33">
        <v>4</v>
      </c>
      <c r="F32" s="33" t="s">
        <v>44</v>
      </c>
      <c r="G32" s="35">
        <v>41346</v>
      </c>
      <c r="H32" s="16" t="s">
        <v>29</v>
      </c>
      <c r="I32" s="16">
        <f t="shared" si="1"/>
        <v>41430</v>
      </c>
      <c r="J32" s="147">
        <f t="shared" si="2"/>
        <v>41458</v>
      </c>
      <c r="K32" s="29" t="s">
        <v>29</v>
      </c>
      <c r="L32" s="18" t="s">
        <v>29</v>
      </c>
      <c r="M32" s="27" t="s">
        <v>29</v>
      </c>
      <c r="N32" s="17" t="s">
        <v>29</v>
      </c>
      <c r="O32" s="29" t="s">
        <v>29</v>
      </c>
      <c r="P32" s="27" t="s">
        <v>29</v>
      </c>
      <c r="Q32" s="17" t="s">
        <v>29</v>
      </c>
      <c r="R32" s="18" t="s">
        <v>29</v>
      </c>
      <c r="S32" s="31" t="s">
        <v>29</v>
      </c>
      <c r="T32" s="17" t="s">
        <v>29</v>
      </c>
      <c r="U32" s="18" t="s">
        <v>29</v>
      </c>
      <c r="V32" s="145" t="s">
        <v>29</v>
      </c>
      <c r="W32" s="144">
        <v>0</v>
      </c>
      <c r="X32" s="62">
        <v>0</v>
      </c>
      <c r="Y32" s="19">
        <v>0</v>
      </c>
      <c r="Z32" s="56">
        <v>0</v>
      </c>
      <c r="AA32" s="62">
        <v>0</v>
      </c>
      <c r="AB32" s="19">
        <v>0</v>
      </c>
      <c r="AC32" s="20">
        <v>0</v>
      </c>
      <c r="AD32" s="43">
        <v>0</v>
      </c>
      <c r="AE32" s="19">
        <v>0</v>
      </c>
      <c r="AF32" s="20">
        <v>0</v>
      </c>
      <c r="AG32" s="43">
        <v>3</v>
      </c>
      <c r="AH32" s="19">
        <v>7</v>
      </c>
      <c r="AI32" s="56">
        <v>8</v>
      </c>
      <c r="AJ32" s="134">
        <v>16</v>
      </c>
      <c r="AK32" s="21">
        <v>0</v>
      </c>
      <c r="AL32" s="184">
        <v>1</v>
      </c>
      <c r="AM32" s="185"/>
      <c r="AN32" s="185"/>
      <c r="AO32" s="177"/>
      <c r="AP32" s="209"/>
      <c r="AQ32" s="186"/>
      <c r="AR32" s="209"/>
    </row>
    <row r="33" spans="23:35" s="68" customFormat="1" ht="15.75" thickTop="1">
      <c r="W33" s="68">
        <f>(W29/(25-$AL$29)+W30/(25-$AL$30)+W31/(25-$AL$31)+W32/(25-$AL$32))/4</f>
        <v>0</v>
      </c>
      <c r="X33" s="68">
        <f t="shared" ref="X33:AI33" si="8">(X29/(25-$AL$29)+X30/(25-$AL$30)+X31/(25-$AL$31)+X32/(25-$AL$32))/4</f>
        <v>0</v>
      </c>
      <c r="Y33" s="68">
        <f t="shared" si="8"/>
        <v>0</v>
      </c>
      <c r="Z33" s="68">
        <f t="shared" si="8"/>
        <v>0</v>
      </c>
      <c r="AA33" s="68">
        <f t="shared" si="8"/>
        <v>0</v>
      </c>
      <c r="AB33" s="68">
        <f t="shared" si="8"/>
        <v>0</v>
      </c>
      <c r="AC33" s="68">
        <f t="shared" si="8"/>
        <v>0</v>
      </c>
      <c r="AD33" s="68">
        <f t="shared" si="8"/>
        <v>0</v>
      </c>
      <c r="AE33" s="68">
        <f t="shared" si="8"/>
        <v>0</v>
      </c>
      <c r="AF33" s="68">
        <f t="shared" si="8"/>
        <v>0</v>
      </c>
      <c r="AG33" s="68">
        <f t="shared" si="8"/>
        <v>0.17255434782608697</v>
      </c>
      <c r="AH33" s="68">
        <f t="shared" si="8"/>
        <v>0.26856884057971014</v>
      </c>
      <c r="AI33" s="68">
        <f t="shared" si="8"/>
        <v>0.38768115942028986</v>
      </c>
    </row>
  </sheetData>
  <mergeCells count="12">
    <mergeCell ref="AP4:AP7"/>
    <mergeCell ref="AR4:AR7"/>
    <mergeCell ref="AP9:AP12"/>
    <mergeCell ref="AR9:AR12"/>
    <mergeCell ref="AP14:AP17"/>
    <mergeCell ref="AR14:AR17"/>
    <mergeCell ref="AP19:AP22"/>
    <mergeCell ref="AR19:AR22"/>
    <mergeCell ref="AP24:AP27"/>
    <mergeCell ref="AR24:AR27"/>
    <mergeCell ref="AP29:AP32"/>
    <mergeCell ref="AR29:AR3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L33"/>
  <sheetViews>
    <sheetView zoomScale="75" zoomScaleNormal="75" workbookViewId="0">
      <selection activeCell="J3" sqref="J3"/>
    </sheetView>
  </sheetViews>
  <sheetFormatPr baseColWidth="10" defaultRowHeight="15"/>
  <cols>
    <col min="1" max="1" width="7.5703125" bestFit="1" customWidth="1"/>
    <col min="2" max="2" width="7.7109375" bestFit="1" customWidth="1"/>
    <col min="3" max="3" width="2.42578125" bestFit="1" customWidth="1"/>
    <col min="4" max="4" width="5.7109375" bestFit="1" customWidth="1"/>
    <col min="5" max="5" width="2.28515625" bestFit="1" customWidth="1"/>
    <col min="6" max="6" width="2.42578125" bestFit="1" customWidth="1"/>
    <col min="7" max="7" width="9.140625" bestFit="1" customWidth="1"/>
    <col min="8" max="8" width="9.28515625" bestFit="1" customWidth="1"/>
    <col min="9" max="9" width="9.42578125" bestFit="1" customWidth="1"/>
    <col min="10" max="10" width="9.28515625" bestFit="1" customWidth="1"/>
    <col min="11" max="11" width="5.42578125" customWidth="1"/>
    <col min="12" max="12" width="5.5703125" customWidth="1"/>
    <col min="13" max="13" width="5.7109375" customWidth="1"/>
    <col min="14" max="14" width="5.28515625" customWidth="1"/>
    <col min="15" max="15" width="5.5703125" customWidth="1"/>
    <col min="16" max="16" width="5.140625" customWidth="1"/>
    <col min="17" max="17" width="5.85546875" customWidth="1"/>
    <col min="18" max="18" width="5.5703125" customWidth="1"/>
    <col min="19" max="19" width="5.140625" customWidth="1"/>
    <col min="20" max="20" width="4.7109375" customWidth="1"/>
    <col min="21" max="21" width="5.85546875" customWidth="1"/>
    <col min="22" max="22" width="5.140625" customWidth="1"/>
    <col min="23" max="23" width="7.5703125" customWidth="1"/>
    <col min="24" max="25" width="5.85546875" customWidth="1"/>
    <col min="26" max="26" width="5.5703125" customWidth="1"/>
    <col min="27" max="27" width="6.140625" customWidth="1"/>
    <col min="28" max="29" width="5.7109375" customWidth="1"/>
    <col min="30" max="30" width="5.28515625" customWidth="1"/>
    <col min="31" max="31" width="6.140625" customWidth="1"/>
    <col min="32" max="33" width="5.7109375" customWidth="1"/>
    <col min="34" max="34" width="5.28515625" customWidth="1"/>
    <col min="35" max="35" width="5.85546875" customWidth="1"/>
    <col min="36" max="36" width="6.140625" customWidth="1"/>
    <col min="37" max="38" width="5.7109375" customWidth="1"/>
  </cols>
  <sheetData>
    <row r="1" spans="1:38">
      <c r="A1" s="211" t="s">
        <v>63</v>
      </c>
    </row>
    <row r="2" spans="1:38">
      <c r="J2" t="s">
        <v>62</v>
      </c>
    </row>
    <row r="3" spans="1:38" ht="15.75" thickBot="1">
      <c r="J3">
        <v>0</v>
      </c>
      <c r="K3">
        <v>3</v>
      </c>
      <c r="L3">
        <v>5</v>
      </c>
      <c r="M3">
        <v>7</v>
      </c>
      <c r="N3">
        <v>10</v>
      </c>
      <c r="O3">
        <v>12</v>
      </c>
      <c r="P3">
        <v>14</v>
      </c>
      <c r="Q3">
        <v>17</v>
      </c>
      <c r="R3">
        <v>19</v>
      </c>
      <c r="S3">
        <v>21</v>
      </c>
      <c r="T3">
        <v>24</v>
      </c>
      <c r="U3">
        <v>26</v>
      </c>
      <c r="V3">
        <v>28</v>
      </c>
      <c r="W3">
        <v>84</v>
      </c>
      <c r="X3">
        <v>87</v>
      </c>
      <c r="Y3">
        <v>89</v>
      </c>
      <c r="Z3">
        <v>91</v>
      </c>
      <c r="AA3">
        <v>94</v>
      </c>
      <c r="AB3">
        <v>96</v>
      </c>
      <c r="AC3">
        <v>98</v>
      </c>
      <c r="AD3">
        <v>101</v>
      </c>
      <c r="AE3">
        <v>103</v>
      </c>
      <c r="AF3">
        <v>105</v>
      </c>
      <c r="AG3">
        <v>108</v>
      </c>
      <c r="AH3">
        <v>110</v>
      </c>
      <c r="AI3">
        <v>112</v>
      </c>
    </row>
    <row r="4" spans="1:38" ht="15.75" thickTop="1">
      <c r="A4" s="1" t="s">
        <v>50</v>
      </c>
      <c r="B4" s="1" t="s">
        <v>49</v>
      </c>
      <c r="C4" s="2" t="s">
        <v>26</v>
      </c>
      <c r="D4" s="3" t="s">
        <v>27</v>
      </c>
      <c r="E4" s="2">
        <v>1</v>
      </c>
      <c r="F4" s="2" t="s">
        <v>25</v>
      </c>
      <c r="G4" s="4">
        <v>41348</v>
      </c>
      <c r="H4" s="4">
        <f t="shared" ref="H4:H17" si="0">G4+7*4</f>
        <v>41376</v>
      </c>
      <c r="I4" s="4">
        <f t="shared" ref="I4:I32" si="1">G4+7*12</f>
        <v>41432</v>
      </c>
      <c r="J4" s="153">
        <f t="shared" ref="J4:J32" si="2">G4+7*16</f>
        <v>41460</v>
      </c>
      <c r="K4" s="148">
        <v>0</v>
      </c>
      <c r="L4" s="48">
        <v>0</v>
      </c>
      <c r="M4" s="47">
        <v>0</v>
      </c>
      <c r="N4" s="46">
        <v>0</v>
      </c>
      <c r="O4" s="48">
        <v>0</v>
      </c>
      <c r="P4" s="99">
        <v>0</v>
      </c>
      <c r="Q4" s="5">
        <v>0</v>
      </c>
      <c r="R4" s="6">
        <v>0</v>
      </c>
      <c r="S4" s="30">
        <v>0</v>
      </c>
      <c r="T4" s="5">
        <v>0</v>
      </c>
      <c r="U4" s="6">
        <v>0</v>
      </c>
      <c r="V4" s="143">
        <v>0</v>
      </c>
      <c r="W4" s="139">
        <v>8</v>
      </c>
      <c r="X4" s="60">
        <v>8</v>
      </c>
      <c r="Y4" s="8">
        <v>8</v>
      </c>
      <c r="Z4" s="63">
        <v>8</v>
      </c>
      <c r="AA4" s="60">
        <v>8</v>
      </c>
      <c r="AB4" s="8">
        <v>8</v>
      </c>
      <c r="AC4" s="9">
        <v>8</v>
      </c>
      <c r="AD4" s="42">
        <v>10</v>
      </c>
      <c r="AE4" s="8">
        <v>10</v>
      </c>
      <c r="AF4" s="9">
        <v>10</v>
      </c>
      <c r="AG4" s="42">
        <v>10</v>
      </c>
      <c r="AH4" s="8">
        <v>10</v>
      </c>
      <c r="AI4" s="61">
        <v>11</v>
      </c>
      <c r="AJ4" s="133">
        <v>10</v>
      </c>
      <c r="AK4" s="10">
        <v>0</v>
      </c>
      <c r="AL4" s="103">
        <v>4</v>
      </c>
    </row>
    <row r="5" spans="1:38">
      <c r="A5" s="1" t="s">
        <v>50</v>
      </c>
      <c r="B5" s="1" t="s">
        <v>49</v>
      </c>
      <c r="C5" s="2" t="s">
        <v>26</v>
      </c>
      <c r="D5" s="3" t="s">
        <v>27</v>
      </c>
      <c r="E5" s="2">
        <v>2</v>
      </c>
      <c r="F5" s="2" t="s">
        <v>25</v>
      </c>
      <c r="G5" s="4">
        <v>41348</v>
      </c>
      <c r="H5" s="4">
        <f t="shared" si="0"/>
        <v>41376</v>
      </c>
      <c r="I5" s="4">
        <f t="shared" si="1"/>
        <v>41432</v>
      </c>
      <c r="J5" s="153">
        <f t="shared" si="2"/>
        <v>41460</v>
      </c>
      <c r="K5" s="28">
        <v>0</v>
      </c>
      <c r="L5" s="6">
        <v>0</v>
      </c>
      <c r="M5" s="7">
        <v>0</v>
      </c>
      <c r="N5" s="5">
        <v>0</v>
      </c>
      <c r="O5" s="6">
        <v>0</v>
      </c>
      <c r="P5" s="100">
        <v>0</v>
      </c>
      <c r="Q5" s="5">
        <v>0</v>
      </c>
      <c r="R5" s="6">
        <v>0</v>
      </c>
      <c r="S5" s="30">
        <v>0</v>
      </c>
      <c r="T5" s="5">
        <v>0</v>
      </c>
      <c r="U5" s="6">
        <v>0</v>
      </c>
      <c r="V5" s="143">
        <v>0</v>
      </c>
      <c r="W5" s="140">
        <v>17</v>
      </c>
      <c r="X5" s="60">
        <v>17</v>
      </c>
      <c r="Y5" s="8">
        <v>17</v>
      </c>
      <c r="Z5" s="61">
        <v>17</v>
      </c>
      <c r="AA5" s="60">
        <v>17</v>
      </c>
      <c r="AB5" s="8">
        <v>17</v>
      </c>
      <c r="AC5" s="9">
        <v>17</v>
      </c>
      <c r="AD5" s="42">
        <v>17</v>
      </c>
      <c r="AE5" s="8">
        <v>17</v>
      </c>
      <c r="AF5" s="9">
        <v>18</v>
      </c>
      <c r="AG5" s="42">
        <v>18</v>
      </c>
      <c r="AH5" s="8">
        <v>19</v>
      </c>
      <c r="AI5" s="61">
        <v>19</v>
      </c>
      <c r="AJ5" s="133">
        <v>3</v>
      </c>
      <c r="AK5" s="10">
        <v>1</v>
      </c>
      <c r="AL5" s="103">
        <v>2</v>
      </c>
    </row>
    <row r="6" spans="1:38">
      <c r="A6" s="1" t="s">
        <v>50</v>
      </c>
      <c r="B6" s="1" t="s">
        <v>49</v>
      </c>
      <c r="C6" s="2" t="s">
        <v>26</v>
      </c>
      <c r="D6" s="3" t="s">
        <v>27</v>
      </c>
      <c r="E6" s="2">
        <v>3</v>
      </c>
      <c r="F6" s="2" t="s">
        <v>25</v>
      </c>
      <c r="G6" s="4">
        <v>41348</v>
      </c>
      <c r="H6" s="4">
        <f t="shared" si="0"/>
        <v>41376</v>
      </c>
      <c r="I6" s="4">
        <f t="shared" si="1"/>
        <v>41432</v>
      </c>
      <c r="J6" s="153">
        <f t="shared" si="2"/>
        <v>41460</v>
      </c>
      <c r="K6" s="28">
        <v>0</v>
      </c>
      <c r="L6" s="6">
        <v>0</v>
      </c>
      <c r="M6" s="7">
        <v>0</v>
      </c>
      <c r="N6" s="5">
        <v>0</v>
      </c>
      <c r="O6" s="6">
        <v>0</v>
      </c>
      <c r="P6" s="100">
        <v>0</v>
      </c>
      <c r="Q6" s="5">
        <v>0</v>
      </c>
      <c r="R6" s="6">
        <v>0</v>
      </c>
      <c r="S6" s="30">
        <v>0</v>
      </c>
      <c r="T6" s="5">
        <v>0</v>
      </c>
      <c r="U6" s="6">
        <v>0</v>
      </c>
      <c r="V6" s="143">
        <v>1</v>
      </c>
      <c r="W6" s="140">
        <v>11</v>
      </c>
      <c r="X6" s="60">
        <v>11</v>
      </c>
      <c r="Y6" s="8">
        <v>11</v>
      </c>
      <c r="Z6" s="61">
        <v>11</v>
      </c>
      <c r="AA6" s="60">
        <v>11</v>
      </c>
      <c r="AB6" s="8">
        <v>11</v>
      </c>
      <c r="AC6" s="9">
        <v>11</v>
      </c>
      <c r="AD6" s="42">
        <v>12</v>
      </c>
      <c r="AE6" s="8">
        <v>12</v>
      </c>
      <c r="AF6" s="9">
        <v>12</v>
      </c>
      <c r="AG6" s="42">
        <v>12</v>
      </c>
      <c r="AH6" s="8">
        <v>13</v>
      </c>
      <c r="AI6" s="61">
        <v>14</v>
      </c>
      <c r="AJ6" s="133">
        <v>8</v>
      </c>
      <c r="AK6" s="10">
        <v>0</v>
      </c>
      <c r="AL6" s="103">
        <v>3</v>
      </c>
    </row>
    <row r="7" spans="1:38">
      <c r="A7" s="1" t="s">
        <v>50</v>
      </c>
      <c r="B7" s="1" t="s">
        <v>49</v>
      </c>
      <c r="C7" s="2" t="s">
        <v>26</v>
      </c>
      <c r="D7" s="3" t="s">
        <v>27</v>
      </c>
      <c r="E7" s="2">
        <v>4</v>
      </c>
      <c r="F7" s="2" t="s">
        <v>25</v>
      </c>
      <c r="G7" s="4">
        <v>41348</v>
      </c>
      <c r="H7" s="4">
        <f t="shared" si="0"/>
        <v>41376</v>
      </c>
      <c r="I7" s="4">
        <f t="shared" si="1"/>
        <v>41432</v>
      </c>
      <c r="J7" s="153">
        <f t="shared" si="2"/>
        <v>41460</v>
      </c>
      <c r="K7" s="28">
        <v>0</v>
      </c>
      <c r="L7" s="6">
        <v>0</v>
      </c>
      <c r="M7" s="7">
        <v>0</v>
      </c>
      <c r="N7" s="5">
        <v>0</v>
      </c>
      <c r="O7" s="6">
        <v>0</v>
      </c>
      <c r="P7" s="100">
        <v>0</v>
      </c>
      <c r="Q7" s="5">
        <v>0</v>
      </c>
      <c r="R7" s="6">
        <v>0</v>
      </c>
      <c r="S7" s="30">
        <v>0</v>
      </c>
      <c r="T7" s="5">
        <v>0</v>
      </c>
      <c r="U7" s="6">
        <v>1</v>
      </c>
      <c r="V7" s="143">
        <v>1</v>
      </c>
      <c r="W7" s="140">
        <v>14</v>
      </c>
      <c r="X7" s="60">
        <v>15</v>
      </c>
      <c r="Y7" s="8">
        <v>15</v>
      </c>
      <c r="Z7" s="61">
        <v>15</v>
      </c>
      <c r="AA7" s="60">
        <v>16</v>
      </c>
      <c r="AB7" s="8">
        <v>16</v>
      </c>
      <c r="AC7" s="9">
        <v>16</v>
      </c>
      <c r="AD7" s="42">
        <v>16</v>
      </c>
      <c r="AE7" s="8">
        <v>16</v>
      </c>
      <c r="AF7" s="9">
        <v>16</v>
      </c>
      <c r="AG7" s="42">
        <v>16</v>
      </c>
      <c r="AH7" s="8">
        <v>17</v>
      </c>
      <c r="AI7" s="61">
        <v>17</v>
      </c>
      <c r="AJ7" s="133">
        <v>6</v>
      </c>
      <c r="AK7" s="10">
        <v>0</v>
      </c>
      <c r="AL7" s="103">
        <v>2</v>
      </c>
    </row>
    <row r="8" spans="1:38" s="162" customFormat="1">
      <c r="A8" s="158"/>
      <c r="B8" s="158"/>
      <c r="C8" s="159"/>
      <c r="D8" s="159"/>
      <c r="E8" s="159"/>
      <c r="F8" s="159"/>
      <c r="G8" s="159"/>
      <c r="H8" s="159"/>
      <c r="I8" s="159"/>
      <c r="J8" s="160"/>
      <c r="K8" s="161">
        <f>(K4/(25-$AL$4)+K5/(25-$AL$5)+K6/(25-$AL$6)+K7/(25-$AL$7))/4</f>
        <v>0</v>
      </c>
      <c r="L8" s="161">
        <f t="shared" ref="L8:AI8" si="3">(L4/(25-$AL$4)+L5/(25-$AL$5)+L6/(25-$AL$6)+L7/(25-$AL$7))/4</f>
        <v>0</v>
      </c>
      <c r="M8" s="161">
        <f t="shared" si="3"/>
        <v>0</v>
      </c>
      <c r="N8" s="161">
        <f t="shared" si="3"/>
        <v>0</v>
      </c>
      <c r="O8" s="161">
        <f t="shared" si="3"/>
        <v>0</v>
      </c>
      <c r="P8" s="161">
        <f t="shared" si="3"/>
        <v>0</v>
      </c>
      <c r="Q8" s="161">
        <f t="shared" si="3"/>
        <v>0</v>
      </c>
      <c r="R8" s="161">
        <f t="shared" si="3"/>
        <v>0</v>
      </c>
      <c r="S8" s="161">
        <f t="shared" si="3"/>
        <v>0</v>
      </c>
      <c r="T8" s="161">
        <f t="shared" si="3"/>
        <v>0</v>
      </c>
      <c r="U8" s="161">
        <f t="shared" si="3"/>
        <v>1.0869565217391304E-2</v>
      </c>
      <c r="V8" s="161">
        <f t="shared" si="3"/>
        <v>2.2233201581027668E-2</v>
      </c>
      <c r="W8" s="161">
        <f t="shared" si="3"/>
        <v>0.55719461697722572</v>
      </c>
      <c r="X8" s="161">
        <f t="shared" si="3"/>
        <v>0.56806418219461696</v>
      </c>
      <c r="Y8" s="161">
        <f t="shared" si="3"/>
        <v>0.56806418219461696</v>
      </c>
      <c r="Z8" s="161">
        <f t="shared" si="3"/>
        <v>0.56806418219461696</v>
      </c>
      <c r="AA8" s="161">
        <f t="shared" si="3"/>
        <v>0.5789337474120082</v>
      </c>
      <c r="AB8" s="161">
        <f t="shared" si="3"/>
        <v>0.5789337474120082</v>
      </c>
      <c r="AC8" s="161">
        <f t="shared" si="3"/>
        <v>0.5789337474120082</v>
      </c>
      <c r="AD8" s="161">
        <f t="shared" si="3"/>
        <v>0.61410690758516839</v>
      </c>
      <c r="AE8" s="161">
        <f t="shared" si="3"/>
        <v>0.61410690758516839</v>
      </c>
      <c r="AF8" s="161">
        <f t="shared" si="3"/>
        <v>0.62497647280255975</v>
      </c>
      <c r="AG8" s="161">
        <f t="shared" si="3"/>
        <v>0.62497647280255975</v>
      </c>
      <c r="AH8" s="161">
        <f t="shared" si="3"/>
        <v>0.65807923960097869</v>
      </c>
      <c r="AI8" s="161">
        <f t="shared" si="3"/>
        <v>0.68134763786937702</v>
      </c>
      <c r="AJ8" s="161"/>
      <c r="AK8" s="159"/>
      <c r="AL8" s="160"/>
    </row>
    <row r="9" spans="1:38">
      <c r="A9" s="22" t="s">
        <v>50</v>
      </c>
      <c r="B9" s="22" t="s">
        <v>49</v>
      </c>
      <c r="C9" s="23" t="s">
        <v>26</v>
      </c>
      <c r="D9" s="24" t="s">
        <v>30</v>
      </c>
      <c r="E9" s="23">
        <v>1</v>
      </c>
      <c r="F9" s="23" t="s">
        <v>25</v>
      </c>
      <c r="G9" s="25">
        <v>41348</v>
      </c>
      <c r="H9" s="11">
        <f t="shared" si="0"/>
        <v>41376</v>
      </c>
      <c r="I9" s="11">
        <f t="shared" si="1"/>
        <v>41432</v>
      </c>
      <c r="J9" s="146">
        <f t="shared" si="2"/>
        <v>41460</v>
      </c>
      <c r="K9" s="28">
        <v>0</v>
      </c>
      <c r="L9" s="6">
        <v>0</v>
      </c>
      <c r="M9" s="7">
        <v>0</v>
      </c>
      <c r="N9" s="5">
        <v>0</v>
      </c>
      <c r="O9" s="6">
        <v>0</v>
      </c>
      <c r="P9" s="100">
        <v>0</v>
      </c>
      <c r="Q9" s="5">
        <v>0</v>
      </c>
      <c r="R9" s="6">
        <v>0</v>
      </c>
      <c r="S9" s="30">
        <v>1</v>
      </c>
      <c r="T9" s="5">
        <v>3</v>
      </c>
      <c r="U9" s="6">
        <v>6</v>
      </c>
      <c r="V9" s="143">
        <v>7</v>
      </c>
      <c r="W9" s="140">
        <v>18</v>
      </c>
      <c r="X9" s="60">
        <v>18</v>
      </c>
      <c r="Y9" s="8">
        <v>18</v>
      </c>
      <c r="Z9" s="61">
        <v>18</v>
      </c>
      <c r="AA9" s="60">
        <v>18</v>
      </c>
      <c r="AB9" s="8">
        <v>18</v>
      </c>
      <c r="AC9" s="9">
        <v>18</v>
      </c>
      <c r="AD9" s="42">
        <v>18</v>
      </c>
      <c r="AE9" s="8">
        <v>18</v>
      </c>
      <c r="AF9" s="9">
        <v>18</v>
      </c>
      <c r="AG9" s="42">
        <v>18</v>
      </c>
      <c r="AH9" s="8">
        <v>20</v>
      </c>
      <c r="AI9" s="61">
        <v>20</v>
      </c>
      <c r="AJ9" s="133">
        <v>3</v>
      </c>
      <c r="AK9" s="10">
        <v>0</v>
      </c>
      <c r="AL9" s="103">
        <v>2</v>
      </c>
    </row>
    <row r="10" spans="1:38">
      <c r="A10" s="22" t="s">
        <v>50</v>
      </c>
      <c r="B10" s="22" t="s">
        <v>49</v>
      </c>
      <c r="C10" s="23" t="s">
        <v>26</v>
      </c>
      <c r="D10" s="24" t="s">
        <v>30</v>
      </c>
      <c r="E10" s="23">
        <v>2</v>
      </c>
      <c r="F10" s="23" t="s">
        <v>25</v>
      </c>
      <c r="G10" s="25">
        <v>41348</v>
      </c>
      <c r="H10" s="11">
        <f t="shared" si="0"/>
        <v>41376</v>
      </c>
      <c r="I10" s="11">
        <f t="shared" si="1"/>
        <v>41432</v>
      </c>
      <c r="J10" s="146">
        <f t="shared" si="2"/>
        <v>41460</v>
      </c>
      <c r="K10" s="28">
        <v>0</v>
      </c>
      <c r="L10" s="6">
        <v>0</v>
      </c>
      <c r="M10" s="7">
        <v>0</v>
      </c>
      <c r="N10" s="5">
        <v>0</v>
      </c>
      <c r="O10" s="6">
        <v>0</v>
      </c>
      <c r="P10" s="100">
        <v>0</v>
      </c>
      <c r="Q10" s="5">
        <v>1</v>
      </c>
      <c r="R10" s="6">
        <v>1</v>
      </c>
      <c r="S10" s="30">
        <v>1</v>
      </c>
      <c r="T10" s="5">
        <v>4</v>
      </c>
      <c r="U10" s="6">
        <v>6</v>
      </c>
      <c r="V10" s="143">
        <v>8</v>
      </c>
      <c r="W10" s="140">
        <v>20</v>
      </c>
      <c r="X10" s="60">
        <v>20</v>
      </c>
      <c r="Y10" s="8">
        <v>20</v>
      </c>
      <c r="Z10" s="61">
        <v>20</v>
      </c>
      <c r="AA10" s="60">
        <v>20</v>
      </c>
      <c r="AB10" s="8">
        <v>20</v>
      </c>
      <c r="AC10" s="9">
        <v>20</v>
      </c>
      <c r="AD10" s="42">
        <v>20</v>
      </c>
      <c r="AE10" s="8">
        <v>20</v>
      </c>
      <c r="AF10" s="9">
        <v>20</v>
      </c>
      <c r="AG10" s="42">
        <v>20</v>
      </c>
      <c r="AH10" s="8">
        <v>20</v>
      </c>
      <c r="AI10" s="61">
        <v>20</v>
      </c>
      <c r="AJ10" s="133">
        <v>2</v>
      </c>
      <c r="AK10" s="10">
        <v>0</v>
      </c>
      <c r="AL10" s="103">
        <v>3</v>
      </c>
    </row>
    <row r="11" spans="1:38">
      <c r="A11" s="22" t="s">
        <v>50</v>
      </c>
      <c r="B11" s="22" t="s">
        <v>49</v>
      </c>
      <c r="C11" s="23" t="s">
        <v>26</v>
      </c>
      <c r="D11" s="24" t="s">
        <v>30</v>
      </c>
      <c r="E11" s="23">
        <v>3</v>
      </c>
      <c r="F11" s="23" t="s">
        <v>25</v>
      </c>
      <c r="G11" s="25">
        <v>41348</v>
      </c>
      <c r="H11" s="11">
        <f t="shared" si="0"/>
        <v>41376</v>
      </c>
      <c r="I11" s="11">
        <f t="shared" si="1"/>
        <v>41432</v>
      </c>
      <c r="J11" s="146">
        <f t="shared" si="2"/>
        <v>41460</v>
      </c>
      <c r="K11" s="28">
        <v>0</v>
      </c>
      <c r="L11" s="6">
        <v>0</v>
      </c>
      <c r="M11" s="7">
        <v>0</v>
      </c>
      <c r="N11" s="5">
        <v>0</v>
      </c>
      <c r="O11" s="6">
        <v>0</v>
      </c>
      <c r="P11" s="100">
        <v>0</v>
      </c>
      <c r="Q11" s="5">
        <v>2</v>
      </c>
      <c r="R11" s="6">
        <v>2</v>
      </c>
      <c r="S11" s="30">
        <v>3</v>
      </c>
      <c r="T11" s="5">
        <v>5</v>
      </c>
      <c r="U11" s="6">
        <v>7</v>
      </c>
      <c r="V11" s="143">
        <v>10</v>
      </c>
      <c r="W11" s="140">
        <v>18</v>
      </c>
      <c r="X11" s="60">
        <v>18</v>
      </c>
      <c r="Y11" s="8">
        <v>18</v>
      </c>
      <c r="Z11" s="61">
        <v>18</v>
      </c>
      <c r="AA11" s="60">
        <v>18</v>
      </c>
      <c r="AB11" s="8">
        <v>18</v>
      </c>
      <c r="AC11" s="9">
        <v>18</v>
      </c>
      <c r="AD11" s="42">
        <v>18</v>
      </c>
      <c r="AE11" s="8">
        <v>18</v>
      </c>
      <c r="AF11" s="9">
        <v>19</v>
      </c>
      <c r="AG11" s="42">
        <v>19</v>
      </c>
      <c r="AH11" s="8">
        <v>19</v>
      </c>
      <c r="AI11" s="61">
        <v>20</v>
      </c>
      <c r="AJ11" s="133">
        <v>0</v>
      </c>
      <c r="AK11" s="10">
        <v>0</v>
      </c>
      <c r="AL11" s="103">
        <v>5</v>
      </c>
    </row>
    <row r="12" spans="1:38">
      <c r="A12" s="22" t="s">
        <v>50</v>
      </c>
      <c r="B12" s="22" t="s">
        <v>49</v>
      </c>
      <c r="C12" s="23" t="s">
        <v>26</v>
      </c>
      <c r="D12" s="24" t="s">
        <v>30</v>
      </c>
      <c r="E12" s="23">
        <v>4</v>
      </c>
      <c r="F12" s="23" t="s">
        <v>25</v>
      </c>
      <c r="G12" s="25">
        <v>41348</v>
      </c>
      <c r="H12" s="11">
        <f t="shared" si="0"/>
        <v>41376</v>
      </c>
      <c r="I12" s="11">
        <f t="shared" si="1"/>
        <v>41432</v>
      </c>
      <c r="J12" s="146">
        <f t="shared" si="2"/>
        <v>41460</v>
      </c>
      <c r="K12" s="28">
        <v>0</v>
      </c>
      <c r="L12" s="6">
        <v>0</v>
      </c>
      <c r="M12" s="7">
        <v>0</v>
      </c>
      <c r="N12" s="5">
        <v>0</v>
      </c>
      <c r="O12" s="6">
        <v>0</v>
      </c>
      <c r="P12" s="100">
        <v>0</v>
      </c>
      <c r="Q12" s="5">
        <v>0</v>
      </c>
      <c r="R12" s="6">
        <v>1</v>
      </c>
      <c r="S12" s="30">
        <v>1</v>
      </c>
      <c r="T12" s="5">
        <v>2</v>
      </c>
      <c r="U12" s="6">
        <v>3</v>
      </c>
      <c r="V12" s="143">
        <v>5</v>
      </c>
      <c r="W12" s="140">
        <v>17</v>
      </c>
      <c r="X12" s="60">
        <v>17</v>
      </c>
      <c r="Y12" s="8">
        <v>17</v>
      </c>
      <c r="Z12" s="61">
        <v>17</v>
      </c>
      <c r="AA12" s="60">
        <v>17</v>
      </c>
      <c r="AB12" s="8">
        <v>17</v>
      </c>
      <c r="AC12" s="9">
        <v>17</v>
      </c>
      <c r="AD12" s="42">
        <v>17</v>
      </c>
      <c r="AE12" s="8">
        <v>17</v>
      </c>
      <c r="AF12" s="9">
        <v>17</v>
      </c>
      <c r="AG12" s="42">
        <v>17</v>
      </c>
      <c r="AH12" s="8">
        <v>17</v>
      </c>
      <c r="AI12" s="61">
        <v>18</v>
      </c>
      <c r="AJ12" s="133">
        <v>3</v>
      </c>
      <c r="AK12" s="10">
        <v>0</v>
      </c>
      <c r="AL12" s="103">
        <v>4</v>
      </c>
    </row>
    <row r="13" spans="1:38" s="162" customFormat="1">
      <c r="A13" s="158"/>
      <c r="B13" s="158"/>
      <c r="C13" s="159"/>
      <c r="D13" s="159"/>
      <c r="E13" s="159"/>
      <c r="F13" s="159"/>
      <c r="G13" s="159"/>
      <c r="H13" s="159"/>
      <c r="I13" s="159"/>
      <c r="J13" s="160"/>
      <c r="K13" s="161">
        <f>(K9/(25-$AL$9)+K10/(25-$AL$10)+K11/(25-$AL$11)+K12/(25-$AL$12))/4</f>
        <v>0</v>
      </c>
      <c r="L13" s="161">
        <f t="shared" ref="L13:AI13" si="4">(L9/(25-$AL$9)+L10/(25-$AL$10)+L11/(25-$AL$11)+L12/(25-$AL$12))/4</f>
        <v>0</v>
      </c>
      <c r="M13" s="161">
        <f t="shared" si="4"/>
        <v>0</v>
      </c>
      <c r="N13" s="161">
        <f t="shared" si="4"/>
        <v>0</v>
      </c>
      <c r="O13" s="161">
        <f t="shared" si="4"/>
        <v>0</v>
      </c>
      <c r="P13" s="161">
        <f t="shared" si="4"/>
        <v>0</v>
      </c>
      <c r="Q13" s="161">
        <f t="shared" si="4"/>
        <v>3.6363636363636362E-2</v>
      </c>
      <c r="R13" s="161">
        <f t="shared" si="4"/>
        <v>4.8268398268398266E-2</v>
      </c>
      <c r="S13" s="161">
        <f t="shared" si="4"/>
        <v>7.1637963485789574E-2</v>
      </c>
      <c r="T13" s="161">
        <f t="shared" si="4"/>
        <v>0.16437276491624317</v>
      </c>
      <c r="U13" s="161">
        <f t="shared" si="4"/>
        <v>0.25661349520045174</v>
      </c>
      <c r="V13" s="161">
        <f t="shared" si="4"/>
        <v>0.35151985695463961</v>
      </c>
      <c r="W13" s="161">
        <f t="shared" si="4"/>
        <v>0.85030585356672317</v>
      </c>
      <c r="X13" s="161">
        <f t="shared" si="4"/>
        <v>0.85030585356672317</v>
      </c>
      <c r="Y13" s="161">
        <f t="shared" si="4"/>
        <v>0.85030585356672317</v>
      </c>
      <c r="Z13" s="161">
        <f t="shared" si="4"/>
        <v>0.85030585356672317</v>
      </c>
      <c r="AA13" s="161">
        <f t="shared" si="4"/>
        <v>0.85030585356672317</v>
      </c>
      <c r="AB13" s="161">
        <f t="shared" si="4"/>
        <v>0.85030585356672317</v>
      </c>
      <c r="AC13" s="161">
        <f t="shared" si="4"/>
        <v>0.85030585356672317</v>
      </c>
      <c r="AD13" s="161">
        <f t="shared" si="4"/>
        <v>0.85030585356672317</v>
      </c>
      <c r="AE13" s="161">
        <f t="shared" si="4"/>
        <v>0.85030585356672317</v>
      </c>
      <c r="AF13" s="161">
        <f t="shared" si="4"/>
        <v>0.86280585356672312</v>
      </c>
      <c r="AG13" s="161">
        <f t="shared" si="4"/>
        <v>0.86280585356672312</v>
      </c>
      <c r="AH13" s="161">
        <f t="shared" si="4"/>
        <v>0.88454498400150561</v>
      </c>
      <c r="AI13" s="161">
        <f t="shared" si="4"/>
        <v>0.90894974590626765</v>
      </c>
      <c r="AJ13" s="161"/>
      <c r="AK13" s="159"/>
      <c r="AL13" s="160"/>
    </row>
    <row r="14" spans="1:38">
      <c r="A14" s="1" t="s">
        <v>50</v>
      </c>
      <c r="B14" s="1" t="s">
        <v>49</v>
      </c>
      <c r="C14" s="12" t="s">
        <v>26</v>
      </c>
      <c r="D14" s="13" t="s">
        <v>31</v>
      </c>
      <c r="E14" s="12">
        <v>1</v>
      </c>
      <c r="F14" s="51" t="s">
        <v>25</v>
      </c>
      <c r="G14" s="4">
        <v>41348</v>
      </c>
      <c r="H14" s="14">
        <f t="shared" si="0"/>
        <v>41376</v>
      </c>
      <c r="I14" s="14">
        <f t="shared" si="1"/>
        <v>41432</v>
      </c>
      <c r="J14" s="154">
        <f t="shared" si="2"/>
        <v>41460</v>
      </c>
      <c r="K14" s="28">
        <v>0</v>
      </c>
      <c r="L14" s="6">
        <v>0</v>
      </c>
      <c r="M14" s="7">
        <v>0</v>
      </c>
      <c r="N14" s="5">
        <v>0</v>
      </c>
      <c r="O14" s="6">
        <v>0</v>
      </c>
      <c r="P14" s="100">
        <v>0</v>
      </c>
      <c r="Q14" s="5">
        <v>0</v>
      </c>
      <c r="R14" s="6">
        <v>0</v>
      </c>
      <c r="S14" s="30">
        <v>0</v>
      </c>
      <c r="T14" s="5">
        <v>0</v>
      </c>
      <c r="U14" s="6">
        <v>0</v>
      </c>
      <c r="V14" s="143">
        <v>0</v>
      </c>
      <c r="W14" s="140">
        <v>2</v>
      </c>
      <c r="X14" s="60">
        <v>2</v>
      </c>
      <c r="Y14" s="8">
        <v>2</v>
      </c>
      <c r="Z14" s="61">
        <v>2</v>
      </c>
      <c r="AA14" s="60">
        <v>2</v>
      </c>
      <c r="AB14" s="8">
        <v>2</v>
      </c>
      <c r="AC14" s="9">
        <v>2</v>
      </c>
      <c r="AD14" s="42">
        <v>2</v>
      </c>
      <c r="AE14" s="8">
        <v>2</v>
      </c>
      <c r="AF14" s="9">
        <v>2</v>
      </c>
      <c r="AG14" s="42">
        <v>2</v>
      </c>
      <c r="AH14" s="8">
        <v>2</v>
      </c>
      <c r="AI14" s="61">
        <v>2</v>
      </c>
      <c r="AJ14" s="133">
        <v>20</v>
      </c>
      <c r="AK14" s="10">
        <v>0</v>
      </c>
      <c r="AL14" s="103">
        <v>3</v>
      </c>
    </row>
    <row r="15" spans="1:38">
      <c r="A15" s="1" t="s">
        <v>50</v>
      </c>
      <c r="B15" s="1" t="s">
        <v>49</v>
      </c>
      <c r="C15" s="12" t="s">
        <v>26</v>
      </c>
      <c r="D15" s="13" t="s">
        <v>31</v>
      </c>
      <c r="E15" s="12">
        <v>2</v>
      </c>
      <c r="F15" s="2" t="s">
        <v>25</v>
      </c>
      <c r="G15" s="4">
        <v>41348</v>
      </c>
      <c r="H15" s="14">
        <f t="shared" si="0"/>
        <v>41376</v>
      </c>
      <c r="I15" s="14">
        <f t="shared" si="1"/>
        <v>41432</v>
      </c>
      <c r="J15" s="154">
        <f t="shared" si="2"/>
        <v>41460</v>
      </c>
      <c r="K15" s="28">
        <v>0</v>
      </c>
      <c r="L15" s="6">
        <v>0</v>
      </c>
      <c r="M15" s="7">
        <v>0</v>
      </c>
      <c r="N15" s="5">
        <v>0</v>
      </c>
      <c r="O15" s="6">
        <v>0</v>
      </c>
      <c r="P15" s="100">
        <v>0</v>
      </c>
      <c r="Q15" s="5">
        <v>0</v>
      </c>
      <c r="R15" s="6">
        <v>0</v>
      </c>
      <c r="S15" s="30">
        <v>0</v>
      </c>
      <c r="T15" s="5">
        <v>0</v>
      </c>
      <c r="U15" s="6">
        <v>0</v>
      </c>
      <c r="V15" s="143">
        <v>0</v>
      </c>
      <c r="W15" s="140">
        <v>7</v>
      </c>
      <c r="X15" s="60">
        <v>7</v>
      </c>
      <c r="Y15" s="8">
        <v>7</v>
      </c>
      <c r="Z15" s="61">
        <v>7</v>
      </c>
      <c r="AA15" s="60">
        <v>7</v>
      </c>
      <c r="AB15" s="8">
        <v>7</v>
      </c>
      <c r="AC15" s="9">
        <v>7</v>
      </c>
      <c r="AD15" s="42">
        <v>7</v>
      </c>
      <c r="AE15" s="8">
        <v>7</v>
      </c>
      <c r="AF15" s="9">
        <v>7</v>
      </c>
      <c r="AG15" s="42">
        <v>7</v>
      </c>
      <c r="AH15" s="8">
        <v>7</v>
      </c>
      <c r="AI15" s="61">
        <v>7</v>
      </c>
      <c r="AJ15" s="133">
        <v>16</v>
      </c>
      <c r="AK15" s="10">
        <v>0</v>
      </c>
      <c r="AL15" s="103">
        <v>2</v>
      </c>
    </row>
    <row r="16" spans="1:38">
      <c r="A16" s="1" t="s">
        <v>50</v>
      </c>
      <c r="B16" s="1" t="s">
        <v>49</v>
      </c>
      <c r="C16" s="12" t="s">
        <v>26</v>
      </c>
      <c r="D16" s="13" t="s">
        <v>31</v>
      </c>
      <c r="E16" s="12">
        <v>3</v>
      </c>
      <c r="F16" s="2" t="s">
        <v>25</v>
      </c>
      <c r="G16" s="4">
        <v>41348</v>
      </c>
      <c r="H16" s="14">
        <f t="shared" si="0"/>
        <v>41376</v>
      </c>
      <c r="I16" s="14">
        <f t="shared" si="1"/>
        <v>41432</v>
      </c>
      <c r="J16" s="154">
        <f t="shared" si="2"/>
        <v>41460</v>
      </c>
      <c r="K16" s="28">
        <v>0</v>
      </c>
      <c r="L16" s="6">
        <v>0</v>
      </c>
      <c r="M16" s="7">
        <v>0</v>
      </c>
      <c r="N16" s="5">
        <v>0</v>
      </c>
      <c r="O16" s="6">
        <v>0</v>
      </c>
      <c r="P16" s="100">
        <v>0</v>
      </c>
      <c r="Q16" s="5">
        <v>0</v>
      </c>
      <c r="R16" s="6">
        <v>0</v>
      </c>
      <c r="S16" s="30">
        <v>0</v>
      </c>
      <c r="T16" s="5">
        <v>0</v>
      </c>
      <c r="U16" s="6">
        <v>0</v>
      </c>
      <c r="V16" s="143">
        <v>0</v>
      </c>
      <c r="W16" s="140">
        <v>12</v>
      </c>
      <c r="X16" s="60">
        <v>12</v>
      </c>
      <c r="Y16" s="8">
        <v>12</v>
      </c>
      <c r="Z16" s="61">
        <v>12</v>
      </c>
      <c r="AA16" s="60">
        <v>12</v>
      </c>
      <c r="AB16" s="8">
        <v>12</v>
      </c>
      <c r="AC16" s="9">
        <v>12</v>
      </c>
      <c r="AD16" s="42">
        <v>12</v>
      </c>
      <c r="AE16" s="8">
        <v>12</v>
      </c>
      <c r="AF16" s="9">
        <v>12</v>
      </c>
      <c r="AG16" s="42">
        <v>12</v>
      </c>
      <c r="AH16" s="8">
        <v>12</v>
      </c>
      <c r="AI16" s="61">
        <v>12</v>
      </c>
      <c r="AJ16" s="133">
        <v>12</v>
      </c>
      <c r="AK16" s="10">
        <v>1</v>
      </c>
      <c r="AL16" s="103">
        <v>0</v>
      </c>
    </row>
    <row r="17" spans="1:38">
      <c r="A17" s="1" t="s">
        <v>50</v>
      </c>
      <c r="B17" s="1" t="s">
        <v>49</v>
      </c>
      <c r="C17" s="12" t="s">
        <v>26</v>
      </c>
      <c r="D17" s="13" t="s">
        <v>31</v>
      </c>
      <c r="E17" s="12">
        <v>4</v>
      </c>
      <c r="F17" s="2" t="s">
        <v>25</v>
      </c>
      <c r="G17" s="4">
        <v>41348</v>
      </c>
      <c r="H17" s="14">
        <f t="shared" si="0"/>
        <v>41376</v>
      </c>
      <c r="I17" s="14">
        <f t="shared" si="1"/>
        <v>41432</v>
      </c>
      <c r="J17" s="154">
        <f t="shared" si="2"/>
        <v>41460</v>
      </c>
      <c r="K17" s="28">
        <v>0</v>
      </c>
      <c r="L17" s="6">
        <v>0</v>
      </c>
      <c r="M17" s="7">
        <v>0</v>
      </c>
      <c r="N17" s="5">
        <v>0</v>
      </c>
      <c r="O17" s="6">
        <v>0</v>
      </c>
      <c r="P17" s="100">
        <v>0</v>
      </c>
      <c r="Q17" s="5">
        <v>0</v>
      </c>
      <c r="R17" s="6">
        <v>0</v>
      </c>
      <c r="S17" s="30">
        <v>0</v>
      </c>
      <c r="T17" s="5">
        <v>0</v>
      </c>
      <c r="U17" s="6">
        <v>0</v>
      </c>
      <c r="V17" s="143">
        <v>0</v>
      </c>
      <c r="W17" s="140">
        <v>5</v>
      </c>
      <c r="X17" s="60">
        <v>5</v>
      </c>
      <c r="Y17" s="8">
        <v>5</v>
      </c>
      <c r="Z17" s="61">
        <v>5</v>
      </c>
      <c r="AA17" s="60">
        <v>5</v>
      </c>
      <c r="AB17" s="8">
        <v>5</v>
      </c>
      <c r="AC17" s="9">
        <v>5</v>
      </c>
      <c r="AD17" s="42">
        <v>5</v>
      </c>
      <c r="AE17" s="8">
        <v>5</v>
      </c>
      <c r="AF17" s="9">
        <v>5</v>
      </c>
      <c r="AG17" s="42">
        <v>5</v>
      </c>
      <c r="AH17" s="8">
        <v>5</v>
      </c>
      <c r="AI17" s="61">
        <v>5</v>
      </c>
      <c r="AJ17" s="133">
        <v>17</v>
      </c>
      <c r="AK17" s="10">
        <v>0</v>
      </c>
      <c r="AL17" s="103">
        <v>3</v>
      </c>
    </row>
    <row r="18" spans="1:38" s="162" customFormat="1">
      <c r="A18" s="158"/>
      <c r="B18" s="158"/>
      <c r="C18" s="159"/>
      <c r="D18" s="159"/>
      <c r="E18" s="159"/>
      <c r="F18" s="159"/>
      <c r="G18" s="159"/>
      <c r="H18" s="159"/>
      <c r="I18" s="159"/>
      <c r="J18" s="160"/>
      <c r="K18" s="161">
        <f>(K14/(25-$AL$14)+K15/(25-$AL$15)+K16/(25-$AL$16)+K17/(25-$AL$17))/4</f>
        <v>0</v>
      </c>
      <c r="L18" s="161">
        <f t="shared" ref="L18:AI18" si="5">(L14/(25-$AL$14)+L15/(25-$AL$15)+L16/(25-$AL$16)+L17/(25-$AL$17))/4</f>
        <v>0</v>
      </c>
      <c r="M18" s="161">
        <f t="shared" si="5"/>
        <v>0</v>
      </c>
      <c r="N18" s="161">
        <f t="shared" si="5"/>
        <v>0</v>
      </c>
      <c r="O18" s="161">
        <f t="shared" si="5"/>
        <v>0</v>
      </c>
      <c r="P18" s="161">
        <f t="shared" si="5"/>
        <v>0</v>
      </c>
      <c r="Q18" s="161">
        <f t="shared" si="5"/>
        <v>0</v>
      </c>
      <c r="R18" s="161">
        <f t="shared" si="5"/>
        <v>0</v>
      </c>
      <c r="S18" s="161">
        <f t="shared" si="5"/>
        <v>0</v>
      </c>
      <c r="T18" s="161">
        <f t="shared" si="5"/>
        <v>0</v>
      </c>
      <c r="U18" s="161">
        <f t="shared" si="5"/>
        <v>0</v>
      </c>
      <c r="V18" s="161">
        <f t="shared" si="5"/>
        <v>0</v>
      </c>
      <c r="W18" s="161">
        <f t="shared" si="5"/>
        <v>0.27563241106719366</v>
      </c>
      <c r="X18" s="161">
        <f t="shared" si="5"/>
        <v>0.27563241106719366</v>
      </c>
      <c r="Y18" s="161">
        <f t="shared" si="5"/>
        <v>0.27563241106719366</v>
      </c>
      <c r="Z18" s="161">
        <f t="shared" si="5"/>
        <v>0.27563241106719366</v>
      </c>
      <c r="AA18" s="161">
        <f t="shared" si="5"/>
        <v>0.27563241106719366</v>
      </c>
      <c r="AB18" s="161">
        <f t="shared" si="5"/>
        <v>0.27563241106719366</v>
      </c>
      <c r="AC18" s="161">
        <f t="shared" si="5"/>
        <v>0.27563241106719366</v>
      </c>
      <c r="AD18" s="161">
        <f t="shared" si="5"/>
        <v>0.27563241106719366</v>
      </c>
      <c r="AE18" s="161">
        <f t="shared" si="5"/>
        <v>0.27563241106719366</v>
      </c>
      <c r="AF18" s="161">
        <f t="shared" si="5"/>
        <v>0.27563241106719366</v>
      </c>
      <c r="AG18" s="161">
        <f t="shared" si="5"/>
        <v>0.27563241106719366</v>
      </c>
      <c r="AH18" s="161">
        <f t="shared" si="5"/>
        <v>0.27563241106719366</v>
      </c>
      <c r="AI18" s="161">
        <f t="shared" si="5"/>
        <v>0.27563241106719366</v>
      </c>
      <c r="AJ18" s="161"/>
      <c r="AK18" s="159"/>
      <c r="AL18" s="160"/>
    </row>
    <row r="19" spans="1:38">
      <c r="A19" s="22" t="s">
        <v>50</v>
      </c>
      <c r="B19" s="22" t="s">
        <v>49</v>
      </c>
      <c r="C19" s="23" t="s">
        <v>24</v>
      </c>
      <c r="D19" s="24" t="s">
        <v>27</v>
      </c>
      <c r="E19" s="23">
        <v>1</v>
      </c>
      <c r="F19" s="23" t="s">
        <v>25</v>
      </c>
      <c r="G19" s="25">
        <v>41348</v>
      </c>
      <c r="H19" s="11" t="s">
        <v>29</v>
      </c>
      <c r="I19" s="11">
        <f t="shared" si="1"/>
        <v>41432</v>
      </c>
      <c r="J19" s="146">
        <f t="shared" si="2"/>
        <v>41460</v>
      </c>
      <c r="K19" s="28" t="s">
        <v>29</v>
      </c>
      <c r="L19" s="6" t="s">
        <v>29</v>
      </c>
      <c r="M19" s="26" t="s">
        <v>29</v>
      </c>
      <c r="N19" s="5" t="s">
        <v>29</v>
      </c>
      <c r="O19" s="28" t="s">
        <v>29</v>
      </c>
      <c r="P19" s="26" t="s">
        <v>29</v>
      </c>
      <c r="Q19" s="5" t="s">
        <v>29</v>
      </c>
      <c r="R19" s="6" t="s">
        <v>29</v>
      </c>
      <c r="S19" s="30" t="s">
        <v>29</v>
      </c>
      <c r="T19" s="5" t="s">
        <v>29</v>
      </c>
      <c r="U19" s="6" t="s">
        <v>29</v>
      </c>
      <c r="V19" s="143" t="s">
        <v>29</v>
      </c>
      <c r="W19" s="140">
        <v>0</v>
      </c>
      <c r="X19" s="60">
        <v>0</v>
      </c>
      <c r="Y19" s="8">
        <v>0</v>
      </c>
      <c r="Z19" s="61">
        <v>0</v>
      </c>
      <c r="AA19" s="60">
        <v>0</v>
      </c>
      <c r="AB19" s="8">
        <v>0</v>
      </c>
      <c r="AC19" s="9">
        <v>0</v>
      </c>
      <c r="AD19" s="42">
        <v>0</v>
      </c>
      <c r="AE19" s="8">
        <v>0</v>
      </c>
      <c r="AF19" s="9">
        <v>0</v>
      </c>
      <c r="AG19" s="42">
        <v>0</v>
      </c>
      <c r="AH19" s="8">
        <v>0</v>
      </c>
      <c r="AI19" s="61">
        <v>0</v>
      </c>
      <c r="AJ19" s="133">
        <v>24</v>
      </c>
      <c r="AK19" s="10">
        <v>0</v>
      </c>
      <c r="AL19" s="103">
        <v>1</v>
      </c>
    </row>
    <row r="20" spans="1:38">
      <c r="A20" s="22" t="s">
        <v>50</v>
      </c>
      <c r="B20" s="22" t="s">
        <v>49</v>
      </c>
      <c r="C20" s="23" t="s">
        <v>24</v>
      </c>
      <c r="D20" s="24" t="s">
        <v>27</v>
      </c>
      <c r="E20" s="23">
        <v>2</v>
      </c>
      <c r="F20" s="23" t="s">
        <v>25</v>
      </c>
      <c r="G20" s="25">
        <v>41348</v>
      </c>
      <c r="H20" s="11" t="s">
        <v>29</v>
      </c>
      <c r="I20" s="11">
        <f t="shared" si="1"/>
        <v>41432</v>
      </c>
      <c r="J20" s="146">
        <f t="shared" si="2"/>
        <v>41460</v>
      </c>
      <c r="K20" s="28" t="s">
        <v>29</v>
      </c>
      <c r="L20" s="6" t="s">
        <v>29</v>
      </c>
      <c r="M20" s="26" t="s">
        <v>29</v>
      </c>
      <c r="N20" s="5" t="s">
        <v>29</v>
      </c>
      <c r="O20" s="28" t="s">
        <v>29</v>
      </c>
      <c r="P20" s="26" t="s">
        <v>29</v>
      </c>
      <c r="Q20" s="5" t="s">
        <v>29</v>
      </c>
      <c r="R20" s="6" t="s">
        <v>29</v>
      </c>
      <c r="S20" s="30" t="s">
        <v>29</v>
      </c>
      <c r="T20" s="5" t="s">
        <v>29</v>
      </c>
      <c r="U20" s="6" t="s">
        <v>29</v>
      </c>
      <c r="V20" s="143" t="s">
        <v>29</v>
      </c>
      <c r="W20" s="140">
        <v>0</v>
      </c>
      <c r="X20" s="60">
        <v>0</v>
      </c>
      <c r="Y20" s="8">
        <v>0</v>
      </c>
      <c r="Z20" s="61">
        <v>0</v>
      </c>
      <c r="AA20" s="60">
        <v>0</v>
      </c>
      <c r="AB20" s="8">
        <v>0</v>
      </c>
      <c r="AC20" s="9">
        <v>0</v>
      </c>
      <c r="AD20" s="42">
        <v>0</v>
      </c>
      <c r="AE20" s="8">
        <v>0</v>
      </c>
      <c r="AF20" s="9">
        <v>0</v>
      </c>
      <c r="AG20" s="42">
        <v>0</v>
      </c>
      <c r="AH20" s="8">
        <v>0</v>
      </c>
      <c r="AI20" s="61">
        <v>0</v>
      </c>
      <c r="AJ20" s="133">
        <v>21</v>
      </c>
      <c r="AK20" s="10">
        <v>0</v>
      </c>
      <c r="AL20" s="103">
        <v>4</v>
      </c>
    </row>
    <row r="21" spans="1:38">
      <c r="A21" s="22" t="s">
        <v>50</v>
      </c>
      <c r="B21" s="22" t="s">
        <v>49</v>
      </c>
      <c r="C21" s="23" t="s">
        <v>24</v>
      </c>
      <c r="D21" s="24" t="s">
        <v>27</v>
      </c>
      <c r="E21" s="23">
        <v>3</v>
      </c>
      <c r="F21" s="23" t="s">
        <v>25</v>
      </c>
      <c r="G21" s="25">
        <v>41348</v>
      </c>
      <c r="H21" s="11" t="s">
        <v>29</v>
      </c>
      <c r="I21" s="11">
        <f t="shared" si="1"/>
        <v>41432</v>
      </c>
      <c r="J21" s="146">
        <f t="shared" si="2"/>
        <v>41460</v>
      </c>
      <c r="K21" s="28" t="s">
        <v>29</v>
      </c>
      <c r="L21" s="6" t="s">
        <v>29</v>
      </c>
      <c r="M21" s="26" t="s">
        <v>29</v>
      </c>
      <c r="N21" s="5" t="s">
        <v>29</v>
      </c>
      <c r="O21" s="28" t="s">
        <v>29</v>
      </c>
      <c r="P21" s="26" t="s">
        <v>29</v>
      </c>
      <c r="Q21" s="5" t="s">
        <v>29</v>
      </c>
      <c r="R21" s="6" t="s">
        <v>29</v>
      </c>
      <c r="S21" s="30" t="s">
        <v>29</v>
      </c>
      <c r="T21" s="5" t="s">
        <v>29</v>
      </c>
      <c r="U21" s="6" t="s">
        <v>29</v>
      </c>
      <c r="V21" s="143" t="s">
        <v>29</v>
      </c>
      <c r="W21" s="140">
        <v>0</v>
      </c>
      <c r="X21" s="60">
        <v>0</v>
      </c>
      <c r="Y21" s="8">
        <v>0</v>
      </c>
      <c r="Z21" s="61">
        <v>0</v>
      </c>
      <c r="AA21" s="60">
        <v>0</v>
      </c>
      <c r="AB21" s="8">
        <v>0</v>
      </c>
      <c r="AC21" s="9">
        <v>0</v>
      </c>
      <c r="AD21" s="42">
        <v>0</v>
      </c>
      <c r="AE21" s="8">
        <v>0</v>
      </c>
      <c r="AF21" s="9">
        <v>0</v>
      </c>
      <c r="AG21" s="42">
        <v>1</v>
      </c>
      <c r="AH21" s="8">
        <v>1</v>
      </c>
      <c r="AI21" s="61">
        <v>1</v>
      </c>
      <c r="AJ21" s="133">
        <v>19</v>
      </c>
      <c r="AK21" s="10">
        <v>0</v>
      </c>
      <c r="AL21" s="103">
        <v>5</v>
      </c>
    </row>
    <row r="22" spans="1:38">
      <c r="A22" s="22" t="s">
        <v>50</v>
      </c>
      <c r="B22" s="22" t="s">
        <v>49</v>
      </c>
      <c r="C22" s="23" t="s">
        <v>24</v>
      </c>
      <c r="D22" s="24" t="s">
        <v>27</v>
      </c>
      <c r="E22" s="23">
        <v>4</v>
      </c>
      <c r="F22" s="23" t="s">
        <v>25</v>
      </c>
      <c r="G22" s="25">
        <v>41348</v>
      </c>
      <c r="H22" s="11" t="s">
        <v>29</v>
      </c>
      <c r="I22" s="11">
        <f t="shared" si="1"/>
        <v>41432</v>
      </c>
      <c r="J22" s="146">
        <f t="shared" si="2"/>
        <v>41460</v>
      </c>
      <c r="K22" s="28" t="s">
        <v>29</v>
      </c>
      <c r="L22" s="6" t="s">
        <v>29</v>
      </c>
      <c r="M22" s="26" t="s">
        <v>29</v>
      </c>
      <c r="N22" s="5" t="s">
        <v>29</v>
      </c>
      <c r="O22" s="28" t="s">
        <v>29</v>
      </c>
      <c r="P22" s="26" t="s">
        <v>29</v>
      </c>
      <c r="Q22" s="5" t="s">
        <v>29</v>
      </c>
      <c r="R22" s="6" t="s">
        <v>29</v>
      </c>
      <c r="S22" s="30" t="s">
        <v>29</v>
      </c>
      <c r="T22" s="5" t="s">
        <v>29</v>
      </c>
      <c r="U22" s="6" t="s">
        <v>29</v>
      </c>
      <c r="V22" s="143" t="s">
        <v>29</v>
      </c>
      <c r="W22" s="140">
        <v>0</v>
      </c>
      <c r="X22" s="60">
        <v>0</v>
      </c>
      <c r="Y22" s="8">
        <v>0</v>
      </c>
      <c r="Z22" s="61">
        <v>0</v>
      </c>
      <c r="AA22" s="60">
        <v>0</v>
      </c>
      <c r="AB22" s="8">
        <v>0</v>
      </c>
      <c r="AC22" s="9">
        <v>0</v>
      </c>
      <c r="AD22" s="42">
        <v>0</v>
      </c>
      <c r="AE22" s="8">
        <v>0</v>
      </c>
      <c r="AF22" s="9">
        <v>0</v>
      </c>
      <c r="AG22" s="42">
        <v>0</v>
      </c>
      <c r="AH22" s="8">
        <v>0</v>
      </c>
      <c r="AI22" s="61">
        <v>0</v>
      </c>
      <c r="AJ22" s="133">
        <v>20</v>
      </c>
      <c r="AK22" s="10">
        <v>0</v>
      </c>
      <c r="AL22" s="103">
        <v>5</v>
      </c>
    </row>
    <row r="23" spans="1:38" s="162" customFormat="1">
      <c r="A23" s="158"/>
      <c r="B23" s="158"/>
      <c r="C23" s="159"/>
      <c r="D23" s="159"/>
      <c r="E23" s="159"/>
      <c r="F23" s="159"/>
      <c r="G23" s="159"/>
      <c r="H23" s="159"/>
      <c r="I23" s="159"/>
      <c r="J23" s="160"/>
      <c r="K23" s="161"/>
      <c r="L23" s="159"/>
      <c r="M23" s="164"/>
      <c r="N23" s="165"/>
      <c r="O23" s="161"/>
      <c r="P23" s="164"/>
      <c r="Q23" s="165"/>
      <c r="R23" s="159"/>
      <c r="S23" s="166"/>
      <c r="T23" s="165"/>
      <c r="U23" s="159"/>
      <c r="V23" s="160"/>
      <c r="W23" s="167">
        <f>(W19/(25-$AL$19)+W20/(25-$AL$20)+W21/(25-$AL$21)+W22/(25-$AL$22))/4</f>
        <v>0</v>
      </c>
      <c r="X23" s="167">
        <f t="shared" ref="X23:AI23" si="6">(X19/(25-$AL$19)+X20/(25-$AL$20)+X21/(25-$AL$21)+X22/(25-$AL$22))/4</f>
        <v>0</v>
      </c>
      <c r="Y23" s="167">
        <f t="shared" si="6"/>
        <v>0</v>
      </c>
      <c r="Z23" s="167">
        <f t="shared" si="6"/>
        <v>0</v>
      </c>
      <c r="AA23" s="167">
        <f t="shared" si="6"/>
        <v>0</v>
      </c>
      <c r="AB23" s="167">
        <f t="shared" si="6"/>
        <v>0</v>
      </c>
      <c r="AC23" s="167">
        <f t="shared" si="6"/>
        <v>0</v>
      </c>
      <c r="AD23" s="167">
        <f t="shared" si="6"/>
        <v>0</v>
      </c>
      <c r="AE23" s="167">
        <f t="shared" si="6"/>
        <v>0</v>
      </c>
      <c r="AF23" s="167">
        <f t="shared" si="6"/>
        <v>0</v>
      </c>
      <c r="AG23" s="167">
        <f t="shared" si="6"/>
        <v>1.2500000000000001E-2</v>
      </c>
      <c r="AH23" s="167">
        <f t="shared" si="6"/>
        <v>1.2500000000000001E-2</v>
      </c>
      <c r="AI23" s="167">
        <f t="shared" si="6"/>
        <v>1.2500000000000001E-2</v>
      </c>
      <c r="AJ23" s="161"/>
      <c r="AK23" s="159"/>
      <c r="AL23" s="160"/>
    </row>
    <row r="24" spans="1:38">
      <c r="A24" s="1" t="s">
        <v>50</v>
      </c>
      <c r="B24" s="1" t="s">
        <v>49</v>
      </c>
      <c r="C24" s="12" t="s">
        <v>24</v>
      </c>
      <c r="D24" s="13" t="s">
        <v>30</v>
      </c>
      <c r="E24" s="12">
        <v>1</v>
      </c>
      <c r="F24" s="2" t="s">
        <v>25</v>
      </c>
      <c r="G24" s="4">
        <v>41348</v>
      </c>
      <c r="H24" s="15" t="s">
        <v>29</v>
      </c>
      <c r="I24" s="14">
        <f t="shared" si="1"/>
        <v>41432</v>
      </c>
      <c r="J24" s="154">
        <f t="shared" si="2"/>
        <v>41460</v>
      </c>
      <c r="K24" s="28" t="s">
        <v>29</v>
      </c>
      <c r="L24" s="6" t="s">
        <v>29</v>
      </c>
      <c r="M24" s="26" t="s">
        <v>29</v>
      </c>
      <c r="N24" s="5" t="s">
        <v>29</v>
      </c>
      <c r="O24" s="28" t="s">
        <v>29</v>
      </c>
      <c r="P24" s="26" t="s">
        <v>29</v>
      </c>
      <c r="Q24" s="5" t="s">
        <v>29</v>
      </c>
      <c r="R24" s="6" t="s">
        <v>29</v>
      </c>
      <c r="S24" s="30" t="s">
        <v>29</v>
      </c>
      <c r="T24" s="5" t="s">
        <v>29</v>
      </c>
      <c r="U24" s="6" t="s">
        <v>29</v>
      </c>
      <c r="V24" s="143" t="s">
        <v>29</v>
      </c>
      <c r="W24" s="140">
        <v>0</v>
      </c>
      <c r="X24" s="60">
        <v>0</v>
      </c>
      <c r="Y24" s="8">
        <v>0</v>
      </c>
      <c r="Z24" s="61">
        <v>3</v>
      </c>
      <c r="AA24" s="60">
        <v>3</v>
      </c>
      <c r="AB24" s="8">
        <v>3</v>
      </c>
      <c r="AC24" s="9">
        <v>6</v>
      </c>
      <c r="AD24" s="42">
        <v>6</v>
      </c>
      <c r="AE24" s="8">
        <v>6</v>
      </c>
      <c r="AF24" s="9">
        <v>6</v>
      </c>
      <c r="AG24" s="42">
        <v>8</v>
      </c>
      <c r="AH24" s="8">
        <v>8</v>
      </c>
      <c r="AI24" s="61">
        <v>9</v>
      </c>
      <c r="AJ24" s="133">
        <v>14</v>
      </c>
      <c r="AK24" s="10">
        <v>0</v>
      </c>
      <c r="AL24" s="103">
        <v>2</v>
      </c>
    </row>
    <row r="25" spans="1:38">
      <c r="A25" s="1" t="s">
        <v>50</v>
      </c>
      <c r="B25" s="1" t="s">
        <v>49</v>
      </c>
      <c r="C25" s="12" t="s">
        <v>24</v>
      </c>
      <c r="D25" s="13" t="s">
        <v>30</v>
      </c>
      <c r="E25" s="12">
        <v>2</v>
      </c>
      <c r="F25" s="2" t="s">
        <v>25</v>
      </c>
      <c r="G25" s="4">
        <v>41348</v>
      </c>
      <c r="H25" s="15" t="s">
        <v>29</v>
      </c>
      <c r="I25" s="14">
        <f t="shared" si="1"/>
        <v>41432</v>
      </c>
      <c r="J25" s="154">
        <f t="shared" si="2"/>
        <v>41460</v>
      </c>
      <c r="K25" s="28" t="s">
        <v>29</v>
      </c>
      <c r="L25" s="6" t="s">
        <v>29</v>
      </c>
      <c r="M25" s="26" t="s">
        <v>29</v>
      </c>
      <c r="N25" s="5" t="s">
        <v>29</v>
      </c>
      <c r="O25" s="28" t="s">
        <v>29</v>
      </c>
      <c r="P25" s="26" t="s">
        <v>29</v>
      </c>
      <c r="Q25" s="5" t="s">
        <v>29</v>
      </c>
      <c r="R25" s="6" t="s">
        <v>29</v>
      </c>
      <c r="S25" s="30" t="s">
        <v>29</v>
      </c>
      <c r="T25" s="5" t="s">
        <v>29</v>
      </c>
      <c r="U25" s="6" t="s">
        <v>29</v>
      </c>
      <c r="V25" s="143" t="s">
        <v>29</v>
      </c>
      <c r="W25" s="140">
        <v>0</v>
      </c>
      <c r="X25" s="60">
        <v>1</v>
      </c>
      <c r="Y25" s="8">
        <v>1</v>
      </c>
      <c r="Z25" s="40">
        <v>4</v>
      </c>
      <c r="AA25" s="42">
        <v>8</v>
      </c>
      <c r="AB25" s="8">
        <v>8</v>
      </c>
      <c r="AC25" s="9">
        <v>9</v>
      </c>
      <c r="AD25" s="42">
        <v>9</v>
      </c>
      <c r="AE25" s="8">
        <v>9</v>
      </c>
      <c r="AF25" s="9">
        <v>9</v>
      </c>
      <c r="AG25" s="42">
        <v>9</v>
      </c>
      <c r="AH25" s="8">
        <v>10</v>
      </c>
      <c r="AI25" s="61">
        <v>10</v>
      </c>
      <c r="AJ25" s="133">
        <v>12</v>
      </c>
      <c r="AK25" s="10">
        <v>0</v>
      </c>
      <c r="AL25" s="103">
        <v>3</v>
      </c>
    </row>
    <row r="26" spans="1:38">
      <c r="A26" s="1" t="s">
        <v>50</v>
      </c>
      <c r="B26" s="1" t="s">
        <v>49</v>
      </c>
      <c r="C26" s="12" t="s">
        <v>24</v>
      </c>
      <c r="D26" s="13" t="s">
        <v>30</v>
      </c>
      <c r="E26" s="12">
        <v>3</v>
      </c>
      <c r="F26" s="2" t="s">
        <v>25</v>
      </c>
      <c r="G26" s="4">
        <v>41348</v>
      </c>
      <c r="H26" s="15" t="s">
        <v>29</v>
      </c>
      <c r="I26" s="14">
        <f t="shared" si="1"/>
        <v>41432</v>
      </c>
      <c r="J26" s="154">
        <f t="shared" si="2"/>
        <v>41460</v>
      </c>
      <c r="K26" s="28" t="s">
        <v>29</v>
      </c>
      <c r="L26" s="6" t="s">
        <v>29</v>
      </c>
      <c r="M26" s="26" t="s">
        <v>29</v>
      </c>
      <c r="N26" s="5" t="s">
        <v>29</v>
      </c>
      <c r="O26" s="28" t="s">
        <v>29</v>
      </c>
      <c r="P26" s="26" t="s">
        <v>29</v>
      </c>
      <c r="Q26" s="5" t="s">
        <v>29</v>
      </c>
      <c r="R26" s="6" t="s">
        <v>29</v>
      </c>
      <c r="S26" s="30" t="s">
        <v>29</v>
      </c>
      <c r="T26" s="5" t="s">
        <v>29</v>
      </c>
      <c r="U26" s="6" t="s">
        <v>29</v>
      </c>
      <c r="V26" s="143" t="s">
        <v>29</v>
      </c>
      <c r="W26" s="140">
        <v>0</v>
      </c>
      <c r="X26" s="60">
        <v>1</v>
      </c>
      <c r="Y26" s="8">
        <v>1</v>
      </c>
      <c r="Z26" s="40">
        <v>1</v>
      </c>
      <c r="AA26" s="42">
        <v>2</v>
      </c>
      <c r="AB26" s="8">
        <v>2</v>
      </c>
      <c r="AC26" s="9">
        <v>2</v>
      </c>
      <c r="AD26" s="42">
        <v>3</v>
      </c>
      <c r="AE26" s="8">
        <v>3</v>
      </c>
      <c r="AF26" s="9">
        <v>5</v>
      </c>
      <c r="AG26" s="42">
        <v>7</v>
      </c>
      <c r="AH26" s="8">
        <v>8</v>
      </c>
      <c r="AI26" s="61">
        <v>8</v>
      </c>
      <c r="AJ26" s="133">
        <v>13</v>
      </c>
      <c r="AK26" s="10">
        <v>0</v>
      </c>
      <c r="AL26" s="103">
        <v>4</v>
      </c>
    </row>
    <row r="27" spans="1:38">
      <c r="A27" s="1" t="s">
        <v>50</v>
      </c>
      <c r="B27" s="1" t="s">
        <v>49</v>
      </c>
      <c r="C27" s="12" t="s">
        <v>24</v>
      </c>
      <c r="D27" s="13" t="s">
        <v>30</v>
      </c>
      <c r="E27" s="12">
        <v>4</v>
      </c>
      <c r="F27" s="2" t="s">
        <v>25</v>
      </c>
      <c r="G27" s="4">
        <v>41348</v>
      </c>
      <c r="H27" s="15" t="s">
        <v>29</v>
      </c>
      <c r="I27" s="14">
        <f t="shared" si="1"/>
        <v>41432</v>
      </c>
      <c r="J27" s="154">
        <f t="shared" si="2"/>
        <v>41460</v>
      </c>
      <c r="K27" s="28" t="s">
        <v>29</v>
      </c>
      <c r="L27" s="6" t="s">
        <v>29</v>
      </c>
      <c r="M27" s="26" t="s">
        <v>29</v>
      </c>
      <c r="N27" s="5" t="s">
        <v>29</v>
      </c>
      <c r="O27" s="28" t="s">
        <v>29</v>
      </c>
      <c r="P27" s="26" t="s">
        <v>29</v>
      </c>
      <c r="Q27" s="5" t="s">
        <v>29</v>
      </c>
      <c r="R27" s="6" t="s">
        <v>29</v>
      </c>
      <c r="S27" s="30" t="s">
        <v>29</v>
      </c>
      <c r="T27" s="5" t="s">
        <v>29</v>
      </c>
      <c r="U27" s="6" t="s">
        <v>29</v>
      </c>
      <c r="V27" s="143" t="s">
        <v>29</v>
      </c>
      <c r="W27" s="140">
        <v>0</v>
      </c>
      <c r="X27" s="60">
        <v>0</v>
      </c>
      <c r="Y27" s="8">
        <v>0</v>
      </c>
      <c r="Z27" s="40">
        <v>0</v>
      </c>
      <c r="AA27" s="42">
        <v>1</v>
      </c>
      <c r="AB27" s="8">
        <v>1</v>
      </c>
      <c r="AC27" s="9">
        <v>2</v>
      </c>
      <c r="AD27" s="42">
        <v>3</v>
      </c>
      <c r="AE27" s="8">
        <v>3</v>
      </c>
      <c r="AF27" s="9">
        <v>3</v>
      </c>
      <c r="AG27" s="42">
        <v>3</v>
      </c>
      <c r="AH27" s="8">
        <v>3</v>
      </c>
      <c r="AI27" s="61">
        <v>6</v>
      </c>
      <c r="AJ27" s="133">
        <v>18</v>
      </c>
      <c r="AK27" s="10">
        <v>0</v>
      </c>
      <c r="AL27" s="103">
        <v>1</v>
      </c>
    </row>
    <row r="28" spans="1:38" s="162" customFormat="1">
      <c r="A28" s="158"/>
      <c r="B28" s="158"/>
      <c r="C28" s="159"/>
      <c r="D28" s="159"/>
      <c r="E28" s="159"/>
      <c r="F28" s="159"/>
      <c r="G28" s="159"/>
      <c r="H28" s="159"/>
      <c r="I28" s="159"/>
      <c r="J28" s="160"/>
      <c r="K28" s="161"/>
      <c r="L28" s="159"/>
      <c r="M28" s="164"/>
      <c r="N28" s="165"/>
      <c r="O28" s="161"/>
      <c r="P28" s="164"/>
      <c r="Q28" s="165"/>
      <c r="R28" s="159"/>
      <c r="S28" s="166"/>
      <c r="T28" s="165"/>
      <c r="U28" s="159"/>
      <c r="V28" s="160"/>
      <c r="W28" s="167">
        <f>(W24/(25-$AL$24)+W25/(25-$AL$25)+W26/(25-$AL$26)+W27/(25-$AL$27))/4</f>
        <v>0</v>
      </c>
      <c r="X28" s="167">
        <f t="shared" ref="X28:AI28" si="7">(X24/(25-$AL$24)+X25/(25-$AL$25)+X26/(25-$AL$26)+X27/(25-$AL$27))/4</f>
        <v>2.3268398268398268E-2</v>
      </c>
      <c r="Y28" s="167">
        <f t="shared" si="7"/>
        <v>2.3268398268398268E-2</v>
      </c>
      <c r="Z28" s="167">
        <f t="shared" si="7"/>
        <v>8.9968003011481265E-2</v>
      </c>
      <c r="AA28" s="167">
        <f t="shared" si="7"/>
        <v>0.1577439770374553</v>
      </c>
      <c r="AB28" s="167">
        <f t="shared" si="7"/>
        <v>0.1577439770374553</v>
      </c>
      <c r="AC28" s="167">
        <f t="shared" si="7"/>
        <v>0.21213297571993225</v>
      </c>
      <c r="AD28" s="167">
        <f t="shared" si="7"/>
        <v>0.23445440429136083</v>
      </c>
      <c r="AE28" s="167">
        <f t="shared" si="7"/>
        <v>0.23445440429136083</v>
      </c>
      <c r="AF28" s="167">
        <f t="shared" si="7"/>
        <v>0.25826392810088461</v>
      </c>
      <c r="AG28" s="167">
        <f t="shared" si="7"/>
        <v>0.30381258234519104</v>
      </c>
      <c r="AH28" s="167">
        <f t="shared" si="7"/>
        <v>0.32708098061358931</v>
      </c>
      <c r="AI28" s="167">
        <f t="shared" si="7"/>
        <v>0.36920054583098061</v>
      </c>
      <c r="AJ28" s="161"/>
      <c r="AK28" s="159"/>
      <c r="AL28" s="160"/>
    </row>
    <row r="29" spans="1:38">
      <c r="A29" s="22" t="s">
        <v>50</v>
      </c>
      <c r="B29" s="22" t="s">
        <v>49</v>
      </c>
      <c r="C29" s="23" t="s">
        <v>24</v>
      </c>
      <c r="D29" s="24" t="s">
        <v>31</v>
      </c>
      <c r="E29" s="23">
        <v>1</v>
      </c>
      <c r="F29" s="23" t="s">
        <v>25</v>
      </c>
      <c r="G29" s="25">
        <v>41348</v>
      </c>
      <c r="H29" s="11" t="s">
        <v>29</v>
      </c>
      <c r="I29" s="11">
        <f t="shared" si="1"/>
        <v>41432</v>
      </c>
      <c r="J29" s="146">
        <f t="shared" si="2"/>
        <v>41460</v>
      </c>
      <c r="K29" s="28" t="s">
        <v>29</v>
      </c>
      <c r="L29" s="6" t="s">
        <v>29</v>
      </c>
      <c r="M29" s="26" t="s">
        <v>29</v>
      </c>
      <c r="N29" s="5" t="s">
        <v>29</v>
      </c>
      <c r="O29" s="28" t="s">
        <v>29</v>
      </c>
      <c r="P29" s="26" t="s">
        <v>29</v>
      </c>
      <c r="Q29" s="5" t="s">
        <v>29</v>
      </c>
      <c r="R29" s="6" t="s">
        <v>29</v>
      </c>
      <c r="S29" s="30" t="s">
        <v>29</v>
      </c>
      <c r="T29" s="5" t="s">
        <v>29</v>
      </c>
      <c r="U29" s="6" t="s">
        <v>29</v>
      </c>
      <c r="V29" s="143" t="s">
        <v>29</v>
      </c>
      <c r="W29" s="140">
        <v>3</v>
      </c>
      <c r="X29" s="60">
        <v>3</v>
      </c>
      <c r="Y29" s="8">
        <v>3</v>
      </c>
      <c r="Z29" s="40">
        <v>3</v>
      </c>
      <c r="AA29" s="42">
        <v>4</v>
      </c>
      <c r="AB29" s="8">
        <v>6</v>
      </c>
      <c r="AC29" s="9">
        <v>8</v>
      </c>
      <c r="AD29" s="42">
        <v>8</v>
      </c>
      <c r="AE29" s="8">
        <v>8</v>
      </c>
      <c r="AF29" s="9">
        <v>9</v>
      </c>
      <c r="AG29" s="42">
        <v>10</v>
      </c>
      <c r="AH29" s="8">
        <v>10</v>
      </c>
      <c r="AI29" s="61">
        <v>10</v>
      </c>
      <c r="AJ29" s="133">
        <v>15</v>
      </c>
      <c r="AK29" s="10">
        <v>0</v>
      </c>
      <c r="AL29" s="103">
        <v>0</v>
      </c>
    </row>
    <row r="30" spans="1:38">
      <c r="A30" s="22" t="s">
        <v>50</v>
      </c>
      <c r="B30" s="22" t="s">
        <v>49</v>
      </c>
      <c r="C30" s="23" t="s">
        <v>24</v>
      </c>
      <c r="D30" s="24" t="s">
        <v>31</v>
      </c>
      <c r="E30" s="23">
        <v>2</v>
      </c>
      <c r="F30" s="23" t="s">
        <v>25</v>
      </c>
      <c r="G30" s="25">
        <v>41348</v>
      </c>
      <c r="H30" s="11" t="s">
        <v>29</v>
      </c>
      <c r="I30" s="11">
        <f t="shared" si="1"/>
        <v>41432</v>
      </c>
      <c r="J30" s="146">
        <f t="shared" si="2"/>
        <v>41460</v>
      </c>
      <c r="K30" s="28" t="s">
        <v>29</v>
      </c>
      <c r="L30" s="6" t="s">
        <v>29</v>
      </c>
      <c r="M30" s="26" t="s">
        <v>29</v>
      </c>
      <c r="N30" s="5" t="s">
        <v>29</v>
      </c>
      <c r="O30" s="28" t="s">
        <v>29</v>
      </c>
      <c r="P30" s="26" t="s">
        <v>29</v>
      </c>
      <c r="Q30" s="5" t="s">
        <v>29</v>
      </c>
      <c r="R30" s="6" t="s">
        <v>29</v>
      </c>
      <c r="S30" s="30" t="s">
        <v>29</v>
      </c>
      <c r="T30" s="5" t="s">
        <v>29</v>
      </c>
      <c r="U30" s="6" t="s">
        <v>29</v>
      </c>
      <c r="V30" s="143" t="s">
        <v>29</v>
      </c>
      <c r="W30" s="140">
        <v>0</v>
      </c>
      <c r="X30" s="60">
        <v>0</v>
      </c>
      <c r="Y30" s="8">
        <v>0</v>
      </c>
      <c r="Z30" s="40">
        <v>0</v>
      </c>
      <c r="AA30" s="42">
        <v>1</v>
      </c>
      <c r="AB30" s="8">
        <v>3</v>
      </c>
      <c r="AC30" s="9">
        <v>5</v>
      </c>
      <c r="AD30" s="42">
        <v>5</v>
      </c>
      <c r="AE30" s="8">
        <v>5</v>
      </c>
      <c r="AF30" s="9">
        <v>5</v>
      </c>
      <c r="AG30" s="42">
        <v>6</v>
      </c>
      <c r="AH30" s="8">
        <v>6</v>
      </c>
      <c r="AI30" s="61">
        <v>6</v>
      </c>
      <c r="AJ30" s="133">
        <v>18</v>
      </c>
      <c r="AK30" s="10">
        <v>0</v>
      </c>
      <c r="AL30" s="103">
        <v>1</v>
      </c>
    </row>
    <row r="31" spans="1:38">
      <c r="A31" s="22" t="s">
        <v>50</v>
      </c>
      <c r="B31" s="22" t="s">
        <v>49</v>
      </c>
      <c r="C31" s="23" t="s">
        <v>24</v>
      </c>
      <c r="D31" s="24" t="s">
        <v>31</v>
      </c>
      <c r="E31" s="23">
        <v>3</v>
      </c>
      <c r="F31" s="23" t="s">
        <v>25</v>
      </c>
      <c r="G31" s="25">
        <v>41348</v>
      </c>
      <c r="H31" s="11" t="s">
        <v>29</v>
      </c>
      <c r="I31" s="11">
        <f t="shared" si="1"/>
        <v>41432</v>
      </c>
      <c r="J31" s="146">
        <f t="shared" si="2"/>
        <v>41460</v>
      </c>
      <c r="K31" s="28" t="s">
        <v>29</v>
      </c>
      <c r="L31" s="6" t="s">
        <v>29</v>
      </c>
      <c r="M31" s="26" t="s">
        <v>29</v>
      </c>
      <c r="N31" s="5" t="s">
        <v>29</v>
      </c>
      <c r="O31" s="28" t="s">
        <v>29</v>
      </c>
      <c r="P31" s="26" t="s">
        <v>29</v>
      </c>
      <c r="Q31" s="5" t="s">
        <v>29</v>
      </c>
      <c r="R31" s="6" t="s">
        <v>29</v>
      </c>
      <c r="S31" s="30" t="s">
        <v>29</v>
      </c>
      <c r="T31" s="5" t="s">
        <v>29</v>
      </c>
      <c r="U31" s="6" t="s">
        <v>29</v>
      </c>
      <c r="V31" s="143" t="s">
        <v>29</v>
      </c>
      <c r="W31" s="140">
        <v>1</v>
      </c>
      <c r="X31" s="60">
        <v>1</v>
      </c>
      <c r="Y31" s="8">
        <v>1</v>
      </c>
      <c r="Z31" s="40">
        <v>1</v>
      </c>
      <c r="AA31" s="42">
        <v>1</v>
      </c>
      <c r="AB31" s="8">
        <v>2</v>
      </c>
      <c r="AC31" s="9">
        <v>3</v>
      </c>
      <c r="AD31" s="42">
        <v>3</v>
      </c>
      <c r="AE31" s="8">
        <v>3</v>
      </c>
      <c r="AF31" s="9">
        <v>3</v>
      </c>
      <c r="AG31" s="42">
        <v>3</v>
      </c>
      <c r="AH31" s="8">
        <v>3</v>
      </c>
      <c r="AI31" s="61">
        <v>3</v>
      </c>
      <c r="AJ31" s="133">
        <v>19</v>
      </c>
      <c r="AK31" s="10">
        <v>0</v>
      </c>
      <c r="AL31" s="103">
        <v>3</v>
      </c>
    </row>
    <row r="32" spans="1:38" ht="15.75" thickBot="1">
      <c r="A32" s="32" t="s">
        <v>50</v>
      </c>
      <c r="B32" s="32" t="s">
        <v>49</v>
      </c>
      <c r="C32" s="33" t="s">
        <v>24</v>
      </c>
      <c r="D32" s="34" t="s">
        <v>31</v>
      </c>
      <c r="E32" s="33">
        <v>4</v>
      </c>
      <c r="F32" s="33" t="s">
        <v>25</v>
      </c>
      <c r="G32" s="35">
        <v>41348</v>
      </c>
      <c r="H32" s="16" t="s">
        <v>29</v>
      </c>
      <c r="I32" s="16">
        <f t="shared" si="1"/>
        <v>41432</v>
      </c>
      <c r="J32" s="147">
        <f t="shared" si="2"/>
        <v>41460</v>
      </c>
      <c r="K32" s="29" t="s">
        <v>29</v>
      </c>
      <c r="L32" s="18" t="s">
        <v>29</v>
      </c>
      <c r="M32" s="27" t="s">
        <v>29</v>
      </c>
      <c r="N32" s="17" t="s">
        <v>29</v>
      </c>
      <c r="O32" s="29" t="s">
        <v>29</v>
      </c>
      <c r="P32" s="27" t="s">
        <v>29</v>
      </c>
      <c r="Q32" s="17" t="s">
        <v>29</v>
      </c>
      <c r="R32" s="18" t="s">
        <v>29</v>
      </c>
      <c r="S32" s="31" t="s">
        <v>29</v>
      </c>
      <c r="T32" s="17" t="s">
        <v>29</v>
      </c>
      <c r="U32" s="18" t="s">
        <v>29</v>
      </c>
      <c r="V32" s="145" t="s">
        <v>29</v>
      </c>
      <c r="W32" s="144">
        <v>0</v>
      </c>
      <c r="X32" s="62">
        <v>0</v>
      </c>
      <c r="Y32" s="19">
        <v>0</v>
      </c>
      <c r="Z32" s="41">
        <v>0</v>
      </c>
      <c r="AA32" s="43">
        <v>1</v>
      </c>
      <c r="AB32" s="19">
        <v>1</v>
      </c>
      <c r="AC32" s="20">
        <v>2</v>
      </c>
      <c r="AD32" s="43">
        <v>3</v>
      </c>
      <c r="AE32" s="19">
        <v>3</v>
      </c>
      <c r="AF32" s="20">
        <v>3</v>
      </c>
      <c r="AG32" s="43">
        <v>3</v>
      </c>
      <c r="AH32" s="19">
        <v>3</v>
      </c>
      <c r="AI32" s="56">
        <v>3</v>
      </c>
      <c r="AJ32" s="134">
        <v>21</v>
      </c>
      <c r="AK32" s="21">
        <v>0</v>
      </c>
      <c r="AL32" s="104">
        <v>1</v>
      </c>
    </row>
    <row r="33" spans="23:35" s="162" customFormat="1" ht="15.75" thickTop="1">
      <c r="W33" s="162">
        <f>(W29/(25-$AL$29)+W30/(25-$AL$30)+W31/(25-$AL$31)+W32/(25-$AL$32))/4</f>
        <v>4.1363636363636366E-2</v>
      </c>
      <c r="X33" s="162">
        <f t="shared" ref="X33:AI33" si="8">(X29/(25-$AL$29)+X30/(25-$AL$30)+X31/(25-$AL$31)+X32/(25-$AL$32))/4</f>
        <v>4.1363636363636366E-2</v>
      </c>
      <c r="Y33" s="162">
        <f t="shared" si="8"/>
        <v>4.1363636363636366E-2</v>
      </c>
      <c r="Z33" s="162">
        <f t="shared" si="8"/>
        <v>4.1363636363636366E-2</v>
      </c>
      <c r="AA33" s="162">
        <f t="shared" si="8"/>
        <v>7.2196969696969704E-2</v>
      </c>
      <c r="AB33" s="162">
        <f t="shared" si="8"/>
        <v>0.1243939393939394</v>
      </c>
      <c r="AC33" s="162">
        <f t="shared" si="8"/>
        <v>0.18700757575757576</v>
      </c>
      <c r="AD33" s="162">
        <f t="shared" si="8"/>
        <v>0.19742424242424242</v>
      </c>
      <c r="AE33" s="162">
        <f t="shared" si="8"/>
        <v>0.19742424242424242</v>
      </c>
      <c r="AF33" s="162">
        <f t="shared" si="8"/>
        <v>0.20742424242424243</v>
      </c>
      <c r="AG33" s="162">
        <f t="shared" si="8"/>
        <v>0.22784090909090909</v>
      </c>
      <c r="AH33" s="162">
        <f t="shared" si="8"/>
        <v>0.22784090909090909</v>
      </c>
      <c r="AI33" s="162">
        <f t="shared" si="8"/>
        <v>0.22784090909090909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Resultados</vt:lpstr>
      <vt:lpstr>Festuca eskia</vt:lpstr>
      <vt:lpstr>Jurinea humilis</vt:lpstr>
      <vt:lpstr>Rumex suffruticosus</vt:lpstr>
      <vt:lpstr>Kobresia myosuroides</vt:lpstr>
      <vt:lpstr>Carex sempervirens</vt:lpstr>
      <vt:lpstr>Galium rotundifolium</vt:lpstr>
      <vt:lpstr>Aquilegia pyrenaica</vt:lpstr>
      <vt:lpstr>Luzula nutans</vt:lpstr>
      <vt:lpstr>Veronica ponae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VGarcia</dc:creator>
  <cp:lastModifiedBy>Vanessa</cp:lastModifiedBy>
  <cp:lastPrinted>2013-06-19T10:34:32Z</cp:lastPrinted>
  <dcterms:created xsi:type="dcterms:W3CDTF">2013-02-15T09:54:48Z</dcterms:created>
  <dcterms:modified xsi:type="dcterms:W3CDTF">2013-08-22T22:21:27Z</dcterms:modified>
</cp:coreProperties>
</file>