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_ZSFAB\OneDrive - FNC\Experiment\Experiment_Class\LY12_output\"/>
    </mc:Choice>
  </mc:AlternateContent>
  <xr:revisionPtr revIDLastSave="0" documentId="13_ncr:1_{2BA81E9F-3E2F-439E-8207-B2F9D418A8B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1" l="1"/>
  <c r="D69" i="1"/>
  <c r="D67" i="1"/>
  <c r="F61" i="1"/>
  <c r="F62" i="1"/>
  <c r="F60" i="1"/>
  <c r="E61" i="1"/>
  <c r="E62" i="1"/>
  <c r="E60" i="1"/>
  <c r="B62" i="1"/>
  <c r="B61" i="1"/>
  <c r="B60" i="1"/>
  <c r="B55" i="1"/>
  <c r="B54" i="1"/>
  <c r="B53" i="1"/>
  <c r="G15" i="1"/>
  <c r="G16" i="1"/>
  <c r="G17" i="1"/>
  <c r="G18" i="1"/>
  <c r="G14" i="1"/>
  <c r="E32" i="1"/>
  <c r="E31" i="1"/>
  <c r="E30" i="1"/>
  <c r="E29" i="1"/>
  <c r="D30" i="1"/>
  <c r="D31" i="1"/>
  <c r="D32" i="1"/>
  <c r="D29" i="1"/>
  <c r="B3" i="1"/>
  <c r="B4" i="1"/>
  <c r="B5" i="1"/>
  <c r="B6" i="1"/>
  <c r="B7" i="1"/>
  <c r="B8" i="1"/>
  <c r="B9" i="1"/>
  <c r="B2" i="1"/>
  <c r="B24" i="1"/>
  <c r="B25" i="1"/>
  <c r="B26" i="1"/>
  <c r="B23" i="1"/>
  <c r="B15" i="1"/>
  <c r="B16" i="1"/>
  <c r="B17" i="1"/>
  <c r="B18" i="1"/>
  <c r="B14" i="1"/>
  <c r="D23" i="1" l="1"/>
  <c r="F24" i="1"/>
  <c r="F25" i="1"/>
  <c r="F26" i="1"/>
  <c r="F23" i="1"/>
  <c r="E24" i="1"/>
  <c r="E25" i="1"/>
  <c r="E26" i="1"/>
  <c r="E23" i="1"/>
</calcChain>
</file>

<file path=xl/sharedStrings.xml><?xml version="1.0" encoding="utf-8"?>
<sst xmlns="http://schemas.openxmlformats.org/spreadsheetml/2006/main" count="88" uniqueCount="25">
  <si>
    <t>name</t>
  </si>
  <si>
    <t>modu_0.85</t>
  </si>
  <si>
    <t>modu_0.8</t>
  </si>
  <si>
    <t>yield strength</t>
  </si>
  <si>
    <t>LY12_11_10</t>
  </si>
  <si>
    <t>LY12_11_11</t>
  </si>
  <si>
    <t>LY12_11_1</t>
  </si>
  <si>
    <t>LY12_11_2</t>
  </si>
  <si>
    <t>LY12_11_3</t>
  </si>
  <si>
    <t>LY12_11_4</t>
  </si>
  <si>
    <t>LY12_11_5</t>
  </si>
  <si>
    <t>LY12_11_9</t>
  </si>
  <si>
    <t>description</t>
    <phoneticPr fontId="2" type="noConversion"/>
  </si>
  <si>
    <t>旧</t>
    <phoneticPr fontId="2" type="noConversion"/>
  </si>
  <si>
    <t>新</t>
    <phoneticPr fontId="2" type="noConversion"/>
  </si>
  <si>
    <t>旧供应厂家</t>
    <phoneticPr fontId="2" type="noConversion"/>
  </si>
  <si>
    <t>模量</t>
    <phoneticPr fontId="2" type="noConversion"/>
  </si>
  <si>
    <t>Error</t>
    <phoneticPr fontId="2" type="noConversion"/>
  </si>
  <si>
    <t>Modu_BZ</t>
    <phoneticPr fontId="2" type="noConversion"/>
  </si>
  <si>
    <t>Bias_ave_%</t>
    <phoneticPr fontId="2" type="noConversion"/>
  </si>
  <si>
    <t>Modu</t>
    <phoneticPr fontId="2" type="noConversion"/>
  </si>
  <si>
    <t>Bias_ave(%)</t>
    <phoneticPr fontId="2" type="noConversion"/>
  </si>
  <si>
    <t>Error(%)</t>
    <phoneticPr fontId="2" type="noConversion"/>
  </si>
  <si>
    <t>Yield_ave(MPa)</t>
    <phoneticPr fontId="2" type="noConversion"/>
  </si>
  <si>
    <t>Modu_ave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</si>
</sst>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80" fontId="0" fillId="0" borderId="0" xfId="0" applyNumberFormat="1"/>
    <xf numFmtId="180" fontId="0" fillId="2" borderId="0" xfId="0" applyNumberFormat="1" applyFill="1"/>
    <xf numFmtId="0" fontId="3" fillId="0" borderId="0" xfId="0" applyFont="1"/>
    <xf numFmtId="180" fontId="0" fillId="0" borderId="0" xfId="0" applyNumberForma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4203849518811"/>
          <c:y val="0.10185185185185185"/>
          <c:w val="0.7311297025371829"/>
          <c:h val="0.78148950131233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modu_0.85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Sheet1!$A$23:$A$26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Sheet1!$C$23:$C$26</c:f>
              <c:numCache>
                <c:formatCode>0.0</c:formatCode>
                <c:ptCount val="4"/>
                <c:pt idx="0">
                  <c:v>69.661572633150129</c:v>
                </c:pt>
                <c:pt idx="1">
                  <c:v>69.071249186171386</c:v>
                </c:pt>
                <c:pt idx="2">
                  <c:v>68.77081741695828</c:v>
                </c:pt>
                <c:pt idx="3">
                  <c:v>70.263363332437862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9-4F23-8DE0-D99DF1831FFF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Modu_BZ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Sheet1!$A$23:$A$26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Sheet1!$D$23:$D$26</c:f>
              <c:numCache>
                <c:formatCode>0.0</c:formatCode>
                <c:ptCount val="4"/>
                <c:pt idx="0">
                  <c:v>69.441750642179414</c:v>
                </c:pt>
                <c:pt idx="1">
                  <c:v>69.400000000000006</c:v>
                </c:pt>
                <c:pt idx="2">
                  <c:v>69.400000000000006</c:v>
                </c:pt>
                <c:pt idx="3">
                  <c:v>69.400000000000006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9-4F23-8DE0-D99DF183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4911"/>
        <c:axId val="78584303"/>
      </c:barChart>
      <c:lineChart>
        <c:grouping val="standard"/>
        <c:varyColors val="0"/>
        <c:ser>
          <c:idx val="4"/>
          <c:order val="4"/>
          <c:tx>
            <c:strRef>
              <c:f>Sheet1!$G$22</c:f>
              <c:strCache>
                <c:ptCount val="1"/>
                <c:pt idx="0">
                  <c:v>Modu_BZ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Sheet1!$G$23:$G$26</c:f>
              <c:numCache>
                <c:formatCode>General</c:formatCode>
                <c:ptCount val="4"/>
                <c:pt idx="0">
                  <c:v>70.5</c:v>
                </c:pt>
                <c:pt idx="1">
                  <c:v>70.5</c:v>
                </c:pt>
                <c:pt idx="2">
                  <c:v>70.5</c:v>
                </c:pt>
                <c:pt idx="3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9-4F23-8DE0-D99DF183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4911"/>
        <c:axId val="78584303"/>
      </c:lineChart>
      <c:lineChart>
        <c:grouping val="standard"/>
        <c:varyColors val="0"/>
        <c:ser>
          <c:idx val="2"/>
          <c:order val="2"/>
          <c:tx>
            <c:strRef>
              <c:f>Sheet1!$E$22</c:f>
              <c:strCache>
                <c:ptCount val="1"/>
                <c:pt idx="0">
                  <c:v>Bias_ave_%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Sheet1!$A$23:$A$26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Sheet1!$E$23:$E$26</c:f>
              <c:numCache>
                <c:formatCode>0.0</c:formatCode>
                <c:ptCount val="4"/>
                <c:pt idx="0">
                  <c:v>0.37690581145550944</c:v>
                </c:pt>
                <c:pt idx="1">
                  <c:v>-0.47370434269253586</c:v>
                </c:pt>
                <c:pt idx="2">
                  <c:v>-0.90660314559326394</c:v>
                </c:pt>
                <c:pt idx="3">
                  <c:v>1.2440393839162196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9-4F23-8DE0-D99DF1831FFF}"/>
            </c:ext>
          </c:extLst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Sheet1!$A$23:$A$26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Sheet1!$F$23:$F$26</c:f>
              <c:numCache>
                <c:formatCode>0.0</c:formatCode>
                <c:ptCount val="4"/>
                <c:pt idx="0">
                  <c:v>-1.1892586763827955</c:v>
                </c:pt>
                <c:pt idx="1">
                  <c:v>-2.0265968990476795</c:v>
                </c:pt>
                <c:pt idx="2">
                  <c:v>-2.452741252541446</c:v>
                </c:pt>
                <c:pt idx="3">
                  <c:v>-0.33565484760586928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9-4F23-8DE0-D99DF183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2511"/>
        <c:axId val="78581807"/>
      </c:lineChart>
      <c:catAx>
        <c:axId val="231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84303"/>
        <c:auto val="1"/>
        <c:lblAlgn val="ctr"/>
        <c:lblOffset val="100"/>
        <c:noMultiLvlLbl val="0"/>
      </c:catAx>
      <c:valAx>
        <c:axId val="78584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 (GPa)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04911"/>
        <c:crossBetween val="between"/>
      </c:valAx>
      <c:valAx>
        <c:axId val="785818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Bias</a:t>
                </a:r>
                <a:r>
                  <a:rPr lang="en-US" altLang="zh-CN" baseline="0"/>
                  <a:t> &amp; Error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02511"/>
        <c:crosses val="max"/>
        <c:crossBetween val="between"/>
      </c:valAx>
      <c:catAx>
        <c:axId val="23102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5818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111111111111"/>
          <c:y val="4.2244823563721209E-2"/>
          <c:w val="0.76111111111111107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087051618548"/>
          <c:y val="7.9703698427917843E-2"/>
          <c:w val="0.74346303587051621"/>
          <c:h val="0.80884557418928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yield 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Sheet1!$B$29:$B$32</c:f>
              <c:numCache>
                <c:formatCode>0.0</c:formatCode>
                <c:ptCount val="4"/>
                <c:pt idx="0">
                  <c:v>384.84938479165032</c:v>
                </c:pt>
                <c:pt idx="1">
                  <c:v>369.51958067303889</c:v>
                </c:pt>
                <c:pt idx="2">
                  <c:v>369.74876379109122</c:v>
                </c:pt>
                <c:pt idx="3">
                  <c:v>378.25400394992221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964-B8A0-5154A69AD0DB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Yield_ave(MPa)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Sheet1!$C$29:$C$32</c:f>
              <c:numCache>
                <c:formatCode>0.0</c:formatCode>
                <c:ptCount val="4"/>
                <c:pt idx="0">
                  <c:v>375.6</c:v>
                </c:pt>
                <c:pt idx="1">
                  <c:v>375.6</c:v>
                </c:pt>
                <c:pt idx="2">
                  <c:v>375.6</c:v>
                </c:pt>
                <c:pt idx="3">
                  <c:v>375.6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4964-B8A0-5154A69A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331071"/>
        <c:axId val="2132864239"/>
      </c:barChart>
      <c:lineChart>
        <c:grouping val="standard"/>
        <c:varyColors val="0"/>
        <c:ser>
          <c:idx val="2"/>
          <c:order val="2"/>
          <c:tx>
            <c:strRef>
              <c:f>Sheet1!$D$28</c:f>
              <c:strCache>
                <c:ptCount val="1"/>
                <c:pt idx="0">
                  <c:v>Bias_ave(%)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Sheet1!$A$29:$A$32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Sheet1!$D$29:$D$32</c:f>
              <c:numCache>
                <c:formatCode>0.0</c:formatCode>
                <c:ptCount val="4"/>
                <c:pt idx="0">
                  <c:v>2.4625625110890041</c:v>
                </c:pt>
                <c:pt idx="1">
                  <c:v>-1.6188549858788963</c:v>
                </c:pt>
                <c:pt idx="2">
                  <c:v>-1.557837116322897</c:v>
                </c:pt>
                <c:pt idx="3">
                  <c:v>0.70660382053306303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6-4964-B8A0-5154A69AD0DB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Error(%)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Sheet1!$A$29:$A$32</c:f>
              <c:strCache>
                <c:ptCount val="4"/>
                <c:pt idx="0">
                  <c:v>LY12_11_1</c:v>
                </c:pt>
                <c:pt idx="1">
                  <c:v>LY12_11_2</c:v>
                </c:pt>
                <c:pt idx="2">
                  <c:v>LY12_11_4</c:v>
                </c:pt>
                <c:pt idx="3">
                  <c:v>LY12_11_5</c:v>
                </c:pt>
              </c:strCache>
            </c:strRef>
          </c:cat>
          <c:val>
            <c:numRef>
              <c:f>Sheet1!$E$29:$E$32</c:f>
              <c:numCache>
                <c:formatCode>0.0</c:formatCode>
                <c:ptCount val="4"/>
                <c:pt idx="0">
                  <c:v>1.2761538925395586</c:v>
                </c:pt>
                <c:pt idx="1">
                  <c:v>-2.7580050860423979</c:v>
                </c:pt>
                <c:pt idx="2">
                  <c:v>-2.6976937391865206</c:v>
                </c:pt>
                <c:pt idx="3">
                  <c:v>-0.45947264475731375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6-4964-B8A0-5154A69A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331471"/>
        <c:axId val="2132863823"/>
      </c:lineChart>
      <c:catAx>
        <c:axId val="3263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239"/>
        <c:auto val="1"/>
        <c:lblAlgn val="ctr"/>
        <c:lblOffset val="100"/>
        <c:noMultiLvlLbl val="0"/>
      </c:catAx>
      <c:valAx>
        <c:axId val="2132864239"/>
        <c:scaling>
          <c:orientation val="minMax"/>
          <c:min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Yield</a:t>
                </a:r>
                <a:r>
                  <a:rPr lang="en-US" altLang="zh-CN" baseline="0"/>
                  <a:t> Strength (MPa)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31071"/>
        <c:crossBetween val="between"/>
      </c:valAx>
      <c:valAx>
        <c:axId val="2132863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Bias</a:t>
                </a:r>
                <a:r>
                  <a:rPr lang="en-US" altLang="zh-CN" baseline="0"/>
                  <a:t> &amp; Error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31471"/>
        <c:crosses val="max"/>
        <c:crossBetween val="between"/>
      </c:valAx>
      <c:catAx>
        <c:axId val="32633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28638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77777777777778"/>
          <c:y val="5.6133712452610091E-2"/>
          <c:w val="0.73055555555555551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7537182852142"/>
          <c:y val="0.15859742074269095"/>
          <c:w val="0.742990813648294"/>
          <c:h val="0.7484701308845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Modu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LY12_11_9</c:v>
                </c:pt>
                <c:pt idx="1">
                  <c:v>LY12_11_10</c:v>
                </c:pt>
                <c:pt idx="2">
                  <c:v>LY12_11_11</c:v>
                </c:pt>
              </c:strCache>
            </c:strRef>
          </c:cat>
          <c:val>
            <c:numRef>
              <c:f>Sheet1!$B$60:$B$62</c:f>
              <c:numCache>
                <c:formatCode>0.0</c:formatCode>
                <c:ptCount val="3"/>
                <c:pt idx="0">
                  <c:v>55.142342813488519</c:v>
                </c:pt>
                <c:pt idx="1">
                  <c:v>52.168655092065876</c:v>
                </c:pt>
                <c:pt idx="2">
                  <c:v>51.123826394920719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2-42C1-8B90-CC5D93B5F364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modu_0.85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LY12_11_9</c:v>
                </c:pt>
                <c:pt idx="1">
                  <c:v>LY12_11_10</c:v>
                </c:pt>
                <c:pt idx="2">
                  <c:v>LY12_11_11</c:v>
                </c:pt>
              </c:strCache>
            </c:strRef>
          </c:cat>
          <c:val>
            <c:numRef>
              <c:f>Sheet1!$C$60:$C$62</c:f>
              <c:numCache>
                <c:formatCode>0.0</c:formatCode>
                <c:ptCount val="3"/>
                <c:pt idx="0">
                  <c:v>64.873344486457086</c:v>
                </c:pt>
                <c:pt idx="1">
                  <c:v>61.374888343606912</c:v>
                </c:pt>
                <c:pt idx="2">
                  <c:v>60.145678111671437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2-42C1-8B90-CC5D93B5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45615"/>
        <c:axId val="233217711"/>
      </c:barChart>
      <c:lineChart>
        <c:grouping val="standard"/>
        <c:varyColors val="0"/>
        <c:ser>
          <c:idx val="2"/>
          <c:order val="2"/>
          <c:tx>
            <c:strRef>
              <c:f>Sheet1!$D$59</c:f>
              <c:strCache>
                <c:ptCount val="1"/>
                <c:pt idx="0">
                  <c:v>Modu_ave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Sheet1!$A$60:$A$62</c:f>
              <c:strCache>
                <c:ptCount val="3"/>
                <c:pt idx="0">
                  <c:v>LY12_11_9</c:v>
                </c:pt>
                <c:pt idx="1">
                  <c:v>LY12_11_10</c:v>
                </c:pt>
                <c:pt idx="2">
                  <c:v>LY12_11_11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2-42C1-8B90-CC5D93B5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45615"/>
        <c:axId val="233217711"/>
      </c:lineChart>
      <c:lineChart>
        <c:grouping val="standard"/>
        <c:varyColors val="0"/>
        <c:ser>
          <c:idx val="3"/>
          <c:order val="3"/>
          <c:tx>
            <c:strRef>
              <c:f>Sheet1!$E$59</c:f>
              <c:strCache>
                <c:ptCount val="1"/>
                <c:pt idx="0">
                  <c:v>Bias_ave_%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Sheet1!$A$60:$A$62</c:f>
              <c:strCache>
                <c:ptCount val="3"/>
                <c:pt idx="0">
                  <c:v>LY12_11_9</c:v>
                </c:pt>
                <c:pt idx="1">
                  <c:v>LY12_11_10</c:v>
                </c:pt>
                <c:pt idx="2">
                  <c:v>LY12_11_11</c:v>
                </c:pt>
              </c:strCache>
            </c:strRef>
          </c:cat>
          <c:val>
            <c:numRef>
              <c:f>Sheet1!$E$60:$E$62</c:f>
              <c:numCache>
                <c:formatCode>0.0</c:formatCode>
                <c:ptCount val="3"/>
                <c:pt idx="0">
                  <c:v>4.4659331504944992</c:v>
                </c:pt>
                <c:pt idx="1">
                  <c:v>-1.1676516206007879</c:v>
                </c:pt>
                <c:pt idx="2">
                  <c:v>-3.1470561808833573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2-42C1-8B90-CC5D93B5F364}"/>
            </c:ext>
          </c:extLst>
        </c:ser>
        <c:ser>
          <c:idx val="4"/>
          <c:order val="4"/>
          <c:tx>
            <c:strRef>
              <c:f>Sheet1!$F$59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Sheet1!$A$60:$A$62</c:f>
              <c:strCache>
                <c:ptCount val="3"/>
                <c:pt idx="0">
                  <c:v>LY12_11_9</c:v>
                </c:pt>
                <c:pt idx="1">
                  <c:v>LY12_11_10</c:v>
                </c:pt>
                <c:pt idx="2">
                  <c:v>LY12_11_11</c:v>
                </c:pt>
              </c:strCache>
            </c:strRef>
          </c:cat>
          <c:val>
            <c:numRef>
              <c:f>Sheet1!$F$60:$F$62</c:f>
              <c:numCache>
                <c:formatCode>0.0</c:formatCode>
                <c:ptCount val="3"/>
                <c:pt idx="0">
                  <c:v>-7.9810716504154815</c:v>
                </c:pt>
                <c:pt idx="1">
                  <c:v>-12.943420789210053</c:v>
                </c:pt>
                <c:pt idx="2">
                  <c:v>-14.686981401884486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2-42C1-8B90-CC5D93B5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50015"/>
        <c:axId val="233218543"/>
      </c:lineChart>
      <c:catAx>
        <c:axId val="2447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217711"/>
        <c:auto val="1"/>
        <c:lblAlgn val="ctr"/>
        <c:lblOffset val="100"/>
        <c:noMultiLvlLbl val="0"/>
      </c:catAx>
      <c:valAx>
        <c:axId val="233217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</a:t>
                </a:r>
                <a:r>
                  <a:rPr lang="en-US" altLang="zh-CN" baseline="0"/>
                  <a:t> (GPa)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745615"/>
        <c:crossBetween val="between"/>
      </c:valAx>
      <c:valAx>
        <c:axId val="233218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Bias</a:t>
                </a:r>
                <a:r>
                  <a:rPr lang="en-US" altLang="zh-CN" baseline="0"/>
                  <a:t> &amp; Error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750015"/>
        <c:crosses val="max"/>
        <c:crossBetween val="between"/>
      </c:valAx>
      <c:catAx>
        <c:axId val="244750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3218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9999999999999"/>
          <c:y val="7.755604150640745E-2"/>
          <c:w val="0.69166666666666665"/>
          <c:h val="0.1337871742510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13</xdr:row>
      <xdr:rowOff>42862</xdr:rowOff>
    </xdr:from>
    <xdr:to>
      <xdr:col>14</xdr:col>
      <xdr:colOff>328612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D112E4-2FCF-42F9-9A1E-B290C8E2A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32</xdr:row>
      <xdr:rowOff>57150</xdr:rowOff>
    </xdr:from>
    <xdr:to>
      <xdr:col>10</xdr:col>
      <xdr:colOff>57150</xdr:colOff>
      <xdr:row>49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5A915C-43B1-4285-9A67-425EE4EA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46</xdr:row>
      <xdr:rowOff>166687</xdr:rowOff>
    </xdr:from>
    <xdr:to>
      <xdr:col>15</xdr:col>
      <xdr:colOff>571500</xdr:colOff>
      <xdr:row>67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2023EF-C530-4A77-B28B-099DEB0A3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64" workbookViewId="0">
      <selection activeCell="A51" sqref="A50:XFD51"/>
    </sheetView>
  </sheetViews>
  <sheetFormatPr defaultRowHeight="13.5" x14ac:dyDescent="0.15"/>
  <cols>
    <col min="1" max="1" width="12.875" customWidth="1"/>
    <col min="2" max="2" width="11.5" customWidth="1"/>
    <col min="3" max="3" width="13.5" customWidth="1"/>
    <col min="4" max="4" width="14.625" customWidth="1"/>
    <col min="5" max="5" width="11.75" bestFit="1" customWidth="1"/>
    <col min="6" max="6" width="12.75" bestFit="1" customWidth="1"/>
    <col min="7" max="7" width="9.5" bestFit="1" customWidth="1"/>
  </cols>
  <sheetData>
    <row r="1" spans="1:7" x14ac:dyDescent="0.15">
      <c r="A1" s="1" t="s">
        <v>0</v>
      </c>
      <c r="B1" t="s">
        <v>20</v>
      </c>
      <c r="C1" s="1" t="s">
        <v>1</v>
      </c>
      <c r="D1" s="1" t="s">
        <v>2</v>
      </c>
      <c r="E1" s="1" t="s">
        <v>3</v>
      </c>
      <c r="F1" s="3" t="s">
        <v>12</v>
      </c>
    </row>
    <row r="2" spans="1:7" x14ac:dyDescent="0.15">
      <c r="A2" t="s">
        <v>6</v>
      </c>
      <c r="B2" s="6">
        <f>C2*0.85</f>
        <v>59.212336738177605</v>
      </c>
      <c r="C2" s="6">
        <v>69.661572633150129</v>
      </c>
      <c r="D2" s="6">
        <v>74.015420922722001</v>
      </c>
      <c r="E2" s="6">
        <v>384.84938479165032</v>
      </c>
      <c r="F2" t="s">
        <v>13</v>
      </c>
    </row>
    <row r="3" spans="1:7" x14ac:dyDescent="0.15">
      <c r="A3" t="s">
        <v>7</v>
      </c>
      <c r="B3" s="6">
        <f t="shared" ref="B3:B9" si="0">C3*0.85</f>
        <v>58.710561808245679</v>
      </c>
      <c r="C3" s="6">
        <v>69.071249186171386</v>
      </c>
      <c r="D3" s="6">
        <v>73.388202260307096</v>
      </c>
      <c r="E3" s="6">
        <v>369.51958067303889</v>
      </c>
      <c r="F3" t="s">
        <v>13</v>
      </c>
    </row>
    <row r="4" spans="1:7" x14ac:dyDescent="0.15">
      <c r="A4" s="2" t="s">
        <v>8</v>
      </c>
      <c r="B4" s="6">
        <f t="shared" si="0"/>
        <v>53.412790842415305</v>
      </c>
      <c r="C4" s="7">
        <v>62.838577461665068</v>
      </c>
      <c r="D4" s="7">
        <v>66.765988553019142</v>
      </c>
      <c r="E4" s="7">
        <v>391.64848396053611</v>
      </c>
      <c r="F4" t="s">
        <v>13</v>
      </c>
    </row>
    <row r="5" spans="1:7" x14ac:dyDescent="0.15">
      <c r="A5" t="s">
        <v>9</v>
      </c>
      <c r="B5" s="6">
        <f t="shared" si="0"/>
        <v>58.455194804414539</v>
      </c>
      <c r="C5" s="6">
        <v>68.77081741695828</v>
      </c>
      <c r="D5" s="6">
        <v>73.068993505518165</v>
      </c>
      <c r="E5" s="6">
        <v>369.74876379109122</v>
      </c>
      <c r="F5" t="s">
        <v>13</v>
      </c>
    </row>
    <row r="6" spans="1:7" x14ac:dyDescent="0.15">
      <c r="A6" t="s">
        <v>10</v>
      </c>
      <c r="B6" s="6">
        <f t="shared" si="0"/>
        <v>59.723858832572184</v>
      </c>
      <c r="C6" s="6">
        <v>70.263363332437862</v>
      </c>
      <c r="D6" s="6">
        <v>74.654823540715213</v>
      </c>
      <c r="E6" s="6">
        <v>378.25400394992221</v>
      </c>
      <c r="F6" t="s">
        <v>13</v>
      </c>
    </row>
    <row r="7" spans="1:7" x14ac:dyDescent="0.15">
      <c r="A7" t="s">
        <v>11</v>
      </c>
      <c r="B7" s="6">
        <f t="shared" si="0"/>
        <v>55.142342813488519</v>
      </c>
      <c r="C7" s="6">
        <v>64.873344486457086</v>
      </c>
      <c r="D7" s="6">
        <v>68.927928516860646</v>
      </c>
      <c r="E7" s="6">
        <v>290.04396829067008</v>
      </c>
      <c r="F7" t="s">
        <v>14</v>
      </c>
    </row>
    <row r="8" spans="1:7" x14ac:dyDescent="0.15">
      <c r="A8" t="s">
        <v>4</v>
      </c>
      <c r="B8" s="6">
        <f t="shared" si="0"/>
        <v>52.168655092065876</v>
      </c>
      <c r="C8" s="6">
        <v>61.374888343606912</v>
      </c>
      <c r="D8" s="6">
        <v>65.210818865082345</v>
      </c>
      <c r="E8" s="6">
        <v>236.44058345731969</v>
      </c>
      <c r="F8" t="s">
        <v>14</v>
      </c>
    </row>
    <row r="9" spans="1:7" x14ac:dyDescent="0.15">
      <c r="A9" t="s">
        <v>5</v>
      </c>
      <c r="B9" s="6">
        <f t="shared" si="0"/>
        <v>51.123826394920719</v>
      </c>
      <c r="C9" s="6">
        <v>60.145678111671437</v>
      </c>
      <c r="D9" s="6">
        <v>63.904782993650898</v>
      </c>
      <c r="E9" s="6">
        <v>284.84915094815062</v>
      </c>
      <c r="F9" t="s">
        <v>14</v>
      </c>
    </row>
    <row r="11" spans="1:7" x14ac:dyDescent="0.15">
      <c r="A11" s="5" t="s">
        <v>15</v>
      </c>
      <c r="B11" s="5"/>
      <c r="C11" s="5"/>
      <c r="D11" s="5"/>
      <c r="E11" s="5"/>
    </row>
    <row r="12" spans="1:7" x14ac:dyDescent="0.15">
      <c r="A12" s="5"/>
      <c r="B12" s="5"/>
      <c r="C12" s="5"/>
      <c r="D12" s="5"/>
      <c r="E12" s="5"/>
    </row>
    <row r="13" spans="1:7" x14ac:dyDescent="0.15">
      <c r="A13" s="1" t="s">
        <v>0</v>
      </c>
      <c r="B13" t="s">
        <v>20</v>
      </c>
      <c r="C13" s="1" t="s">
        <v>1</v>
      </c>
      <c r="D13" s="1" t="s">
        <v>2</v>
      </c>
      <c r="E13" s="1" t="s">
        <v>3</v>
      </c>
      <c r="F13" s="3" t="s">
        <v>12</v>
      </c>
    </row>
    <row r="14" spans="1:7" x14ac:dyDescent="0.15">
      <c r="A14" t="s">
        <v>6</v>
      </c>
      <c r="B14">
        <f>C14*0.85</f>
        <v>59.212336738177605</v>
      </c>
      <c r="C14" s="6">
        <v>69.661572633150129</v>
      </c>
      <c r="D14" s="6">
        <v>74.015420922722001</v>
      </c>
      <c r="E14" s="6">
        <v>384.84938479165032</v>
      </c>
      <c r="F14" t="s">
        <v>13</v>
      </c>
      <c r="G14" s="6">
        <f>(D14-72)/72*100</f>
        <v>2.7991957260027789</v>
      </c>
    </row>
    <row r="15" spans="1:7" x14ac:dyDescent="0.15">
      <c r="A15" t="s">
        <v>7</v>
      </c>
      <c r="B15">
        <f t="shared" ref="B15:B18" si="1">C15*0.85</f>
        <v>58.710561808245679</v>
      </c>
      <c r="C15" s="6">
        <v>69.071249186171386</v>
      </c>
      <c r="D15" s="6">
        <v>73.388202260307096</v>
      </c>
      <c r="E15" s="6">
        <v>369.51958067303889</v>
      </c>
      <c r="F15" t="s">
        <v>13</v>
      </c>
      <c r="G15" s="6">
        <f t="shared" ref="G15:G18" si="2">(D15-72)/72*100</f>
        <v>1.9280586948709673</v>
      </c>
    </row>
    <row r="16" spans="1:7" x14ac:dyDescent="0.15">
      <c r="A16" s="2" t="s">
        <v>8</v>
      </c>
      <c r="B16">
        <f t="shared" si="1"/>
        <v>53.412790842415305</v>
      </c>
      <c r="C16" s="7">
        <v>62.838577461665068</v>
      </c>
      <c r="D16" s="7">
        <v>66.765988553019142</v>
      </c>
      <c r="E16" s="7">
        <v>391.64848396053611</v>
      </c>
      <c r="F16" t="s">
        <v>13</v>
      </c>
      <c r="G16" s="6">
        <f t="shared" si="2"/>
        <v>-7.2694603430289702</v>
      </c>
    </row>
    <row r="17" spans="1:7" x14ac:dyDescent="0.15">
      <c r="A17" t="s">
        <v>9</v>
      </c>
      <c r="B17">
        <f t="shared" si="1"/>
        <v>58.455194804414539</v>
      </c>
      <c r="C17" s="6">
        <v>68.77081741695828</v>
      </c>
      <c r="D17" s="6">
        <v>73.068993505518165</v>
      </c>
      <c r="E17" s="6">
        <v>369.74876379109122</v>
      </c>
      <c r="F17" t="s">
        <v>13</v>
      </c>
      <c r="G17" s="6">
        <f t="shared" si="2"/>
        <v>1.4847132021085625</v>
      </c>
    </row>
    <row r="18" spans="1:7" x14ac:dyDescent="0.15">
      <c r="A18" t="s">
        <v>10</v>
      </c>
      <c r="B18">
        <f t="shared" si="1"/>
        <v>59.723858832572184</v>
      </c>
      <c r="C18" s="6">
        <v>70.263363332437862</v>
      </c>
      <c r="D18" s="6">
        <v>74.654823540715213</v>
      </c>
      <c r="E18" s="6">
        <v>378.25400394992221</v>
      </c>
      <c r="F18" t="s">
        <v>13</v>
      </c>
      <c r="G18" s="6">
        <f t="shared" si="2"/>
        <v>3.6872549176600184</v>
      </c>
    </row>
    <row r="20" spans="1:7" x14ac:dyDescent="0.15">
      <c r="A20" s="5" t="s">
        <v>16</v>
      </c>
      <c r="B20" s="5"/>
      <c r="C20" s="5"/>
      <c r="D20" s="5"/>
      <c r="E20" s="5"/>
    </row>
    <row r="21" spans="1:7" x14ac:dyDescent="0.15">
      <c r="A21" s="5"/>
      <c r="B21" s="5"/>
      <c r="C21" s="5"/>
      <c r="D21" s="5"/>
      <c r="E21" s="5"/>
    </row>
    <row r="22" spans="1:7" x14ac:dyDescent="0.15">
      <c r="A22" s="1" t="s">
        <v>0</v>
      </c>
      <c r="B22" t="s">
        <v>20</v>
      </c>
      <c r="C22" s="1" t="s">
        <v>1</v>
      </c>
      <c r="D22" s="1" t="s">
        <v>18</v>
      </c>
      <c r="E22" s="3" t="s">
        <v>19</v>
      </c>
      <c r="F22" s="3" t="s">
        <v>17</v>
      </c>
      <c r="G22" s="3" t="s">
        <v>18</v>
      </c>
    </row>
    <row r="23" spans="1:7" x14ac:dyDescent="0.15">
      <c r="A23" t="s">
        <v>6</v>
      </c>
      <c r="B23" s="6">
        <f>C23*0.85</f>
        <v>59.212336738177605</v>
      </c>
      <c r="C23" s="6">
        <v>69.661572633150129</v>
      </c>
      <c r="D23" s="6">
        <f>SUM(C23:C26)/4</f>
        <v>69.441750642179414</v>
      </c>
      <c r="E23" s="6">
        <f>(C23-69.4)/69.4 *100</f>
        <v>0.37690581145550944</v>
      </c>
      <c r="F23" s="6">
        <f>(C23-70.5)/70.5*100</f>
        <v>-1.1892586763827955</v>
      </c>
      <c r="G23">
        <v>70.5</v>
      </c>
    </row>
    <row r="24" spans="1:7" x14ac:dyDescent="0.15">
      <c r="A24" t="s">
        <v>7</v>
      </c>
      <c r="B24" s="6">
        <f t="shared" ref="B24:B26" si="3">C24*0.85</f>
        <v>58.710561808245679</v>
      </c>
      <c r="C24" s="6">
        <v>69.071249186171386</v>
      </c>
      <c r="D24" s="6">
        <v>69.400000000000006</v>
      </c>
      <c r="E24" s="6">
        <f>(C24-69.4)/69.4 *100</f>
        <v>-0.47370434269253586</v>
      </c>
      <c r="F24" s="6">
        <f>(C24-70.5)/70.5*100</f>
        <v>-2.0265968990476795</v>
      </c>
      <c r="G24">
        <v>70.5</v>
      </c>
    </row>
    <row r="25" spans="1:7" x14ac:dyDescent="0.15">
      <c r="A25" t="s">
        <v>9</v>
      </c>
      <c r="B25" s="6">
        <f t="shared" si="3"/>
        <v>58.455194804414539</v>
      </c>
      <c r="C25" s="6">
        <v>68.77081741695828</v>
      </c>
      <c r="D25" s="6">
        <v>69.400000000000006</v>
      </c>
      <c r="E25" s="6">
        <f>(C25-69.4)/69.4 *100</f>
        <v>-0.90660314559326394</v>
      </c>
      <c r="F25" s="6">
        <f>(C25-70.5)/70.5*100</f>
        <v>-2.452741252541446</v>
      </c>
      <c r="G25">
        <v>70.5</v>
      </c>
    </row>
    <row r="26" spans="1:7" x14ac:dyDescent="0.15">
      <c r="A26" t="s">
        <v>10</v>
      </c>
      <c r="B26" s="6">
        <f t="shared" si="3"/>
        <v>59.723858832572184</v>
      </c>
      <c r="C26" s="6">
        <v>70.263363332437862</v>
      </c>
      <c r="D26" s="6">
        <v>69.400000000000006</v>
      </c>
      <c r="E26" s="6">
        <f>(C26-69.4)/69.4 *100</f>
        <v>1.2440393839162196</v>
      </c>
      <c r="F26" s="6">
        <f>(C26-70.5)/70.5*100</f>
        <v>-0.33565484760586928</v>
      </c>
      <c r="G26">
        <v>70.5</v>
      </c>
    </row>
    <row r="27" spans="1:7" x14ac:dyDescent="0.15">
      <c r="C27" s="6"/>
    </row>
    <row r="28" spans="1:7" x14ac:dyDescent="0.15">
      <c r="A28" s="1" t="s">
        <v>0</v>
      </c>
      <c r="B28" s="1" t="s">
        <v>3</v>
      </c>
      <c r="C28" s="8" t="s">
        <v>23</v>
      </c>
      <c r="D28" s="3" t="s">
        <v>21</v>
      </c>
      <c r="E28" s="3" t="s">
        <v>22</v>
      </c>
    </row>
    <row r="29" spans="1:7" x14ac:dyDescent="0.15">
      <c r="A29" t="s">
        <v>6</v>
      </c>
      <c r="B29" s="6">
        <v>384.84938479165032</v>
      </c>
      <c r="C29" s="9">
        <v>375.6</v>
      </c>
      <c r="D29" s="6">
        <f>(B29-375.6)/375.6 *100</f>
        <v>2.4625625110890041</v>
      </c>
      <c r="E29" s="6">
        <f>(B29-380)/380 *100</f>
        <v>1.2761538925395586</v>
      </c>
    </row>
    <row r="30" spans="1:7" x14ac:dyDescent="0.15">
      <c r="A30" t="s">
        <v>7</v>
      </c>
      <c r="B30" s="6">
        <v>369.51958067303889</v>
      </c>
      <c r="C30" s="9">
        <v>375.6</v>
      </c>
      <c r="D30" s="6">
        <f>(B30-375.6)/375.6 *100</f>
        <v>-1.6188549858788963</v>
      </c>
      <c r="E30" s="6">
        <f>(B30-380)/380 *100</f>
        <v>-2.7580050860423979</v>
      </c>
    </row>
    <row r="31" spans="1:7" x14ac:dyDescent="0.15">
      <c r="A31" t="s">
        <v>9</v>
      </c>
      <c r="B31" s="6">
        <v>369.74876379109122</v>
      </c>
      <c r="C31" s="9">
        <v>375.6</v>
      </c>
      <c r="D31" s="6">
        <f>(B31-375.6)/375.6 *100</f>
        <v>-1.557837116322897</v>
      </c>
      <c r="E31" s="6">
        <f>(B31-380)/380 *100</f>
        <v>-2.6976937391865206</v>
      </c>
    </row>
    <row r="32" spans="1:7" x14ac:dyDescent="0.15">
      <c r="A32" t="s">
        <v>10</v>
      </c>
      <c r="B32" s="6">
        <v>378.25400394992221</v>
      </c>
      <c r="C32" s="9">
        <v>375.6</v>
      </c>
      <c r="D32" s="6">
        <f>(B32-375.6)/375.6 *100</f>
        <v>0.70660382053306303</v>
      </c>
      <c r="E32" s="6">
        <f>(B32-380)/380 *100</f>
        <v>-0.45947264475731375</v>
      </c>
    </row>
    <row r="33" spans="2:2" x14ac:dyDescent="0.15">
      <c r="B33" s="6"/>
    </row>
    <row r="52" spans="1:6" x14ac:dyDescent="0.15">
      <c r="A52" s="1" t="s">
        <v>0</v>
      </c>
      <c r="B52" t="s">
        <v>20</v>
      </c>
      <c r="C52" s="1" t="s">
        <v>1</v>
      </c>
      <c r="D52" s="1" t="s">
        <v>2</v>
      </c>
      <c r="E52" s="1" t="s">
        <v>3</v>
      </c>
      <c r="F52" s="3" t="s">
        <v>12</v>
      </c>
    </row>
    <row r="53" spans="1:6" x14ac:dyDescent="0.15">
      <c r="A53" t="s">
        <v>11</v>
      </c>
      <c r="B53" s="6">
        <f t="shared" ref="B53:B55" si="4">C53*0.85</f>
        <v>55.142342813488519</v>
      </c>
      <c r="C53" s="6">
        <v>64.873344486457086</v>
      </c>
      <c r="D53" s="6">
        <v>68.927928516860646</v>
      </c>
      <c r="E53" s="6">
        <v>290.04396829067008</v>
      </c>
      <c r="F53" t="s">
        <v>14</v>
      </c>
    </row>
    <row r="54" spans="1:6" x14ac:dyDescent="0.15">
      <c r="A54" t="s">
        <v>4</v>
      </c>
      <c r="B54" s="6">
        <f t="shared" si="4"/>
        <v>52.168655092065876</v>
      </c>
      <c r="C54" s="6">
        <v>61.374888343606912</v>
      </c>
      <c r="D54" s="6">
        <v>65.210818865082345</v>
      </c>
      <c r="E54" s="6">
        <v>236.44058345731969</v>
      </c>
      <c r="F54" t="s">
        <v>14</v>
      </c>
    </row>
    <row r="55" spans="1:6" x14ac:dyDescent="0.15">
      <c r="A55" t="s">
        <v>5</v>
      </c>
      <c r="B55" s="6">
        <f t="shared" si="4"/>
        <v>51.123826394920719</v>
      </c>
      <c r="C55" s="6">
        <v>60.145678111671437</v>
      </c>
      <c r="D55" s="6">
        <v>63.904782993650898</v>
      </c>
      <c r="E55" s="6">
        <v>284.84915094815062</v>
      </c>
      <c r="F55" t="s">
        <v>14</v>
      </c>
    </row>
    <row r="59" spans="1:6" x14ac:dyDescent="0.15">
      <c r="A59" s="1" t="s">
        <v>0</v>
      </c>
      <c r="B59" t="s">
        <v>20</v>
      </c>
      <c r="C59" s="1" t="s">
        <v>1</v>
      </c>
      <c r="D59" t="s">
        <v>24</v>
      </c>
      <c r="E59" s="3" t="s">
        <v>19</v>
      </c>
      <c r="F59" s="3" t="s">
        <v>17</v>
      </c>
    </row>
    <row r="60" spans="1:6" x14ac:dyDescent="0.15">
      <c r="A60" t="s">
        <v>11</v>
      </c>
      <c r="B60" s="6">
        <f t="shared" ref="B60:B62" si="5">C60*0.85</f>
        <v>55.142342813488519</v>
      </c>
      <c r="C60" s="6">
        <v>64.873344486457086</v>
      </c>
      <c r="D60">
        <v>62.1</v>
      </c>
      <c r="E60" s="6">
        <f>(C60-62.1)/62.1*100</f>
        <v>4.4659331504944992</v>
      </c>
      <c r="F60" s="6">
        <f>(C60-70.5)/70.5*100</f>
        <v>-7.9810716504154815</v>
      </c>
    </row>
    <row r="61" spans="1:6" x14ac:dyDescent="0.15">
      <c r="A61" t="s">
        <v>4</v>
      </c>
      <c r="B61" s="6">
        <f t="shared" si="5"/>
        <v>52.168655092065876</v>
      </c>
      <c r="C61" s="6">
        <v>61.374888343606912</v>
      </c>
      <c r="D61">
        <v>62.1</v>
      </c>
      <c r="E61" s="6">
        <f>(C61-62.1)/62.1*100</f>
        <v>-1.1676516206007879</v>
      </c>
      <c r="F61" s="6">
        <f>(C61-70.5)/70.5*100</f>
        <v>-12.943420789210053</v>
      </c>
    </row>
    <row r="62" spans="1:6" x14ac:dyDescent="0.15">
      <c r="A62" t="s">
        <v>5</v>
      </c>
      <c r="B62" s="6">
        <f t="shared" si="5"/>
        <v>51.123826394920719</v>
      </c>
      <c r="C62" s="6">
        <v>60.145678111671437</v>
      </c>
      <c r="D62">
        <v>62.1</v>
      </c>
      <c r="E62" s="6">
        <f>(C62-62.1)/62.1*100</f>
        <v>-3.1470561808833573</v>
      </c>
      <c r="F62" s="6">
        <f>(C62-70.5)/70.5*100</f>
        <v>-14.686981401884486</v>
      </c>
    </row>
    <row r="63" spans="1:6" x14ac:dyDescent="0.15">
      <c r="C63" s="6"/>
    </row>
    <row r="66" spans="1:4" x14ac:dyDescent="0.15">
      <c r="A66" s="1" t="s">
        <v>0</v>
      </c>
      <c r="B66" s="1" t="s">
        <v>3</v>
      </c>
      <c r="C66" s="8" t="s">
        <v>23</v>
      </c>
      <c r="D66" s="3" t="s">
        <v>19</v>
      </c>
    </row>
    <row r="67" spans="1:4" x14ac:dyDescent="0.15">
      <c r="A67" t="s">
        <v>11</v>
      </c>
      <c r="B67" s="6">
        <v>290.04396829067008</v>
      </c>
      <c r="C67" s="4">
        <v>370.2</v>
      </c>
      <c r="D67" s="6">
        <f>(B67-270.4)/270.4*100</f>
        <v>7.2647811725850966</v>
      </c>
    </row>
    <row r="68" spans="1:4" x14ac:dyDescent="0.15">
      <c r="A68" t="s">
        <v>4</v>
      </c>
      <c r="B68" s="6">
        <v>236.44058345731969</v>
      </c>
      <c r="C68" s="4"/>
      <c r="D68" s="6">
        <f>(B68-270.4)/270.4*100</f>
        <v>-12.558955821997147</v>
      </c>
    </row>
    <row r="69" spans="1:4" x14ac:dyDescent="0.15">
      <c r="A69" t="s">
        <v>5</v>
      </c>
      <c r="B69" s="6">
        <v>284.84915094815062</v>
      </c>
      <c r="C69" s="4"/>
      <c r="D69" s="6">
        <f>(B69-270.4)/270.4*100</f>
        <v>5.343620912777606</v>
      </c>
    </row>
    <row r="70" spans="1:4" x14ac:dyDescent="0.15">
      <c r="B70" s="6"/>
      <c r="C70" s="6"/>
    </row>
  </sheetData>
  <mergeCells count="3">
    <mergeCell ref="A11:E12"/>
    <mergeCell ref="A20:E21"/>
    <mergeCell ref="C67:C6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2019-12-13T06:35:48Z</dcterms:created>
  <dcterms:modified xsi:type="dcterms:W3CDTF">2019-12-13T10:31:48Z</dcterms:modified>
</cp:coreProperties>
</file>