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ongWei Sun\OneDrive - FNC\Experiment\Experiment_Class\output\"/>
    </mc:Choice>
  </mc:AlternateContent>
  <bookViews>
    <workbookView xWindow="240" yWindow="15" windowWidth="16095" windowHeight="9660" activeTab="1"/>
  </bookViews>
  <sheets>
    <sheet name="08.27" sheetId="1" r:id="rId1"/>
    <sheet name="0827分析" sheetId="2" r:id="rId2"/>
  </sheets>
  <calcPr calcId="162913"/>
</workbook>
</file>

<file path=xl/calcChain.xml><?xml version="1.0" encoding="utf-8"?>
<calcChain xmlns="http://schemas.openxmlformats.org/spreadsheetml/2006/main">
  <c r="S55" i="2" l="1"/>
  <c r="Q64" i="2"/>
  <c r="R55" i="2"/>
  <c r="Q55" i="2"/>
  <c r="Q56" i="2"/>
  <c r="R61" i="2"/>
  <c r="R66" i="2"/>
  <c r="L58" i="2" l="1"/>
  <c r="Q57" i="2"/>
  <c r="Q68" i="2"/>
  <c r="Q67" i="2"/>
  <c r="Q66" i="2"/>
  <c r="R63" i="2"/>
  <c r="Q65" i="2"/>
  <c r="Q63" i="2"/>
  <c r="Q62" i="2"/>
  <c r="Q61" i="2"/>
  <c r="R58" i="2"/>
  <c r="Q59" i="2"/>
  <c r="Q60" i="2"/>
  <c r="Q58" i="2"/>
  <c r="P66" i="2"/>
  <c r="P63" i="2"/>
  <c r="P61" i="2"/>
  <c r="P58" i="2"/>
  <c r="P55" i="2"/>
  <c r="S111" i="2" l="1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R90" i="2"/>
  <c r="R91" i="2"/>
  <c r="R92" i="2"/>
  <c r="R93" i="2"/>
  <c r="R94" i="2"/>
  <c r="R95" i="2"/>
  <c r="R96" i="2"/>
  <c r="R97" i="2"/>
  <c r="R98" i="2"/>
  <c r="R89" i="2"/>
  <c r="Q90" i="2"/>
  <c r="Q91" i="2"/>
  <c r="Q92" i="2"/>
  <c r="Q93" i="2"/>
  <c r="Q94" i="2"/>
  <c r="Q95" i="2"/>
  <c r="Q96" i="2"/>
  <c r="Q97" i="2"/>
  <c r="Q98" i="2"/>
  <c r="Q89" i="2"/>
  <c r="O89" i="2"/>
  <c r="P90" i="2"/>
  <c r="P91" i="2"/>
  <c r="P92" i="2"/>
  <c r="P93" i="2"/>
  <c r="P94" i="2"/>
  <c r="P95" i="2"/>
  <c r="P96" i="2"/>
  <c r="P97" i="2"/>
  <c r="P98" i="2"/>
  <c r="P89" i="2"/>
  <c r="O90" i="2"/>
  <c r="O91" i="2"/>
  <c r="O92" i="2"/>
  <c r="O93" i="2"/>
  <c r="O94" i="2"/>
  <c r="O95" i="2"/>
  <c r="O96" i="2"/>
  <c r="O97" i="2"/>
  <c r="O98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L59" i="2"/>
  <c r="L60" i="2"/>
  <c r="L61" i="2"/>
  <c r="L57" i="2"/>
  <c r="J61" i="2"/>
  <c r="J60" i="2"/>
  <c r="J59" i="2"/>
  <c r="J58" i="2"/>
  <c r="J57" i="2"/>
  <c r="E56" i="2"/>
  <c r="E57" i="2"/>
  <c r="E58" i="2"/>
  <c r="F56" i="2" s="1"/>
  <c r="E59" i="2"/>
  <c r="F59" i="2"/>
  <c r="E60" i="2"/>
  <c r="E61" i="2"/>
  <c r="E62" i="2"/>
  <c r="F62" i="2"/>
  <c r="E63" i="2"/>
  <c r="E64" i="2"/>
  <c r="E65" i="2"/>
  <c r="E66" i="2"/>
  <c r="E67" i="2"/>
  <c r="E68" i="2"/>
  <c r="F67" i="2" s="1"/>
  <c r="E69" i="2"/>
  <c r="F64" i="2" l="1"/>
</calcChain>
</file>

<file path=xl/sharedStrings.xml><?xml version="1.0" encoding="utf-8"?>
<sst xmlns="http://schemas.openxmlformats.org/spreadsheetml/2006/main" count="306" uniqueCount="139">
  <si>
    <t>name</t>
  </si>
  <si>
    <t>des_pre_modu</t>
  </si>
  <si>
    <t>qua_pre_modu</t>
  </si>
  <si>
    <t>test_modu_0307</t>
  </si>
  <si>
    <t>test_yieldL_0307</t>
  </si>
  <si>
    <t>test_yieldS_0307</t>
  </si>
  <si>
    <t>ult_load_0307</t>
  </si>
  <si>
    <t>test_modu_maxS</t>
  </si>
  <si>
    <t>test_yieldL_maxS</t>
  </si>
  <si>
    <t>test_yieldS_maxS</t>
  </si>
  <si>
    <t>ult_load_maxS</t>
  </si>
  <si>
    <t>las_6_93_3</t>
  </si>
  <si>
    <t>las_6_21_2</t>
  </si>
  <si>
    <t>las_6_21_3</t>
  </si>
  <si>
    <t>las_6_21_4</t>
  </si>
  <si>
    <t>las_6_22_2</t>
  </si>
  <si>
    <t>las_6_22_3</t>
  </si>
  <si>
    <t>las_6_23_2</t>
  </si>
  <si>
    <t>las_6_23_3</t>
  </si>
  <si>
    <t>las_6_61_2</t>
  </si>
  <si>
    <t>las_6_61_3</t>
  </si>
  <si>
    <t>las_6_62_2</t>
  </si>
  <si>
    <t>las_6_62_3</t>
  </si>
  <si>
    <t>las_6_63_2</t>
  </si>
  <si>
    <t>las_6_63_3</t>
  </si>
  <si>
    <t>las_6_71_2</t>
  </si>
  <si>
    <t>las_6_71_3</t>
  </si>
  <si>
    <t>las_6_72_2</t>
  </si>
  <si>
    <t>las_6_72_3</t>
  </si>
  <si>
    <t>las_6_81_2</t>
  </si>
  <si>
    <t>las_6_81_3</t>
  </si>
  <si>
    <t>las_6_82_2</t>
  </si>
  <si>
    <t>las_6_82_3</t>
  </si>
  <si>
    <t>las_6_83_2</t>
  </si>
  <si>
    <t>las_6_83_3</t>
  </si>
  <si>
    <t>las_6_91_2</t>
  </si>
  <si>
    <t>las_6_91_3</t>
  </si>
  <si>
    <t>las_6_92_2</t>
  </si>
  <si>
    <t>las_6_92_3</t>
  </si>
  <si>
    <t>las_6_93_2</t>
  </si>
  <si>
    <t>test_modu_0307</t>
    <phoneticPr fontId="2" type="noConversion"/>
  </si>
  <si>
    <t>las_6_93</t>
  </si>
  <si>
    <t>las_6_92</t>
  </si>
  <si>
    <t>las_6_91</t>
    <phoneticPr fontId="2" type="noConversion"/>
  </si>
  <si>
    <t>las_6_83</t>
    <phoneticPr fontId="2" type="noConversion"/>
  </si>
  <si>
    <t>las_6_82</t>
    <phoneticPr fontId="2" type="noConversion"/>
  </si>
  <si>
    <t>las_6_81</t>
    <phoneticPr fontId="2" type="noConversion"/>
  </si>
  <si>
    <t>las_6_72</t>
    <phoneticPr fontId="2" type="noConversion"/>
  </si>
  <si>
    <t>las_6_71</t>
    <phoneticPr fontId="2" type="noConversion"/>
  </si>
  <si>
    <t>las_6_63</t>
  </si>
  <si>
    <t>las_6_62</t>
  </si>
  <si>
    <t>las_6_61</t>
    <phoneticPr fontId="2" type="noConversion"/>
  </si>
  <si>
    <t>las_6_23</t>
    <phoneticPr fontId="2" type="noConversion"/>
  </si>
  <si>
    <t>las_6_22</t>
    <phoneticPr fontId="2" type="noConversion"/>
  </si>
  <si>
    <t>las_6_21</t>
    <phoneticPr fontId="2" type="noConversion"/>
  </si>
  <si>
    <t>Error_ave</t>
    <phoneticPr fontId="2" type="noConversion"/>
  </si>
  <si>
    <t>Error_vol_frac</t>
    <phoneticPr fontId="2" type="noConversion"/>
  </si>
  <si>
    <t>design_vol_fra</t>
    <phoneticPr fontId="2" type="noConversion"/>
  </si>
  <si>
    <t>real_vol_fra</t>
    <phoneticPr fontId="2" type="noConversion"/>
  </si>
  <si>
    <t>num_peice</t>
    <phoneticPr fontId="2" type="noConversion"/>
  </si>
  <si>
    <t>real_vol_frac</t>
    <phoneticPr fontId="2" type="noConversion"/>
  </si>
  <si>
    <t>design_vol_fra</t>
    <phoneticPr fontId="2" type="noConversion"/>
  </si>
  <si>
    <t>Error_vol_fra</t>
    <phoneticPr fontId="2" type="noConversion"/>
  </si>
  <si>
    <t>lattice_2</t>
    <phoneticPr fontId="2" type="noConversion"/>
  </si>
  <si>
    <t>lattice_6</t>
    <phoneticPr fontId="2" type="noConversion"/>
  </si>
  <si>
    <t>lattice_7</t>
    <phoneticPr fontId="2" type="noConversion"/>
  </si>
  <si>
    <t>lattice_8</t>
    <phoneticPr fontId="2" type="noConversion"/>
  </si>
  <si>
    <t>lattice_9</t>
    <phoneticPr fontId="2" type="noConversion"/>
  </si>
  <si>
    <t>打印件质量分析-体占比</t>
    <phoneticPr fontId="2" type="noConversion"/>
  </si>
  <si>
    <t>des_pre_yield</t>
  </si>
  <si>
    <t>qua_pre_yield</t>
  </si>
  <si>
    <t>打印件测试：模量，屈服强度分析</t>
    <phoneticPr fontId="2" type="noConversion"/>
  </si>
  <si>
    <t>length</t>
    <phoneticPr fontId="2" type="noConversion"/>
  </si>
  <si>
    <t>width</t>
    <phoneticPr fontId="2" type="noConversion"/>
  </si>
  <si>
    <t>height</t>
    <phoneticPr fontId="2" type="noConversion"/>
  </si>
  <si>
    <t>Plate_thickness</t>
    <phoneticPr fontId="2" type="noConversion"/>
  </si>
  <si>
    <t>weight</t>
    <phoneticPr fontId="2" type="noConversion"/>
  </si>
  <si>
    <t>diameter</t>
    <phoneticPr fontId="2" type="noConversion"/>
  </si>
  <si>
    <t>aperture</t>
    <phoneticPr fontId="2" type="noConversion"/>
  </si>
  <si>
    <t>density</t>
    <phoneticPr fontId="2" type="noConversion"/>
  </si>
  <si>
    <t>volume_fraction</t>
    <phoneticPr fontId="2" type="noConversion"/>
  </si>
  <si>
    <t>description</t>
  </si>
  <si>
    <t>las_6_21</t>
    <phoneticPr fontId="2" type="noConversion"/>
  </si>
  <si>
    <t>las_6_22</t>
    <phoneticPr fontId="2" type="noConversion"/>
  </si>
  <si>
    <t>las_6_23</t>
    <phoneticPr fontId="2" type="noConversion"/>
  </si>
  <si>
    <t>las_6_61</t>
    <phoneticPr fontId="2" type="noConversion"/>
  </si>
  <si>
    <t>las_6_71</t>
    <phoneticPr fontId="2" type="noConversion"/>
  </si>
  <si>
    <t>las_6_72</t>
    <phoneticPr fontId="2" type="noConversion"/>
  </si>
  <si>
    <t>las_6_81</t>
    <phoneticPr fontId="2" type="noConversion"/>
  </si>
  <si>
    <t>las_6_82</t>
    <phoneticPr fontId="2" type="noConversion"/>
  </si>
  <si>
    <t>las_6_83</t>
    <phoneticPr fontId="2" type="noConversion"/>
  </si>
  <si>
    <t>las_6_91</t>
    <phoneticPr fontId="2" type="noConversion"/>
  </si>
  <si>
    <t>打印件质量测算参数</t>
    <phoneticPr fontId="2" type="noConversion"/>
  </si>
  <si>
    <t>Error_qua</t>
    <phoneticPr fontId="2" type="noConversion"/>
  </si>
  <si>
    <t>Error_des</t>
    <phoneticPr fontId="2" type="noConversion"/>
  </si>
  <si>
    <t>pro_des</t>
    <phoneticPr fontId="2" type="noConversion"/>
  </si>
  <si>
    <t>pro_qua</t>
    <phoneticPr fontId="2" type="noConversion"/>
  </si>
  <si>
    <t>平均值</t>
    <phoneticPr fontId="2" type="noConversion"/>
  </si>
  <si>
    <t>测算体占比</t>
    <phoneticPr fontId="2" type="noConversion"/>
  </si>
  <si>
    <t>方差</t>
    <phoneticPr fontId="2" type="noConversion"/>
  </si>
  <si>
    <t>同一设计件标准差</t>
    <phoneticPr fontId="2" type="noConversion"/>
  </si>
  <si>
    <t>标准差</t>
    <phoneticPr fontId="2" type="noConversion"/>
  </si>
  <si>
    <t>las_8_31_2</t>
  </si>
  <si>
    <t>las_8_31_3</t>
  </si>
  <si>
    <t>las_8_32_2</t>
  </si>
  <si>
    <t>las_8_32_3</t>
  </si>
  <si>
    <t>las_8_33_2</t>
  </si>
  <si>
    <t>las_8_33_3</t>
  </si>
  <si>
    <t>las_8_51_2</t>
  </si>
  <si>
    <t>las_8_51_3</t>
  </si>
  <si>
    <t>las_8_52_2</t>
  </si>
  <si>
    <t>las_8_52_3</t>
  </si>
  <si>
    <t>las_8_53_2</t>
  </si>
  <si>
    <t>las_8_53_3</t>
  </si>
  <si>
    <t>las_8_41_2</t>
  </si>
  <si>
    <t>las_8_41_3</t>
  </si>
  <si>
    <t>las_8_42_2</t>
  </si>
  <si>
    <t>las_8_42_3</t>
  </si>
  <si>
    <t>las_8_43_2</t>
  </si>
  <si>
    <t>las_8_43_3</t>
  </si>
  <si>
    <t>las_8_61_2</t>
  </si>
  <si>
    <t>las_8_61_3</t>
  </si>
  <si>
    <t>las_8_62_2</t>
  </si>
  <si>
    <t>las_8_62_3</t>
  </si>
  <si>
    <t>las_8_63_2</t>
  </si>
  <si>
    <t>las_8_63_3</t>
  </si>
  <si>
    <t>las_8_71_2</t>
  </si>
  <si>
    <t>las_8_71_3</t>
  </si>
  <si>
    <t>las_8_72_2</t>
  </si>
  <si>
    <t>las_8_72_3</t>
  </si>
  <si>
    <t>las_8_73_2</t>
  </si>
  <si>
    <t>las_8_73_3</t>
  </si>
  <si>
    <t>las_8_81_2</t>
  </si>
  <si>
    <t>las_8_81_3</t>
  </si>
  <si>
    <t>las_8_82_2</t>
  </si>
  <si>
    <t>las_8_82_3</t>
  </si>
  <si>
    <t>las_8_83_2</t>
  </si>
  <si>
    <t>las_8_83_3</t>
  </si>
  <si>
    <t>强度和屈服数据分析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</si>
</sst>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0.0"/>
    <numFmt numFmtId="178" formatCode="0.0000"/>
    <numFmt numFmtId="179" formatCode="0.00000"/>
    <numFmt numFmtId="180" formatCode="0.000000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vertical="center"/>
    </xf>
    <xf numFmtId="176" fontId="0" fillId="3" borderId="0" xfId="0" applyNumberFormat="1" applyFill="1"/>
    <xf numFmtId="0" fontId="0" fillId="5" borderId="0" xfId="0" applyFill="1" applyAlignment="1">
      <alignment vertical="center"/>
    </xf>
    <xf numFmtId="176" fontId="0" fillId="4" borderId="0" xfId="0" applyNumberFormat="1" applyFill="1"/>
    <xf numFmtId="2" fontId="0" fillId="0" borderId="0" xfId="0" applyNumberFormat="1"/>
    <xf numFmtId="177" fontId="0" fillId="0" borderId="0" xfId="0" applyNumberFormat="1"/>
    <xf numFmtId="0" fontId="0" fillId="4" borderId="0" xfId="0" applyFill="1" applyAlignment="1">
      <alignment vertical="center"/>
    </xf>
    <xf numFmtId="177" fontId="0" fillId="3" borderId="0" xfId="0" applyNumberFormat="1" applyFill="1"/>
    <xf numFmtId="0" fontId="3" fillId="4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top"/>
    </xf>
    <xf numFmtId="1" fontId="0" fillId="0" borderId="0" xfId="0" applyNumberFormat="1"/>
    <xf numFmtId="0" fontId="1" fillId="6" borderId="3" xfId="0" applyFont="1" applyFill="1" applyBorder="1" applyAlignment="1">
      <alignment horizontal="center" vertical="top"/>
    </xf>
    <xf numFmtId="180" fontId="0" fillId="0" borderId="0" xfId="0" applyNumberFormat="1"/>
    <xf numFmtId="0" fontId="3" fillId="0" borderId="0" xfId="0" applyFont="1"/>
    <xf numFmtId="0" fontId="1" fillId="4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090165199937"/>
          <c:y val="8.9396591923471491E-2"/>
          <c:w val="0.68912961247491111"/>
          <c:h val="0.79251129141852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'0827分析'!$J$56</c:f>
              <c:strCache>
                <c:ptCount val="1"/>
                <c:pt idx="0">
                  <c:v>real_vol_frac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'0827分析'!$I$57:$I$61</c:f>
              <c:strCache>
                <c:ptCount val="5"/>
                <c:pt idx="0">
                  <c:v>lattice_2</c:v>
                </c:pt>
                <c:pt idx="1">
                  <c:v>lattice_6</c:v>
                </c:pt>
                <c:pt idx="2">
                  <c:v>lattice_7</c:v>
                </c:pt>
                <c:pt idx="3">
                  <c:v>lattice_8</c:v>
                </c:pt>
                <c:pt idx="4">
                  <c:v>lattice_9</c:v>
                </c:pt>
              </c:strCache>
            </c:strRef>
          </c:cat>
          <c:val>
            <c:numRef>
              <c:f>'0827分析'!$J$57:$J$61</c:f>
              <c:numCache>
                <c:formatCode>0.000</c:formatCode>
                <c:ptCount val="5"/>
                <c:pt idx="0">
                  <c:v>0.1919678484924697</c:v>
                </c:pt>
                <c:pt idx="1">
                  <c:v>0.19040852957854157</c:v>
                </c:pt>
                <c:pt idx="2">
                  <c:v>0.13082058491108542</c:v>
                </c:pt>
                <c:pt idx="3">
                  <c:v>0.15795469303597254</c:v>
                </c:pt>
                <c:pt idx="4">
                  <c:v>0.15917755782602547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3E4-A13C-959C9A114281}"/>
            </c:ext>
          </c:extLst>
        </c:ser>
        <c:ser>
          <c:idx val="1"/>
          <c:order val="1"/>
          <c:tx>
            <c:strRef>
              <c:f>'0827分析'!$K$56</c:f>
              <c:strCache>
                <c:ptCount val="1"/>
                <c:pt idx="0">
                  <c:v>design_vol_fra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'0827分析'!$I$57:$I$61</c:f>
              <c:strCache>
                <c:ptCount val="5"/>
                <c:pt idx="0">
                  <c:v>lattice_2</c:v>
                </c:pt>
                <c:pt idx="1">
                  <c:v>lattice_6</c:v>
                </c:pt>
                <c:pt idx="2">
                  <c:v>lattice_7</c:v>
                </c:pt>
                <c:pt idx="3">
                  <c:v>lattice_8</c:v>
                </c:pt>
                <c:pt idx="4">
                  <c:v>lattice_9</c:v>
                </c:pt>
              </c:strCache>
            </c:strRef>
          </c:cat>
          <c:val>
            <c:numRef>
              <c:f>'0827分析'!$K$57:$K$61</c:f>
              <c:numCache>
                <c:formatCode>General</c:formatCode>
                <c:ptCount val="5"/>
                <c:pt idx="0">
                  <c:v>0.246</c:v>
                </c:pt>
                <c:pt idx="1">
                  <c:v>0.254</c:v>
                </c:pt>
                <c:pt idx="2">
                  <c:v>0.187</c:v>
                </c:pt>
                <c:pt idx="3">
                  <c:v>0.224</c:v>
                </c:pt>
                <c:pt idx="4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3E4-A13C-959C9A11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9792"/>
        <c:axId val="2114641472"/>
      </c:barChart>
      <c:lineChart>
        <c:grouping val="standard"/>
        <c:varyColors val="0"/>
        <c:ser>
          <c:idx val="2"/>
          <c:order val="2"/>
          <c:tx>
            <c:strRef>
              <c:f>'0827分析'!$L$56</c:f>
              <c:strCache>
                <c:ptCount val="1"/>
                <c:pt idx="0">
                  <c:v>Error_vol_fra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'0827分析'!$I$57:$I$61</c:f>
              <c:strCache>
                <c:ptCount val="5"/>
                <c:pt idx="0">
                  <c:v>lattice_2</c:v>
                </c:pt>
                <c:pt idx="1">
                  <c:v>lattice_6</c:v>
                </c:pt>
                <c:pt idx="2">
                  <c:v>lattice_7</c:v>
                </c:pt>
                <c:pt idx="3">
                  <c:v>lattice_8</c:v>
                </c:pt>
                <c:pt idx="4">
                  <c:v>lattice_9</c:v>
                </c:pt>
              </c:strCache>
            </c:strRef>
          </c:cat>
          <c:val>
            <c:numRef>
              <c:f>'0827分析'!$L$57:$L$61</c:f>
              <c:numCache>
                <c:formatCode>0.0</c:formatCode>
                <c:ptCount val="5"/>
                <c:pt idx="0">
                  <c:v>-21.964289230703375</c:v>
                </c:pt>
                <c:pt idx="1">
                  <c:v>-25.036011976952139</c:v>
                </c:pt>
                <c:pt idx="2">
                  <c:v>-30.042467961986407</c:v>
                </c:pt>
                <c:pt idx="3">
                  <c:v>-29.48451203751226</c:v>
                </c:pt>
                <c:pt idx="4">
                  <c:v>-34.494832170359892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1-43E4-A13C-959C9A11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38976"/>
        <c:axId val="2114644384"/>
      </c:lineChart>
      <c:catAx>
        <c:axId val="21146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641472"/>
        <c:crosses val="autoZero"/>
        <c:auto val="1"/>
        <c:lblAlgn val="ctr"/>
        <c:lblOffset val="100"/>
        <c:noMultiLvlLbl val="0"/>
      </c:catAx>
      <c:valAx>
        <c:axId val="211464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fraction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649792"/>
        <c:crosses val="autoZero"/>
        <c:crossBetween val="between"/>
      </c:valAx>
      <c:valAx>
        <c:axId val="211464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Error(%)=(real_vol_fra - design_vol_fra)/design_vol_fra * 100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638976"/>
        <c:crosses val="max"/>
        <c:crossBetween val="between"/>
      </c:valAx>
      <c:catAx>
        <c:axId val="211463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464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92535124285936"/>
          <c:y val="8.6717028391755602E-2"/>
          <c:w val="0.6281574432171243"/>
          <c:h val="5.7106998681002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7537182852144"/>
          <c:y val="7.0370370370370375E-2"/>
          <c:w val="0.71140908641649925"/>
          <c:h val="0.74575635048075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'0827分析'!$L$88</c:f>
              <c:strCache>
                <c:ptCount val="1"/>
                <c:pt idx="0">
                  <c:v>des_pre_modu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'0827分析'!$K$89:$K$98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'0827分析'!$L$89:$L$98</c:f>
              <c:numCache>
                <c:formatCode>0.0</c:formatCode>
                <c:ptCount val="10"/>
                <c:pt idx="0">
                  <c:v>1152.7424441859521</c:v>
                </c:pt>
                <c:pt idx="1">
                  <c:v>1152.7424441859521</c:v>
                </c:pt>
                <c:pt idx="2">
                  <c:v>1152.7424441859521</c:v>
                </c:pt>
                <c:pt idx="3">
                  <c:v>1725.040324418211</c:v>
                </c:pt>
                <c:pt idx="4">
                  <c:v>1725.040324418211</c:v>
                </c:pt>
                <c:pt idx="5">
                  <c:v>1725.040324418211</c:v>
                </c:pt>
                <c:pt idx="6">
                  <c:v>1665.53610461534</c:v>
                </c:pt>
                <c:pt idx="7">
                  <c:v>1665.53610461534</c:v>
                </c:pt>
                <c:pt idx="8">
                  <c:v>2083.513059311415</c:v>
                </c:pt>
                <c:pt idx="9">
                  <c:v>2083.513059311415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2-4049-84AA-14B45837EE95}"/>
            </c:ext>
          </c:extLst>
        </c:ser>
        <c:ser>
          <c:idx val="1"/>
          <c:order val="1"/>
          <c:tx>
            <c:strRef>
              <c:f>'0827分析'!$M$88</c:f>
              <c:strCache>
                <c:ptCount val="1"/>
                <c:pt idx="0">
                  <c:v>qua_pre_modu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'0827分析'!$K$89:$K$98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'0827分析'!$M$89:$M$98</c:f>
              <c:numCache>
                <c:formatCode>0.0</c:formatCode>
                <c:ptCount val="10"/>
                <c:pt idx="0">
                  <c:v>532.05096017150072</c:v>
                </c:pt>
                <c:pt idx="1">
                  <c:v>546.30213738193856</c:v>
                </c:pt>
                <c:pt idx="2">
                  <c:v>540.0410335209956</c:v>
                </c:pt>
                <c:pt idx="3">
                  <c:v>789.08516456874361</c:v>
                </c:pt>
                <c:pt idx="4">
                  <c:v>760.99419890884644</c:v>
                </c:pt>
                <c:pt idx="5">
                  <c:v>757.74095117598347</c:v>
                </c:pt>
                <c:pt idx="6">
                  <c:v>656.43036346220538</c:v>
                </c:pt>
                <c:pt idx="7">
                  <c:v>800.02614475510086</c:v>
                </c:pt>
                <c:pt idx="8">
                  <c:v>661.45755122534104</c:v>
                </c:pt>
                <c:pt idx="9">
                  <c:v>818.33876362237993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2-4049-84AA-14B45837EE95}"/>
            </c:ext>
          </c:extLst>
        </c:ser>
        <c:ser>
          <c:idx val="2"/>
          <c:order val="2"/>
          <c:tx>
            <c:strRef>
              <c:f>'0827分析'!$N$88</c:f>
              <c:strCache>
                <c:ptCount val="1"/>
                <c:pt idx="0">
                  <c:v>test_modu_0307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'0827分析'!$K$89:$K$98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'0827分析'!$N$89:$N$98</c:f>
              <c:numCache>
                <c:formatCode>0.0</c:formatCode>
                <c:ptCount val="10"/>
                <c:pt idx="0">
                  <c:v>298.68150694770418</c:v>
                </c:pt>
                <c:pt idx="1">
                  <c:v>387.85794205532233</c:v>
                </c:pt>
                <c:pt idx="2">
                  <c:v>377.93737534778671</c:v>
                </c:pt>
                <c:pt idx="3">
                  <c:v>512.71123943349994</c:v>
                </c:pt>
                <c:pt idx="4">
                  <c:v>508.72863134493417</c:v>
                </c:pt>
                <c:pt idx="5">
                  <c:v>541.33160501738018</c:v>
                </c:pt>
                <c:pt idx="6">
                  <c:v>429.06381832364048</c:v>
                </c:pt>
                <c:pt idx="7">
                  <c:v>483.13564144467472</c:v>
                </c:pt>
                <c:pt idx="8">
                  <c:v>530.51335843182108</c:v>
                </c:pt>
                <c:pt idx="9">
                  <c:v>630.81185652843851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2-4049-84AA-14B45837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2463264"/>
        <c:axId val="2112467008"/>
      </c:barChart>
      <c:lineChart>
        <c:grouping val="standard"/>
        <c:varyColors val="0"/>
        <c:ser>
          <c:idx val="3"/>
          <c:order val="3"/>
          <c:tx>
            <c:strRef>
              <c:f>'0827分析'!$O$88</c:f>
              <c:strCache>
                <c:ptCount val="1"/>
                <c:pt idx="0">
                  <c:v>Error_des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'0827分析'!$O$89:$O$98</c:f>
              <c:numCache>
                <c:formatCode>0</c:formatCode>
                <c:ptCount val="10"/>
                <c:pt idx="0">
                  <c:v>-74.089484736668282</c:v>
                </c:pt>
                <c:pt idx="1">
                  <c:v>-66.353460479264186</c:v>
                </c:pt>
                <c:pt idx="2">
                  <c:v>-67.214066138192734</c:v>
                </c:pt>
                <c:pt idx="3">
                  <c:v>-70.278304096664087</c:v>
                </c:pt>
                <c:pt idx="4">
                  <c:v>-70.509174530948499</c:v>
                </c:pt>
                <c:pt idx="5">
                  <c:v>-68.619191252821864</c:v>
                </c:pt>
                <c:pt idx="6">
                  <c:v>-74.238696048997767</c:v>
                </c:pt>
                <c:pt idx="7">
                  <c:v>-70.9921844320357</c:v>
                </c:pt>
                <c:pt idx="8">
                  <c:v>-74.537555401397313</c:v>
                </c:pt>
                <c:pt idx="9">
                  <c:v>-69.723642781633586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2-4049-84AA-14B45837EE95}"/>
            </c:ext>
          </c:extLst>
        </c:ser>
        <c:ser>
          <c:idx val="4"/>
          <c:order val="4"/>
          <c:tx>
            <c:strRef>
              <c:f>'0827分析'!$P$88</c:f>
              <c:strCache>
                <c:ptCount val="1"/>
                <c:pt idx="0">
                  <c:v>Error_qua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'0827分析'!$P$89:$P$98</c:f>
              <c:numCache>
                <c:formatCode>0</c:formatCode>
                <c:ptCount val="10"/>
                <c:pt idx="0">
                  <c:v>-43.862237021162876</c:v>
                </c:pt>
                <c:pt idx="1">
                  <c:v>-29.003034124291272</c:v>
                </c:pt>
                <c:pt idx="2">
                  <c:v>-30.016915032606807</c:v>
                </c:pt>
                <c:pt idx="3">
                  <c:v>-35.024600327683196</c:v>
                </c:pt>
                <c:pt idx="4">
                  <c:v>-33.149473139956115</c:v>
                </c:pt>
                <c:pt idx="5">
                  <c:v>-28.559806068649806</c:v>
                </c:pt>
                <c:pt idx="6">
                  <c:v>-34.636811121802374</c:v>
                </c:pt>
                <c:pt idx="7">
                  <c:v>-39.610018421014317</c:v>
                </c:pt>
                <c:pt idx="8">
                  <c:v>-19.796310821601121</c:v>
                </c:pt>
                <c:pt idx="9">
                  <c:v>-22.91555959830777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52-4049-84AA-14B45837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10592"/>
        <c:axId val="2109549408"/>
      </c:lineChart>
      <c:catAx>
        <c:axId val="21124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67008"/>
        <c:crosses val="autoZero"/>
        <c:auto val="1"/>
        <c:lblAlgn val="ctr"/>
        <c:lblOffset val="100"/>
        <c:noMultiLvlLbl val="0"/>
      </c:catAx>
      <c:valAx>
        <c:axId val="211246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modulus_MPa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63264"/>
        <c:crosses val="autoZero"/>
        <c:crossBetween val="between"/>
      </c:valAx>
      <c:valAx>
        <c:axId val="210954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Error_%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610592"/>
        <c:crosses val="max"/>
        <c:crossBetween val="between"/>
      </c:valAx>
      <c:catAx>
        <c:axId val="2062610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54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61366440073651"/>
          <c:y val="8.6404199475065627E-2"/>
          <c:w val="0.67045732254179524"/>
          <c:h val="0.13390702083615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859624855493"/>
          <c:y val="8.9626140145008873E-2"/>
          <c:w val="0.7534584160355583"/>
          <c:h val="0.74542496442804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'0827分析'!$M$101</c:f>
              <c:strCache>
                <c:ptCount val="1"/>
                <c:pt idx="0">
                  <c:v>des_pre_yield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'0827分析'!$L$102:$L$111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'0827分析'!$M$102:$M$111</c:f>
              <c:numCache>
                <c:formatCode>0.0</c:formatCode>
                <c:ptCount val="10"/>
                <c:pt idx="0">
                  <c:v>18.240039918646829</c:v>
                </c:pt>
                <c:pt idx="1">
                  <c:v>18.240039918646829</c:v>
                </c:pt>
                <c:pt idx="2">
                  <c:v>18.240039918646829</c:v>
                </c:pt>
                <c:pt idx="3">
                  <c:v>24.943469215731579</c:v>
                </c:pt>
                <c:pt idx="4">
                  <c:v>24.943469215731579</c:v>
                </c:pt>
                <c:pt idx="5">
                  <c:v>24.943469215731579</c:v>
                </c:pt>
                <c:pt idx="6">
                  <c:v>24.58764062070226</c:v>
                </c:pt>
                <c:pt idx="7">
                  <c:v>24.58764062070226</c:v>
                </c:pt>
                <c:pt idx="8">
                  <c:v>28.920227703645619</c:v>
                </c:pt>
                <c:pt idx="9">
                  <c:v>28.920227703645619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5-4D9C-8519-57AB4925AD9D}"/>
            </c:ext>
          </c:extLst>
        </c:ser>
        <c:ser>
          <c:idx val="1"/>
          <c:order val="1"/>
          <c:tx>
            <c:strRef>
              <c:f>'0827分析'!$N$101</c:f>
              <c:strCache>
                <c:ptCount val="1"/>
                <c:pt idx="0">
                  <c:v>qua_pre_yield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'0827分析'!$L$102:$L$111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'0827分析'!$N$102:$N$111</c:f>
              <c:numCache>
                <c:formatCode>0.0</c:formatCode>
                <c:ptCount val="10"/>
                <c:pt idx="0">
                  <c:v>10.822411209506869</c:v>
                </c:pt>
                <c:pt idx="1">
                  <c:v>11.020199301314371</c:v>
                </c:pt>
                <c:pt idx="2">
                  <c:v>10.933163747261091</c:v>
                </c:pt>
                <c:pt idx="3">
                  <c:v>14.44233543780607</c:v>
                </c:pt>
                <c:pt idx="4">
                  <c:v>14.06555897119247</c:v>
                </c:pt>
                <c:pt idx="5">
                  <c:v>14.02558248929156</c:v>
                </c:pt>
                <c:pt idx="6">
                  <c:v>12.604688923171871</c:v>
                </c:pt>
                <c:pt idx="7">
                  <c:v>14.53517710811917</c:v>
                </c:pt>
                <c:pt idx="8">
                  <c:v>12.678680388156881</c:v>
                </c:pt>
                <c:pt idx="9">
                  <c:v>14.77701074263908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5-4D9C-8519-57AB4925AD9D}"/>
            </c:ext>
          </c:extLst>
        </c:ser>
        <c:ser>
          <c:idx val="2"/>
          <c:order val="2"/>
          <c:tx>
            <c:strRef>
              <c:f>'0827分析'!$O$101</c:f>
              <c:strCache>
                <c:ptCount val="1"/>
                <c:pt idx="0">
                  <c:v>test_yieldS_0307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'0827分析'!$L$102:$L$111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'0827分析'!$O$102:$O$111</c:f>
              <c:numCache>
                <c:formatCode>0.0</c:formatCode>
                <c:ptCount val="10"/>
                <c:pt idx="0">
                  <c:v>9.1807309803160262</c:v>
                </c:pt>
                <c:pt idx="1">
                  <c:v>13.576366553767389</c:v>
                </c:pt>
                <c:pt idx="2">
                  <c:v>13.60987131471154</c:v>
                </c:pt>
                <c:pt idx="3">
                  <c:v>15.67873401828915</c:v>
                </c:pt>
                <c:pt idx="4">
                  <c:v>16.092648539778448</c:v>
                </c:pt>
                <c:pt idx="5">
                  <c:v>15.754447915251941</c:v>
                </c:pt>
                <c:pt idx="6">
                  <c:v>14.29360361238346</c:v>
                </c:pt>
                <c:pt idx="7">
                  <c:v>13.60932147522618</c:v>
                </c:pt>
                <c:pt idx="8">
                  <c:v>14.389322634831309</c:v>
                </c:pt>
                <c:pt idx="9">
                  <c:v>17.136081603482442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5-4D9C-8519-57AB4925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14848"/>
        <c:axId val="190010688"/>
      </c:barChart>
      <c:lineChart>
        <c:grouping val="standard"/>
        <c:varyColors val="0"/>
        <c:ser>
          <c:idx val="3"/>
          <c:order val="3"/>
          <c:tx>
            <c:strRef>
              <c:f>'0827分析'!$P$101</c:f>
              <c:strCache>
                <c:ptCount val="1"/>
                <c:pt idx="0">
                  <c:v>Error_des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'0827分析'!$L$102:$L$111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'0827分析'!$P$102:$P$111</c:f>
              <c:numCache>
                <c:formatCode>0</c:formatCode>
                <c:ptCount val="10"/>
                <c:pt idx="0">
                  <c:v>-49.667155218610318</c:v>
                </c:pt>
                <c:pt idx="1">
                  <c:v>-25.568328719016435</c:v>
                </c:pt>
                <c:pt idx="2">
                  <c:v>-25.384640738652429</c:v>
                </c:pt>
                <c:pt idx="3">
                  <c:v>-37.142929547263051</c:v>
                </c:pt>
                <c:pt idx="4">
                  <c:v>-35.483519150459685</c:v>
                </c:pt>
                <c:pt idx="5">
                  <c:v>-36.839387580794977</c:v>
                </c:pt>
                <c:pt idx="6">
                  <c:v>-41.866713309822181</c:v>
                </c:pt>
                <c:pt idx="7">
                  <c:v>-44.649746247846871</c:v>
                </c:pt>
                <c:pt idx="8">
                  <c:v>-50.244780980692539</c:v>
                </c:pt>
                <c:pt idx="9">
                  <c:v>-40.74707232916321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5-4D9C-8519-57AB4925AD9D}"/>
            </c:ext>
          </c:extLst>
        </c:ser>
        <c:ser>
          <c:idx val="4"/>
          <c:order val="4"/>
          <c:tx>
            <c:strRef>
              <c:f>'0827分析'!$Q$101</c:f>
              <c:strCache>
                <c:ptCount val="1"/>
                <c:pt idx="0">
                  <c:v>Error_qua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'0827分析'!$L$102:$L$111</c:f>
              <c:strCache>
                <c:ptCount val="10"/>
                <c:pt idx="0">
                  <c:v>las_6_21_4</c:v>
                </c:pt>
                <c:pt idx="1">
                  <c:v>las_6_22_3</c:v>
                </c:pt>
                <c:pt idx="2">
                  <c:v>las_6_23_3</c:v>
                </c:pt>
                <c:pt idx="3">
                  <c:v>las_6_61_3</c:v>
                </c:pt>
                <c:pt idx="4">
                  <c:v>las_6_62_3</c:v>
                </c:pt>
                <c:pt idx="5">
                  <c:v>las_6_63_3</c:v>
                </c:pt>
                <c:pt idx="6">
                  <c:v>las_6_81_3</c:v>
                </c:pt>
                <c:pt idx="7">
                  <c:v>las_6_83_3</c:v>
                </c:pt>
                <c:pt idx="8">
                  <c:v>las_6_91_3</c:v>
                </c:pt>
                <c:pt idx="9">
                  <c:v>las_6_93_3</c:v>
                </c:pt>
              </c:strCache>
            </c:strRef>
          </c:cat>
          <c:val>
            <c:numRef>
              <c:f>'0827分析'!$Q$102:$Q$111</c:f>
              <c:numCache>
                <c:formatCode>0</c:formatCode>
                <c:ptCount val="10"/>
                <c:pt idx="0">
                  <c:v>-15.169264939302259</c:v>
                </c:pt>
                <c:pt idx="1">
                  <c:v>23.195290598312017</c:v>
                </c:pt>
                <c:pt idx="2">
                  <c:v>24.482461155134551</c:v>
                </c:pt>
                <c:pt idx="3">
                  <c:v>8.5609324461923766</c:v>
                </c:pt>
                <c:pt idx="4">
                  <c:v>14.41172421755609</c:v>
                </c:pt>
                <c:pt idx="5">
                  <c:v>12.326514262636564</c:v>
                </c:pt>
                <c:pt idx="6">
                  <c:v>13.399098537900192</c:v>
                </c:pt>
                <c:pt idx="7">
                  <c:v>-6.3697581804890326</c:v>
                </c:pt>
                <c:pt idx="8">
                  <c:v>13.492273598696711</c:v>
                </c:pt>
                <c:pt idx="9">
                  <c:v>15.96446603396085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5-4D9C-8519-57AB4925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70336"/>
        <c:axId val="178356496"/>
      </c:lineChart>
      <c:catAx>
        <c:axId val="1900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10688"/>
        <c:crosses val="autoZero"/>
        <c:auto val="1"/>
        <c:lblAlgn val="ctr"/>
        <c:lblOffset val="100"/>
        <c:noMultiLvlLbl val="0"/>
      </c:catAx>
      <c:valAx>
        <c:axId val="19001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strength MPa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14848"/>
        <c:crosses val="autoZero"/>
        <c:crossBetween val="between"/>
      </c:valAx>
      <c:valAx>
        <c:axId val="178356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3451611775329169"/>
              <c:y val="0.40762299960885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70336"/>
        <c:crosses val="max"/>
        <c:crossBetween val="between"/>
      </c:valAx>
      <c:catAx>
        <c:axId val="211247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3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3410203467361"/>
          <c:y val="5.5795196226821539E-2"/>
          <c:w val="0.74258436459438881"/>
          <c:h val="9.4672766336173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152401</xdr:rowOff>
    </xdr:from>
    <xdr:to>
      <xdr:col>12</xdr:col>
      <xdr:colOff>57150</xdr:colOff>
      <xdr:row>69</xdr:row>
      <xdr:rowOff>133351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876299</xdr:colOff>
      <xdr:row>71</xdr:row>
      <xdr:rowOff>95249</xdr:rowOff>
    </xdr:from>
    <xdr:to>
      <xdr:col>19</xdr:col>
      <xdr:colOff>447674</xdr:colOff>
      <xdr:row>94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257174</xdr:colOff>
      <xdr:row>109</xdr:row>
      <xdr:rowOff>76199</xdr:rowOff>
    </xdr:from>
    <xdr:to>
      <xdr:col>20</xdr:col>
      <xdr:colOff>380999</xdr:colOff>
      <xdr:row>135</xdr:row>
      <xdr:rowOff>28574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34" sqref="M34"/>
    </sheetView>
  </sheetViews>
  <sheetFormatPr defaultRowHeight="13.5" x14ac:dyDescent="0.15"/>
  <cols>
    <col min="1" max="1" width="15.8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12</v>
      </c>
      <c r="B2">
        <v>1152.7424441859521</v>
      </c>
      <c r="C2">
        <v>532.05096017150072</v>
      </c>
      <c r="E2">
        <v>0</v>
      </c>
      <c r="F2">
        <v>0</v>
      </c>
      <c r="G2">
        <v>214</v>
      </c>
      <c r="H2">
        <v>4107.1090513346207</v>
      </c>
      <c r="I2">
        <v>0</v>
      </c>
      <c r="J2">
        <v>0</v>
      </c>
      <c r="K2">
        <v>214</v>
      </c>
    </row>
    <row r="3" spans="1:11" x14ac:dyDescent="0.15">
      <c r="A3" t="s">
        <v>13</v>
      </c>
      <c r="B3">
        <v>1152.7424441859521</v>
      </c>
      <c r="C3">
        <v>532.05096017150072</v>
      </c>
      <c r="D3">
        <v>375.88176525863571</v>
      </c>
      <c r="E3">
        <v>0</v>
      </c>
      <c r="F3">
        <v>0</v>
      </c>
      <c r="G3">
        <v>216</v>
      </c>
      <c r="H3">
        <v>14667.28869982258</v>
      </c>
      <c r="I3">
        <v>156</v>
      </c>
      <c r="J3">
        <v>1.5773062036666301</v>
      </c>
      <c r="K3">
        <v>216</v>
      </c>
    </row>
    <row r="4" spans="1:11" x14ac:dyDescent="0.15">
      <c r="A4" t="s">
        <v>14</v>
      </c>
      <c r="B4">
        <v>1152.7424441859521</v>
      </c>
      <c r="C4">
        <v>532.05096017150072</v>
      </c>
      <c r="D4">
        <v>298.68150694770418</v>
      </c>
      <c r="E4">
        <v>908</v>
      </c>
      <c r="F4">
        <v>9.1807309803160262</v>
      </c>
      <c r="G4">
        <v>1416</v>
      </c>
      <c r="H4">
        <v>5558.1233208089843</v>
      </c>
      <c r="I4">
        <v>1296</v>
      </c>
      <c r="J4">
        <v>13.10377461507662</v>
      </c>
      <c r="K4">
        <v>1416</v>
      </c>
    </row>
    <row r="5" spans="1:11" x14ac:dyDescent="0.15">
      <c r="A5" t="s">
        <v>15</v>
      </c>
      <c r="B5">
        <v>1152.7424441859521</v>
      </c>
      <c r="C5">
        <v>546.30213738193856</v>
      </c>
      <c r="D5">
        <v>345.53062304199642</v>
      </c>
      <c r="E5">
        <v>996</v>
      </c>
      <c r="F5">
        <v>10.121303209245751</v>
      </c>
      <c r="G5">
        <v>1418</v>
      </c>
      <c r="H5">
        <v>622.16202823833919</v>
      </c>
      <c r="I5">
        <v>1356</v>
      </c>
      <c r="J5">
        <v>13.77960557403337</v>
      </c>
      <c r="K5">
        <v>1418</v>
      </c>
    </row>
    <row r="6" spans="1:11" x14ac:dyDescent="0.15">
      <c r="A6" t="s">
        <v>16</v>
      </c>
      <c r="B6">
        <v>1152.7424441859521</v>
      </c>
      <c r="C6">
        <v>546.30213738193856</v>
      </c>
      <c r="D6">
        <v>387.85794205532233</v>
      </c>
      <c r="E6">
        <v>1336</v>
      </c>
      <c r="F6">
        <v>13.576366553767389</v>
      </c>
      <c r="G6">
        <v>1472</v>
      </c>
      <c r="H6">
        <v>652.84902886834459</v>
      </c>
      <c r="I6">
        <v>1152</v>
      </c>
      <c r="J6">
        <v>11.706567567320381</v>
      </c>
      <c r="K6">
        <v>1472</v>
      </c>
    </row>
    <row r="7" spans="1:11" x14ac:dyDescent="0.15">
      <c r="A7" t="s">
        <v>17</v>
      </c>
      <c r="B7">
        <v>1152.7424441859521</v>
      </c>
      <c r="C7">
        <v>540.0410335209956</v>
      </c>
      <c r="D7">
        <v>374.16862735871359</v>
      </c>
      <c r="E7">
        <v>1212</v>
      </c>
      <c r="F7">
        <v>12.29147841537287</v>
      </c>
      <c r="G7">
        <v>1342</v>
      </c>
      <c r="H7">
        <v>444.51429102508149</v>
      </c>
      <c r="I7">
        <v>1292</v>
      </c>
      <c r="J7">
        <v>13.10279712265821</v>
      </c>
      <c r="K7">
        <v>1342</v>
      </c>
    </row>
    <row r="8" spans="1:11" x14ac:dyDescent="0.15">
      <c r="A8" t="s">
        <v>18</v>
      </c>
      <c r="B8">
        <v>1152.7424441859521</v>
      </c>
      <c r="C8">
        <v>540.0410335209956</v>
      </c>
      <c r="D8">
        <v>377.93737534778671</v>
      </c>
      <c r="E8">
        <v>1342</v>
      </c>
      <c r="F8">
        <v>13.60987131471154</v>
      </c>
      <c r="G8">
        <v>1432</v>
      </c>
      <c r="H8">
        <v>420.05961511924028</v>
      </c>
      <c r="I8">
        <v>1386</v>
      </c>
      <c r="J8">
        <v>14.05609660371848</v>
      </c>
      <c r="K8">
        <v>1432</v>
      </c>
    </row>
    <row r="9" spans="1:11" x14ac:dyDescent="0.15">
      <c r="A9" t="s">
        <v>18</v>
      </c>
      <c r="B9">
        <v>1152.7424441859521</v>
      </c>
      <c r="C9">
        <v>540.0410335209956</v>
      </c>
      <c r="D9">
        <v>377.93737534778671</v>
      </c>
      <c r="E9">
        <v>1342</v>
      </c>
      <c r="F9">
        <v>13.60987131471154</v>
      </c>
      <c r="G9">
        <v>1432</v>
      </c>
      <c r="H9">
        <v>420.05961511924028</v>
      </c>
      <c r="I9">
        <v>1386</v>
      </c>
      <c r="J9">
        <v>14.05609660371848</v>
      </c>
      <c r="K9">
        <v>1432</v>
      </c>
    </row>
    <row r="10" spans="1:11" x14ac:dyDescent="0.15">
      <c r="A10" t="s">
        <v>19</v>
      </c>
      <c r="B10">
        <v>1725.040324418211</v>
      </c>
      <c r="C10">
        <v>789.08516456874361</v>
      </c>
      <c r="D10">
        <v>512.28242878342417</v>
      </c>
      <c r="E10">
        <v>1432</v>
      </c>
      <c r="F10">
        <v>14.522604860407551</v>
      </c>
      <c r="G10">
        <v>1496</v>
      </c>
      <c r="H10">
        <v>585.60217694531025</v>
      </c>
      <c r="I10">
        <v>1430</v>
      </c>
      <c r="J10">
        <v>14.50232189272541</v>
      </c>
      <c r="K10">
        <v>1496</v>
      </c>
    </row>
    <row r="11" spans="1:11" x14ac:dyDescent="0.15">
      <c r="A11" t="s">
        <v>20</v>
      </c>
      <c r="B11">
        <v>1725.040324418211</v>
      </c>
      <c r="C11">
        <v>789.08516456874361</v>
      </c>
      <c r="D11">
        <v>512.71123943349994</v>
      </c>
      <c r="E11">
        <v>1546</v>
      </c>
      <c r="F11">
        <v>15.67873401828915</v>
      </c>
      <c r="G11">
        <v>1728</v>
      </c>
      <c r="H11">
        <v>566.76221365448657</v>
      </c>
      <c r="I11">
        <v>1700</v>
      </c>
      <c r="J11">
        <v>17.240522529813429</v>
      </c>
      <c r="K11">
        <v>1728</v>
      </c>
    </row>
    <row r="12" spans="1:11" x14ac:dyDescent="0.15">
      <c r="A12" t="s">
        <v>21</v>
      </c>
      <c r="B12">
        <v>1725.040324418211</v>
      </c>
      <c r="C12">
        <v>760.99419890884644</v>
      </c>
      <c r="D12">
        <v>503.25351775825777</v>
      </c>
      <c r="E12">
        <v>1288</v>
      </c>
      <c r="F12">
        <v>12.970795568982879</v>
      </c>
      <c r="G12">
        <v>1564</v>
      </c>
      <c r="H12">
        <v>559.87553173498441</v>
      </c>
      <c r="I12">
        <v>1520</v>
      </c>
      <c r="J12">
        <v>15.307150050352471</v>
      </c>
      <c r="K12">
        <v>1564</v>
      </c>
    </row>
    <row r="13" spans="1:11" x14ac:dyDescent="0.15">
      <c r="A13" t="s">
        <v>22</v>
      </c>
      <c r="B13">
        <v>1725.040324418211</v>
      </c>
      <c r="C13">
        <v>760.99419890884644</v>
      </c>
      <c r="D13">
        <v>508.72863134493417</v>
      </c>
      <c r="E13">
        <v>1598</v>
      </c>
      <c r="F13">
        <v>16.092648539778448</v>
      </c>
      <c r="G13">
        <v>1782</v>
      </c>
      <c r="H13">
        <v>720.94819188524662</v>
      </c>
      <c r="I13">
        <v>1720</v>
      </c>
      <c r="J13">
        <v>17.32124874118832</v>
      </c>
      <c r="K13">
        <v>1782</v>
      </c>
    </row>
    <row r="14" spans="1:11" x14ac:dyDescent="0.15">
      <c r="A14" t="s">
        <v>23</v>
      </c>
      <c r="B14">
        <v>1725.040324418211</v>
      </c>
      <c r="C14">
        <v>757.74095117598347</v>
      </c>
      <c r="D14">
        <v>538.47998309683965</v>
      </c>
      <c r="E14">
        <v>1330</v>
      </c>
      <c r="F14">
        <v>13.38021438523951</v>
      </c>
      <c r="G14">
        <v>1448</v>
      </c>
      <c r="H14">
        <v>606.73098861973335</v>
      </c>
      <c r="I14">
        <v>1382</v>
      </c>
      <c r="J14">
        <v>13.903350586767671</v>
      </c>
      <c r="K14">
        <v>1448</v>
      </c>
    </row>
    <row r="15" spans="1:11" x14ac:dyDescent="0.15">
      <c r="A15" t="s">
        <v>24</v>
      </c>
      <c r="B15">
        <v>1725.040324418211</v>
      </c>
      <c r="C15">
        <v>757.74095117598347</v>
      </c>
      <c r="D15">
        <v>541.33160501738018</v>
      </c>
      <c r="E15">
        <v>1566</v>
      </c>
      <c r="F15">
        <v>15.754447915251941</v>
      </c>
      <c r="G15">
        <v>1930</v>
      </c>
      <c r="H15">
        <v>663.37620330211428</v>
      </c>
      <c r="I15">
        <v>1874</v>
      </c>
      <c r="J15">
        <v>18.853023878149511</v>
      </c>
      <c r="K15">
        <v>1930</v>
      </c>
    </row>
    <row r="16" spans="1:11" x14ac:dyDescent="0.15">
      <c r="A16" t="s">
        <v>25</v>
      </c>
      <c r="B16">
        <v>1010.0878096564199</v>
      </c>
      <c r="D16">
        <v>287.51321093428561</v>
      </c>
      <c r="E16">
        <v>732</v>
      </c>
      <c r="F16">
        <v>7.401191065993955</v>
      </c>
      <c r="G16">
        <v>902</v>
      </c>
      <c r="H16">
        <v>430.618752422255</v>
      </c>
      <c r="I16">
        <v>838</v>
      </c>
      <c r="J16">
        <v>8.4729482422171234</v>
      </c>
      <c r="K16">
        <v>902</v>
      </c>
    </row>
    <row r="17" spans="1:11" x14ac:dyDescent="0.15">
      <c r="A17" t="s">
        <v>26</v>
      </c>
      <c r="B17">
        <v>1010.0878096564199</v>
      </c>
      <c r="D17">
        <v>256.93772712606199</v>
      </c>
      <c r="E17">
        <v>822</v>
      </c>
      <c r="F17">
        <v>8.3111735741079649</v>
      </c>
      <c r="G17">
        <v>874</v>
      </c>
      <c r="H17">
        <v>689.70320895730163</v>
      </c>
      <c r="I17">
        <v>850</v>
      </c>
      <c r="J17">
        <v>8.5942792432989901</v>
      </c>
      <c r="K17">
        <v>874</v>
      </c>
    </row>
    <row r="18" spans="1:11" x14ac:dyDescent="0.15">
      <c r="A18" t="s">
        <v>27</v>
      </c>
      <c r="B18">
        <v>1010.0878096564199</v>
      </c>
      <c r="D18">
        <v>324.68582287929178</v>
      </c>
      <c r="E18">
        <v>740</v>
      </c>
      <c r="F18">
        <v>7.5274242374922702</v>
      </c>
      <c r="G18">
        <v>866</v>
      </c>
      <c r="H18">
        <v>861.91850022772144</v>
      </c>
      <c r="I18">
        <v>852</v>
      </c>
      <c r="J18">
        <v>8.6667100680316391</v>
      </c>
      <c r="K18">
        <v>866</v>
      </c>
    </row>
    <row r="19" spans="1:11" x14ac:dyDescent="0.15">
      <c r="A19" t="s">
        <v>28</v>
      </c>
      <c r="B19">
        <v>1010.0878096564199</v>
      </c>
      <c r="D19">
        <v>270.59028325145619</v>
      </c>
      <c r="E19">
        <v>746</v>
      </c>
      <c r="F19">
        <v>7.5884574069854489</v>
      </c>
      <c r="G19">
        <v>798</v>
      </c>
      <c r="H19">
        <v>388.00197024790731</v>
      </c>
      <c r="I19">
        <v>788</v>
      </c>
      <c r="J19">
        <v>8.0156895934377133</v>
      </c>
      <c r="K19">
        <v>798</v>
      </c>
    </row>
    <row r="20" spans="1:11" x14ac:dyDescent="0.15">
      <c r="A20" t="s">
        <v>29</v>
      </c>
      <c r="B20">
        <v>1665.53610461534</v>
      </c>
      <c r="C20">
        <v>656.43036346220538</v>
      </c>
      <c r="D20">
        <v>451.2601506029506</v>
      </c>
      <c r="E20">
        <v>1108</v>
      </c>
      <c r="F20">
        <v>11.24809147906312</v>
      </c>
      <c r="G20">
        <v>1368</v>
      </c>
      <c r="H20">
        <v>527.64609850197292</v>
      </c>
      <c r="I20">
        <v>1336</v>
      </c>
      <c r="J20">
        <v>13.562680700386579</v>
      </c>
      <c r="K20">
        <v>1368</v>
      </c>
    </row>
    <row r="21" spans="1:11" x14ac:dyDescent="0.15">
      <c r="A21" t="s">
        <v>30</v>
      </c>
      <c r="B21">
        <v>1665.53610461534</v>
      </c>
      <c r="C21">
        <v>656.43036346220538</v>
      </c>
      <c r="D21">
        <v>429.06381832364048</v>
      </c>
      <c r="E21">
        <v>1408</v>
      </c>
      <c r="F21">
        <v>14.29360361238346</v>
      </c>
      <c r="G21">
        <v>1464</v>
      </c>
      <c r="H21">
        <v>775.91597999129863</v>
      </c>
      <c r="I21">
        <v>1398</v>
      </c>
      <c r="J21">
        <v>14.192086541272779</v>
      </c>
      <c r="K21">
        <v>1464</v>
      </c>
    </row>
    <row r="22" spans="1:11" x14ac:dyDescent="0.15">
      <c r="A22" t="s">
        <v>31</v>
      </c>
      <c r="B22">
        <v>1665.53610461534</v>
      </c>
      <c r="D22">
        <v>480.10719290609671</v>
      </c>
      <c r="E22">
        <v>1136</v>
      </c>
      <c r="F22">
        <v>11.462937175839031</v>
      </c>
      <c r="G22">
        <v>1394</v>
      </c>
      <c r="H22">
        <v>612.35868447692042</v>
      </c>
      <c r="I22">
        <v>1338</v>
      </c>
      <c r="J22">
        <v>13.501241145486469</v>
      </c>
      <c r="K22">
        <v>1394</v>
      </c>
    </row>
    <row r="23" spans="1:11" x14ac:dyDescent="0.15">
      <c r="A23" t="s">
        <v>32</v>
      </c>
      <c r="B23">
        <v>1665.53610461534</v>
      </c>
      <c r="D23">
        <v>451.86625773550043</v>
      </c>
      <c r="E23">
        <v>1424</v>
      </c>
      <c r="F23">
        <v>14.369033924643301</v>
      </c>
      <c r="G23">
        <v>1468</v>
      </c>
      <c r="H23">
        <v>680.15966727564535</v>
      </c>
      <c r="I23">
        <v>1380</v>
      </c>
      <c r="J23">
        <v>13.92504692135376</v>
      </c>
      <c r="K23">
        <v>1468</v>
      </c>
    </row>
    <row r="24" spans="1:11" x14ac:dyDescent="0.15">
      <c r="A24" t="s">
        <v>33</v>
      </c>
      <c r="B24">
        <v>1665.53610461534</v>
      </c>
      <c r="C24">
        <v>800.02614475510086</v>
      </c>
      <c r="D24">
        <v>473.8533158706901</v>
      </c>
      <c r="E24">
        <v>1132</v>
      </c>
      <c r="F24">
        <v>11.44558091378606</v>
      </c>
      <c r="G24">
        <v>1268</v>
      </c>
      <c r="H24">
        <v>591.94862066614303</v>
      </c>
      <c r="I24">
        <v>1168</v>
      </c>
      <c r="J24">
        <v>11.80957465309374</v>
      </c>
      <c r="K24">
        <v>1268</v>
      </c>
    </row>
    <row r="25" spans="1:11" x14ac:dyDescent="0.15">
      <c r="A25" t="s">
        <v>34</v>
      </c>
      <c r="B25">
        <v>1665.53610461534</v>
      </c>
      <c r="C25">
        <v>800.02614475510086</v>
      </c>
      <c r="D25">
        <v>483.13564144467472</v>
      </c>
      <c r="E25">
        <v>1346</v>
      </c>
      <c r="F25">
        <v>13.60932147522618</v>
      </c>
      <c r="G25">
        <v>1530</v>
      </c>
      <c r="H25">
        <v>574.05313910736731</v>
      </c>
      <c r="I25">
        <v>1486</v>
      </c>
      <c r="J25">
        <v>15.02485268364495</v>
      </c>
      <c r="K25">
        <v>1530</v>
      </c>
    </row>
    <row r="26" spans="1:11" x14ac:dyDescent="0.15">
      <c r="A26" t="s">
        <v>35</v>
      </c>
      <c r="B26">
        <v>2083.513059311415</v>
      </c>
      <c r="C26">
        <v>661.45755122534104</v>
      </c>
      <c r="D26">
        <v>591.69876787881162</v>
      </c>
      <c r="E26">
        <v>1432</v>
      </c>
      <c r="F26">
        <v>14.551913851044089</v>
      </c>
      <c r="G26">
        <v>1724</v>
      </c>
      <c r="H26">
        <v>679.77233825500014</v>
      </c>
      <c r="I26">
        <v>1672</v>
      </c>
      <c r="J26">
        <v>16.99078209423584</v>
      </c>
      <c r="K26">
        <v>1724</v>
      </c>
    </row>
    <row r="27" spans="1:11" x14ac:dyDescent="0.15">
      <c r="A27" t="s">
        <v>36</v>
      </c>
      <c r="B27">
        <v>2083.513059311415</v>
      </c>
      <c r="C27">
        <v>661.45755122534104</v>
      </c>
      <c r="D27">
        <v>530.51335843182108</v>
      </c>
      <c r="E27">
        <v>1416</v>
      </c>
      <c r="F27">
        <v>14.389322634831309</v>
      </c>
      <c r="G27">
        <v>1466</v>
      </c>
      <c r="H27">
        <v>612.77583398229513</v>
      </c>
      <c r="I27">
        <v>1352</v>
      </c>
      <c r="J27">
        <v>13.738957769980169</v>
      </c>
      <c r="K27">
        <v>1466</v>
      </c>
    </row>
    <row r="28" spans="1:11" x14ac:dyDescent="0.15">
      <c r="A28" t="s">
        <v>37</v>
      </c>
      <c r="B28">
        <v>2083.513059311415</v>
      </c>
      <c r="D28">
        <v>544.83180237571514</v>
      </c>
      <c r="E28">
        <v>1456</v>
      </c>
      <c r="F28">
        <v>14.81071579701182</v>
      </c>
      <c r="G28">
        <v>1712</v>
      </c>
      <c r="H28">
        <v>670.43271632666517</v>
      </c>
      <c r="I28">
        <v>1644</v>
      </c>
      <c r="J28">
        <v>16.72308844113147</v>
      </c>
      <c r="K28">
        <v>1712</v>
      </c>
    </row>
    <row r="29" spans="1:11" x14ac:dyDescent="0.15">
      <c r="A29" t="s">
        <v>37</v>
      </c>
      <c r="B29">
        <v>2083.513059311415</v>
      </c>
      <c r="D29">
        <v>544.83180237571514</v>
      </c>
      <c r="E29">
        <v>1456</v>
      </c>
      <c r="F29">
        <v>14.81071579701182</v>
      </c>
      <c r="G29">
        <v>1712</v>
      </c>
      <c r="H29">
        <v>670.43271632666517</v>
      </c>
      <c r="I29">
        <v>1644</v>
      </c>
      <c r="J29">
        <v>16.72308844113147</v>
      </c>
      <c r="K29">
        <v>1712</v>
      </c>
    </row>
    <row r="30" spans="1:11" x14ac:dyDescent="0.15">
      <c r="A30" t="s">
        <v>38</v>
      </c>
      <c r="B30">
        <v>2083.513059311415</v>
      </c>
      <c r="D30">
        <v>582.81329353406693</v>
      </c>
      <c r="E30">
        <v>1720</v>
      </c>
      <c r="F30">
        <v>17.496175254711758</v>
      </c>
      <c r="G30">
        <v>1746</v>
      </c>
      <c r="H30">
        <v>687.13976095093597</v>
      </c>
      <c r="I30">
        <v>1744</v>
      </c>
      <c r="J30">
        <v>17.74030793268448</v>
      </c>
      <c r="K30">
        <v>1746</v>
      </c>
    </row>
    <row r="31" spans="1:11" x14ac:dyDescent="0.15">
      <c r="A31" t="s">
        <v>38</v>
      </c>
      <c r="B31">
        <v>2083.513059311415</v>
      </c>
      <c r="D31">
        <v>582.81329353406693</v>
      </c>
      <c r="E31">
        <v>1720</v>
      </c>
      <c r="F31">
        <v>17.496175254711758</v>
      </c>
      <c r="G31">
        <v>1746</v>
      </c>
      <c r="H31">
        <v>687.13976095093597</v>
      </c>
      <c r="I31">
        <v>1744</v>
      </c>
      <c r="J31">
        <v>17.74030793268448</v>
      </c>
      <c r="K31">
        <v>1746</v>
      </c>
    </row>
    <row r="32" spans="1:11" x14ac:dyDescent="0.15">
      <c r="A32" t="s">
        <v>39</v>
      </c>
      <c r="B32">
        <v>2083.513059311415</v>
      </c>
      <c r="C32">
        <v>818.33876362237993</v>
      </c>
      <c r="D32">
        <v>637.71626923727536</v>
      </c>
      <c r="E32">
        <v>1402</v>
      </c>
      <c r="F32">
        <v>14.232693369717049</v>
      </c>
      <c r="G32">
        <v>1626</v>
      </c>
      <c r="H32">
        <v>709.14316915341533</v>
      </c>
      <c r="I32">
        <v>1562</v>
      </c>
      <c r="J32">
        <v>15.8569665074879</v>
      </c>
      <c r="K32">
        <v>1626</v>
      </c>
    </row>
    <row r="33" spans="1:11" x14ac:dyDescent="0.15">
      <c r="A33" t="s">
        <v>11</v>
      </c>
      <c r="B33">
        <v>2083.513059311415</v>
      </c>
      <c r="C33">
        <v>818.33876362237993</v>
      </c>
      <c r="D33">
        <v>630.81185652843851</v>
      </c>
      <c r="E33">
        <v>1688</v>
      </c>
      <c r="F33">
        <v>17.136081603482442</v>
      </c>
      <c r="G33">
        <v>1754</v>
      </c>
      <c r="H33">
        <v>767.54530741198823</v>
      </c>
      <c r="I33">
        <v>1356</v>
      </c>
      <c r="J33">
        <v>13.765714842607929</v>
      </c>
      <c r="K33">
        <v>1754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tabSelected="1" topLeftCell="D45" zoomScaleNormal="100" workbookViewId="0">
      <selection activeCell="S55" sqref="S55:S68"/>
    </sheetView>
  </sheetViews>
  <sheetFormatPr defaultRowHeight="13.5" x14ac:dyDescent="0.15"/>
  <cols>
    <col min="1" max="1" width="12.75" customWidth="1"/>
    <col min="2" max="2" width="15.375" customWidth="1"/>
    <col min="3" max="3" width="16.5" customWidth="1"/>
    <col min="4" max="4" width="22.375" customWidth="1"/>
    <col min="5" max="5" width="18.625" customWidth="1"/>
    <col min="6" max="6" width="12" customWidth="1"/>
    <col min="7" max="7" width="12.75" customWidth="1"/>
    <col min="8" max="8" width="15.875" customWidth="1"/>
    <col min="9" max="9" width="11.625" bestFit="1" customWidth="1"/>
    <col min="11" max="11" width="11.75" customWidth="1"/>
    <col min="15" max="15" width="10.5" customWidth="1"/>
    <col min="17" max="17" width="11.5" customWidth="1"/>
    <col min="18" max="19" width="12.7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 t="s">
        <v>12</v>
      </c>
      <c r="B2" s="2">
        <v>1152.7424441859521</v>
      </c>
      <c r="C2" s="2">
        <v>532.05096017150072</v>
      </c>
      <c r="D2" s="2"/>
      <c r="E2" s="2">
        <v>0</v>
      </c>
      <c r="F2" s="2">
        <v>0</v>
      </c>
      <c r="G2" s="2">
        <v>214</v>
      </c>
      <c r="H2" s="2">
        <v>4107.1090513346207</v>
      </c>
      <c r="I2" s="2">
        <v>0</v>
      </c>
      <c r="J2" s="2">
        <v>0</v>
      </c>
      <c r="K2" s="2">
        <v>214</v>
      </c>
    </row>
    <row r="3" spans="1:11" x14ac:dyDescent="0.15">
      <c r="A3" s="2" t="s">
        <v>13</v>
      </c>
      <c r="B3" s="2">
        <v>1152.7424441859521</v>
      </c>
      <c r="C3" s="2">
        <v>532.05096017150072</v>
      </c>
      <c r="D3" s="2">
        <v>375.88176525863571</v>
      </c>
      <c r="E3" s="2">
        <v>0</v>
      </c>
      <c r="F3" s="2">
        <v>0</v>
      </c>
      <c r="G3" s="2">
        <v>216</v>
      </c>
      <c r="H3" s="2">
        <v>14667.28869982258</v>
      </c>
      <c r="I3" s="2">
        <v>156</v>
      </c>
      <c r="J3" s="2">
        <v>1.5773062036666301</v>
      </c>
      <c r="K3" s="2">
        <v>216</v>
      </c>
    </row>
    <row r="4" spans="1:11" x14ac:dyDescent="0.15">
      <c r="A4" s="2" t="s">
        <v>14</v>
      </c>
      <c r="B4" s="2">
        <v>1152.7424441859521</v>
      </c>
      <c r="C4" s="2">
        <v>532.05096017150072</v>
      </c>
      <c r="D4" s="2">
        <v>298.68150694770418</v>
      </c>
      <c r="E4" s="2">
        <v>908</v>
      </c>
      <c r="F4" s="2">
        <v>9.1807309803160262</v>
      </c>
      <c r="G4" s="2">
        <v>1416</v>
      </c>
      <c r="H4" s="2">
        <v>5558.1233208089843</v>
      </c>
      <c r="I4" s="2">
        <v>1296</v>
      </c>
      <c r="J4" s="2">
        <v>13.10377461507662</v>
      </c>
      <c r="K4" s="2">
        <v>1416</v>
      </c>
    </row>
    <row r="5" spans="1:11" x14ac:dyDescent="0.15">
      <c r="A5" t="s">
        <v>15</v>
      </c>
      <c r="B5">
        <v>1152.7424441859521</v>
      </c>
      <c r="C5">
        <v>546.30213738193856</v>
      </c>
      <c r="D5">
        <v>345.53062304199642</v>
      </c>
      <c r="E5">
        <v>996</v>
      </c>
      <c r="F5">
        <v>10.121303209245751</v>
      </c>
      <c r="G5">
        <v>1418</v>
      </c>
      <c r="H5">
        <v>622.16202823833919</v>
      </c>
      <c r="I5">
        <v>1356</v>
      </c>
      <c r="J5">
        <v>13.77960557403337</v>
      </c>
      <c r="K5">
        <v>1418</v>
      </c>
    </row>
    <row r="6" spans="1:11" x14ac:dyDescent="0.15">
      <c r="A6" t="s">
        <v>16</v>
      </c>
      <c r="B6">
        <v>1152.7424441859521</v>
      </c>
      <c r="C6">
        <v>546.30213738193856</v>
      </c>
      <c r="D6">
        <v>387.85794205532233</v>
      </c>
      <c r="E6">
        <v>1336</v>
      </c>
      <c r="F6">
        <v>13.576366553767389</v>
      </c>
      <c r="G6">
        <v>1472</v>
      </c>
      <c r="H6">
        <v>652.84902886834459</v>
      </c>
      <c r="I6">
        <v>1152</v>
      </c>
      <c r="J6">
        <v>11.706567567320381</v>
      </c>
      <c r="K6">
        <v>1472</v>
      </c>
    </row>
    <row r="7" spans="1:11" x14ac:dyDescent="0.15">
      <c r="A7" t="s">
        <v>17</v>
      </c>
      <c r="B7">
        <v>1152.7424441859521</v>
      </c>
      <c r="C7">
        <v>540.0410335209956</v>
      </c>
      <c r="D7">
        <v>374.16862735871359</v>
      </c>
      <c r="E7">
        <v>1212</v>
      </c>
      <c r="F7">
        <v>12.29147841537287</v>
      </c>
      <c r="G7">
        <v>1342</v>
      </c>
      <c r="H7">
        <v>444.51429102508149</v>
      </c>
      <c r="I7">
        <v>1292</v>
      </c>
      <c r="J7">
        <v>13.10279712265821</v>
      </c>
      <c r="K7">
        <v>1342</v>
      </c>
    </row>
    <row r="8" spans="1:11" x14ac:dyDescent="0.15">
      <c r="A8" t="s">
        <v>18</v>
      </c>
      <c r="B8">
        <v>1152.7424441859521</v>
      </c>
      <c r="C8">
        <v>540.0410335209956</v>
      </c>
      <c r="D8">
        <v>377.93737534778671</v>
      </c>
      <c r="E8">
        <v>1342</v>
      </c>
      <c r="F8">
        <v>13.60987131471154</v>
      </c>
      <c r="G8">
        <v>1432</v>
      </c>
      <c r="H8">
        <v>420.05961511924028</v>
      </c>
      <c r="I8">
        <v>1386</v>
      </c>
      <c r="J8">
        <v>14.05609660371848</v>
      </c>
      <c r="K8">
        <v>1432</v>
      </c>
    </row>
    <row r="9" spans="1:11" x14ac:dyDescent="0.15">
      <c r="A9" t="s">
        <v>18</v>
      </c>
      <c r="B9">
        <v>1152.7424441859521</v>
      </c>
      <c r="C9">
        <v>540.0410335209956</v>
      </c>
      <c r="D9">
        <v>377.93737534778671</v>
      </c>
      <c r="E9">
        <v>1342</v>
      </c>
      <c r="F9">
        <v>13.60987131471154</v>
      </c>
      <c r="G9">
        <v>1432</v>
      </c>
      <c r="H9">
        <v>420.05961511924028</v>
      </c>
      <c r="I9">
        <v>1386</v>
      </c>
      <c r="J9">
        <v>14.05609660371848</v>
      </c>
      <c r="K9">
        <v>1432</v>
      </c>
    </row>
    <row r="10" spans="1:11" x14ac:dyDescent="0.15">
      <c r="A10" t="s">
        <v>19</v>
      </c>
      <c r="B10">
        <v>1725.040324418211</v>
      </c>
      <c r="C10">
        <v>789.08516456874361</v>
      </c>
      <c r="D10">
        <v>512.28242878342417</v>
      </c>
      <c r="E10">
        <v>1432</v>
      </c>
      <c r="F10">
        <v>14.522604860407551</v>
      </c>
      <c r="G10">
        <v>1496</v>
      </c>
      <c r="H10">
        <v>585.60217694531025</v>
      </c>
      <c r="I10">
        <v>1430</v>
      </c>
      <c r="J10">
        <v>14.50232189272541</v>
      </c>
      <c r="K10">
        <v>1496</v>
      </c>
    </row>
    <row r="11" spans="1:11" x14ac:dyDescent="0.15">
      <c r="A11" t="s">
        <v>20</v>
      </c>
      <c r="B11">
        <v>1725.040324418211</v>
      </c>
      <c r="C11">
        <v>789.08516456874361</v>
      </c>
      <c r="D11">
        <v>512.71123943349994</v>
      </c>
      <c r="E11">
        <v>1546</v>
      </c>
      <c r="F11">
        <v>15.67873401828915</v>
      </c>
      <c r="G11">
        <v>1728</v>
      </c>
      <c r="H11">
        <v>566.76221365448657</v>
      </c>
      <c r="I11">
        <v>1700</v>
      </c>
      <c r="J11">
        <v>17.240522529813429</v>
      </c>
      <c r="K11">
        <v>1728</v>
      </c>
    </row>
    <row r="12" spans="1:11" x14ac:dyDescent="0.15">
      <c r="A12" t="s">
        <v>21</v>
      </c>
      <c r="B12">
        <v>1725.040324418211</v>
      </c>
      <c r="C12">
        <v>760.99419890884644</v>
      </c>
      <c r="D12">
        <v>503.25351775825777</v>
      </c>
      <c r="E12">
        <v>1288</v>
      </c>
      <c r="F12">
        <v>12.970795568982879</v>
      </c>
      <c r="G12">
        <v>1564</v>
      </c>
      <c r="H12">
        <v>559.87553173498441</v>
      </c>
      <c r="I12">
        <v>1520</v>
      </c>
      <c r="J12">
        <v>15.307150050352471</v>
      </c>
      <c r="K12">
        <v>1564</v>
      </c>
    </row>
    <row r="13" spans="1:11" x14ac:dyDescent="0.15">
      <c r="A13" t="s">
        <v>22</v>
      </c>
      <c r="B13">
        <v>1725.040324418211</v>
      </c>
      <c r="C13">
        <v>760.99419890884644</v>
      </c>
      <c r="D13">
        <v>508.72863134493417</v>
      </c>
      <c r="E13">
        <v>1598</v>
      </c>
      <c r="F13">
        <v>16.092648539778448</v>
      </c>
      <c r="G13">
        <v>1782</v>
      </c>
      <c r="H13">
        <v>720.94819188524662</v>
      </c>
      <c r="I13">
        <v>1720</v>
      </c>
      <c r="J13">
        <v>17.32124874118832</v>
      </c>
      <c r="K13">
        <v>1782</v>
      </c>
    </row>
    <row r="14" spans="1:11" x14ac:dyDescent="0.15">
      <c r="A14" t="s">
        <v>23</v>
      </c>
      <c r="B14">
        <v>1725.040324418211</v>
      </c>
      <c r="C14">
        <v>757.74095117598347</v>
      </c>
      <c r="D14">
        <v>538.47998309683965</v>
      </c>
      <c r="E14">
        <v>1330</v>
      </c>
      <c r="F14">
        <v>13.38021438523951</v>
      </c>
      <c r="G14">
        <v>1448</v>
      </c>
      <c r="H14">
        <v>606.73098861973335</v>
      </c>
      <c r="I14">
        <v>1382</v>
      </c>
      <c r="J14">
        <v>13.903350586767671</v>
      </c>
      <c r="K14">
        <v>1448</v>
      </c>
    </row>
    <row r="15" spans="1:11" x14ac:dyDescent="0.15">
      <c r="A15" t="s">
        <v>24</v>
      </c>
      <c r="B15">
        <v>1725.040324418211</v>
      </c>
      <c r="C15">
        <v>757.74095117598347</v>
      </c>
      <c r="D15">
        <v>541.33160501738018</v>
      </c>
      <c r="E15">
        <v>1566</v>
      </c>
      <c r="F15">
        <v>15.754447915251941</v>
      </c>
      <c r="G15">
        <v>1930</v>
      </c>
      <c r="H15">
        <v>663.37620330211428</v>
      </c>
      <c r="I15">
        <v>1874</v>
      </c>
      <c r="J15">
        <v>18.853023878149511</v>
      </c>
      <c r="K15">
        <v>1930</v>
      </c>
    </row>
    <row r="16" spans="1:11" x14ac:dyDescent="0.15">
      <c r="A16" t="s">
        <v>29</v>
      </c>
      <c r="B16">
        <v>1665.53610461534</v>
      </c>
      <c r="C16">
        <v>656.43036346220538</v>
      </c>
      <c r="D16">
        <v>451.2601506029506</v>
      </c>
      <c r="E16">
        <v>1108</v>
      </c>
      <c r="F16">
        <v>11.24809147906312</v>
      </c>
      <c r="G16">
        <v>1368</v>
      </c>
      <c r="H16">
        <v>527.64609850197292</v>
      </c>
      <c r="I16">
        <v>1336</v>
      </c>
      <c r="J16">
        <v>13.562680700386579</v>
      </c>
      <c r="K16">
        <v>1368</v>
      </c>
    </row>
    <row r="17" spans="1:11" x14ac:dyDescent="0.15">
      <c r="A17" t="s">
        <v>30</v>
      </c>
      <c r="B17">
        <v>1665.53610461534</v>
      </c>
      <c r="C17">
        <v>656.43036346220538</v>
      </c>
      <c r="D17">
        <v>429.06381832364048</v>
      </c>
      <c r="E17">
        <v>1408</v>
      </c>
      <c r="F17">
        <v>14.29360361238346</v>
      </c>
      <c r="G17">
        <v>1464</v>
      </c>
      <c r="H17">
        <v>775.91597999129863</v>
      </c>
      <c r="I17">
        <v>1398</v>
      </c>
      <c r="J17">
        <v>14.192086541272779</v>
      </c>
      <c r="K17">
        <v>1464</v>
      </c>
    </row>
    <row r="18" spans="1:11" x14ac:dyDescent="0.15">
      <c r="A18" t="s">
        <v>33</v>
      </c>
      <c r="B18">
        <v>1665.53610461534</v>
      </c>
      <c r="C18">
        <v>800.02614475510086</v>
      </c>
      <c r="D18">
        <v>473.8533158706901</v>
      </c>
      <c r="E18">
        <v>1132</v>
      </c>
      <c r="F18">
        <v>11.44558091378606</v>
      </c>
      <c r="G18">
        <v>1268</v>
      </c>
      <c r="H18">
        <v>591.94862066614303</v>
      </c>
      <c r="I18">
        <v>1168</v>
      </c>
      <c r="J18">
        <v>11.80957465309374</v>
      </c>
      <c r="K18">
        <v>1268</v>
      </c>
    </row>
    <row r="19" spans="1:11" x14ac:dyDescent="0.15">
      <c r="A19" t="s">
        <v>34</v>
      </c>
      <c r="B19">
        <v>1665.53610461534</v>
      </c>
      <c r="C19">
        <v>800.02614475510086</v>
      </c>
      <c r="D19">
        <v>483.13564144467472</v>
      </c>
      <c r="E19">
        <v>1346</v>
      </c>
      <c r="F19">
        <v>13.60932147522618</v>
      </c>
      <c r="G19">
        <v>1530</v>
      </c>
      <c r="H19">
        <v>574.05313910736731</v>
      </c>
      <c r="I19">
        <v>1486</v>
      </c>
      <c r="J19">
        <v>15.02485268364495</v>
      </c>
      <c r="K19">
        <v>1530</v>
      </c>
    </row>
    <row r="20" spans="1:11" x14ac:dyDescent="0.15">
      <c r="A20" t="s">
        <v>35</v>
      </c>
      <c r="B20">
        <v>2083.513059311415</v>
      </c>
      <c r="C20">
        <v>661.45755122534104</v>
      </c>
      <c r="D20">
        <v>591.69876787881162</v>
      </c>
      <c r="E20">
        <v>1432</v>
      </c>
      <c r="F20">
        <v>14.551913851044089</v>
      </c>
      <c r="G20">
        <v>1724</v>
      </c>
      <c r="H20">
        <v>679.77233825500014</v>
      </c>
      <c r="I20">
        <v>1672</v>
      </c>
      <c r="J20">
        <v>16.99078209423584</v>
      </c>
      <c r="K20">
        <v>1724</v>
      </c>
    </row>
    <row r="21" spans="1:11" x14ac:dyDescent="0.15">
      <c r="A21" t="s">
        <v>36</v>
      </c>
      <c r="B21">
        <v>2083.513059311415</v>
      </c>
      <c r="C21">
        <v>661.45755122534104</v>
      </c>
      <c r="D21">
        <v>530.51335843182108</v>
      </c>
      <c r="E21">
        <v>1416</v>
      </c>
      <c r="F21">
        <v>14.389322634831309</v>
      </c>
      <c r="G21">
        <v>1466</v>
      </c>
      <c r="H21">
        <v>612.77583398229513</v>
      </c>
      <c r="I21">
        <v>1352</v>
      </c>
      <c r="J21">
        <v>13.738957769980169</v>
      </c>
      <c r="K21">
        <v>1466</v>
      </c>
    </row>
    <row r="22" spans="1:11" x14ac:dyDescent="0.15">
      <c r="A22" t="s">
        <v>39</v>
      </c>
      <c r="B22">
        <v>2083.513059311415</v>
      </c>
      <c r="C22">
        <v>818.33876362237993</v>
      </c>
      <c r="D22">
        <v>637.71626923727536</v>
      </c>
      <c r="E22">
        <v>1402</v>
      </c>
      <c r="F22">
        <v>14.232693369717049</v>
      </c>
      <c r="G22">
        <v>1626</v>
      </c>
      <c r="H22">
        <v>709.14316915341533</v>
      </c>
      <c r="I22">
        <v>1562</v>
      </c>
      <c r="J22">
        <v>15.8569665074879</v>
      </c>
      <c r="K22">
        <v>1626</v>
      </c>
    </row>
    <row r="23" spans="1:11" x14ac:dyDescent="0.15">
      <c r="A23" t="s">
        <v>11</v>
      </c>
      <c r="B23">
        <v>2083.513059311415</v>
      </c>
      <c r="C23">
        <v>818.33876362237993</v>
      </c>
      <c r="D23">
        <v>630.81185652843851</v>
      </c>
      <c r="E23">
        <v>1688</v>
      </c>
      <c r="F23">
        <v>17.136081603482442</v>
      </c>
      <c r="G23">
        <v>1754</v>
      </c>
      <c r="H23">
        <v>767.54530741198823</v>
      </c>
      <c r="I23">
        <v>1356</v>
      </c>
      <c r="J23">
        <v>13.765714842607929</v>
      </c>
      <c r="K23">
        <v>1754</v>
      </c>
    </row>
    <row r="26" spans="1:11" x14ac:dyDescent="0.15">
      <c r="A26" s="1" t="s">
        <v>0</v>
      </c>
      <c r="B26" s="1" t="s">
        <v>1</v>
      </c>
      <c r="C26" s="1" t="s">
        <v>2</v>
      </c>
      <c r="D26" s="1" t="s">
        <v>40</v>
      </c>
      <c r="E26" s="1" t="s">
        <v>4</v>
      </c>
      <c r="F26" s="1" t="s">
        <v>5</v>
      </c>
      <c r="G26" s="1" t="s">
        <v>6</v>
      </c>
    </row>
    <row r="27" spans="1:11" x14ac:dyDescent="0.15">
      <c r="A27" s="2" t="s">
        <v>14</v>
      </c>
      <c r="B27" s="2">
        <v>1152.7424441859521</v>
      </c>
      <c r="C27" s="2">
        <v>532.05096017150072</v>
      </c>
      <c r="D27" s="2">
        <v>298.68150694770418</v>
      </c>
      <c r="E27" s="2">
        <v>908</v>
      </c>
      <c r="F27" s="2">
        <v>9.1807309803160262</v>
      </c>
      <c r="G27" s="2">
        <v>1416</v>
      </c>
      <c r="H27" s="3">
        <v>18.240039918646829</v>
      </c>
      <c r="I27" s="3">
        <v>10.822411209506869</v>
      </c>
    </row>
    <row r="28" spans="1:11" x14ac:dyDescent="0.15">
      <c r="A28" t="s">
        <v>16</v>
      </c>
      <c r="B28">
        <v>1152.7424441859521</v>
      </c>
      <c r="C28">
        <v>546.30213738193856</v>
      </c>
      <c r="D28">
        <v>387.85794205532233</v>
      </c>
      <c r="E28">
        <v>1336</v>
      </c>
      <c r="F28">
        <v>13.576366553767389</v>
      </c>
      <c r="G28">
        <v>1472</v>
      </c>
      <c r="H28" s="3">
        <v>18.240039918646829</v>
      </c>
      <c r="I28" s="3">
        <v>11.020199301314371</v>
      </c>
    </row>
    <row r="29" spans="1:11" x14ac:dyDescent="0.15">
      <c r="A29" t="s">
        <v>18</v>
      </c>
      <c r="B29">
        <v>1152.7424441859521</v>
      </c>
      <c r="C29">
        <v>540.0410335209956</v>
      </c>
      <c r="D29">
        <v>377.93737534778671</v>
      </c>
      <c r="E29">
        <v>1342</v>
      </c>
      <c r="F29">
        <v>13.60987131471154</v>
      </c>
      <c r="G29">
        <v>1432</v>
      </c>
      <c r="H29">
        <v>18.240039918646829</v>
      </c>
      <c r="I29">
        <v>10.933163747261091</v>
      </c>
    </row>
    <row r="30" spans="1:11" s="3" customFormat="1" x14ac:dyDescent="0.15">
      <c r="A30" s="3" t="s">
        <v>20</v>
      </c>
      <c r="B30" s="3">
        <v>1725.040324418211</v>
      </c>
      <c r="C30" s="3">
        <v>789.08516456874361</v>
      </c>
      <c r="D30" s="3">
        <v>512.71123943349994</v>
      </c>
      <c r="E30" s="3">
        <v>1546</v>
      </c>
      <c r="F30" s="3">
        <v>15.67873401828915</v>
      </c>
      <c r="G30" s="3">
        <v>1728</v>
      </c>
      <c r="H30">
        <v>24.943469215731579</v>
      </c>
      <c r="I30">
        <v>14.44233543780607</v>
      </c>
    </row>
    <row r="31" spans="1:11" s="3" customFormat="1" x14ac:dyDescent="0.15">
      <c r="A31" s="3" t="s">
        <v>22</v>
      </c>
      <c r="B31" s="3">
        <v>1725.040324418211</v>
      </c>
      <c r="C31" s="3">
        <v>760.99419890884644</v>
      </c>
      <c r="D31" s="3">
        <v>508.72863134493417</v>
      </c>
      <c r="E31" s="3">
        <v>1598</v>
      </c>
      <c r="F31" s="3">
        <v>16.092648539778448</v>
      </c>
      <c r="G31" s="3">
        <v>1782</v>
      </c>
      <c r="H31" s="3">
        <v>24.943469215731579</v>
      </c>
      <c r="I31" s="3">
        <v>14.06555897119247</v>
      </c>
    </row>
    <row r="32" spans="1:11" s="3" customFormat="1" x14ac:dyDescent="0.15">
      <c r="A32" s="3" t="s">
        <v>24</v>
      </c>
      <c r="B32" s="3">
        <v>1725.040324418211</v>
      </c>
      <c r="C32" s="3">
        <v>757.74095117598347</v>
      </c>
      <c r="D32" s="3">
        <v>541.33160501738018</v>
      </c>
      <c r="E32" s="3">
        <v>1566</v>
      </c>
      <c r="F32" s="3">
        <v>15.754447915251941</v>
      </c>
      <c r="G32" s="3">
        <v>1930</v>
      </c>
      <c r="H32" s="3">
        <v>24.943469215731579</v>
      </c>
      <c r="I32" s="3">
        <v>14.02558248929156</v>
      </c>
    </row>
    <row r="33" spans="1:7" x14ac:dyDescent="0.15">
      <c r="A33" t="s">
        <v>30</v>
      </c>
      <c r="B33">
        <v>1665.53610461534</v>
      </c>
      <c r="C33">
        <v>656.43036346220538</v>
      </c>
      <c r="D33">
        <v>429.06381832364048</v>
      </c>
      <c r="E33">
        <v>1408</v>
      </c>
      <c r="F33">
        <v>14.29360361238346</v>
      </c>
      <c r="G33">
        <v>1464</v>
      </c>
    </row>
    <row r="34" spans="1:7" x14ac:dyDescent="0.15">
      <c r="A34" t="s">
        <v>34</v>
      </c>
      <c r="B34">
        <v>1665.53610461534</v>
      </c>
      <c r="C34">
        <v>800.02614475510086</v>
      </c>
      <c r="D34">
        <v>483.13564144467472</v>
      </c>
      <c r="E34">
        <v>1346</v>
      </c>
      <c r="F34">
        <v>13.60932147522618</v>
      </c>
      <c r="G34">
        <v>1530</v>
      </c>
    </row>
    <row r="35" spans="1:7" x14ac:dyDescent="0.15">
      <c r="A35" t="s">
        <v>36</v>
      </c>
      <c r="B35">
        <v>2083.513059311415</v>
      </c>
      <c r="C35">
        <v>661.45755122534104</v>
      </c>
      <c r="D35">
        <v>530.51335843182108</v>
      </c>
      <c r="E35">
        <v>1416</v>
      </c>
      <c r="F35">
        <v>14.389322634831309</v>
      </c>
      <c r="G35">
        <v>1466</v>
      </c>
    </row>
    <row r="36" spans="1:7" x14ac:dyDescent="0.15">
      <c r="A36" t="s">
        <v>11</v>
      </c>
      <c r="B36">
        <v>2083.513059311415</v>
      </c>
      <c r="C36">
        <v>818.33876362237993</v>
      </c>
      <c r="D36">
        <v>630.81185652843851</v>
      </c>
      <c r="E36">
        <v>1688</v>
      </c>
      <c r="F36">
        <v>17.136081603482442</v>
      </c>
      <c r="G36">
        <v>1754</v>
      </c>
    </row>
    <row r="42" spans="1:7" x14ac:dyDescent="0.15">
      <c r="D42" s="5"/>
    </row>
    <row r="43" spans="1:7" x14ac:dyDescent="0.15">
      <c r="D43" s="5"/>
    </row>
    <row r="44" spans="1:7" x14ac:dyDescent="0.15">
      <c r="D44" s="5"/>
    </row>
    <row r="45" spans="1:7" x14ac:dyDescent="0.15">
      <c r="D45" s="5"/>
    </row>
    <row r="46" spans="1:7" x14ac:dyDescent="0.15">
      <c r="D46" s="5"/>
    </row>
    <row r="49" spans="1:22" x14ac:dyDescent="0.15">
      <c r="A49" s="25" t="s">
        <v>68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 spans="1:22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V50">
        <v>0.19040852957854201</v>
      </c>
    </row>
    <row r="51" spans="1:22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V51">
        <v>0.130820584911085</v>
      </c>
    </row>
    <row r="52" spans="1:22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V52">
        <v>0.15795469303597301</v>
      </c>
    </row>
    <row r="53" spans="1:22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V53">
        <v>0.159177557826025</v>
      </c>
    </row>
    <row r="54" spans="1:22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N54" s="13"/>
      <c r="O54" s="13" t="s">
        <v>98</v>
      </c>
      <c r="P54" s="18" t="s">
        <v>97</v>
      </c>
      <c r="Q54" s="18" t="s">
        <v>99</v>
      </c>
      <c r="R54" s="18" t="s">
        <v>100</v>
      </c>
      <c r="S54" s="18" t="s">
        <v>101</v>
      </c>
      <c r="V54">
        <v>0.19196784849247001</v>
      </c>
    </row>
    <row r="55" spans="1:22" x14ac:dyDescent="0.15">
      <c r="B55" s="13"/>
      <c r="C55" s="13" t="s">
        <v>58</v>
      </c>
      <c r="D55" s="13" t="s">
        <v>57</v>
      </c>
      <c r="E55" s="13" t="s">
        <v>56</v>
      </c>
      <c r="F55" s="13" t="s">
        <v>55</v>
      </c>
      <c r="N55" s="11" t="s">
        <v>54</v>
      </c>
      <c r="O55" s="6">
        <v>0.19141397632647189</v>
      </c>
      <c r="P55" s="22">
        <f>SUM(O55:O57)/3</f>
        <v>0.1919678484924697</v>
      </c>
      <c r="Q55" s="17">
        <f>ABS(O55-0.19196784849247)^2</f>
        <v>3.0677437626744338E-7</v>
      </c>
      <c r="R55" s="23">
        <f>SQRT(SUM(Q55:Q57)/3)</f>
        <v>5.0909287179943066E-4</v>
      </c>
      <c r="S55" s="24">
        <f>SUM(R55+R58+R63+R66)/4</f>
        <v>5.0695278178654306E-3</v>
      </c>
    </row>
    <row r="56" spans="1:22" x14ac:dyDescent="0.15">
      <c r="B56" s="11" t="s">
        <v>54</v>
      </c>
      <c r="C56" s="6">
        <v>0.19141397632647189</v>
      </c>
      <c r="D56" s="5">
        <v>0.246</v>
      </c>
      <c r="E56" s="12">
        <f t="shared" ref="E56:E69" si="0">(C56-D56)/D56*100</f>
        <v>-22.189440517694354</v>
      </c>
      <c r="F56" s="29">
        <f>SUM(E56:E58)/3</f>
        <v>-21.964289230703372</v>
      </c>
      <c r="I56" t="s">
        <v>59</v>
      </c>
      <c r="J56" t="s">
        <v>60</v>
      </c>
      <c r="K56" t="s">
        <v>61</v>
      </c>
      <c r="L56" t="s">
        <v>62</v>
      </c>
      <c r="N56" s="11" t="s">
        <v>53</v>
      </c>
      <c r="O56" s="6">
        <v>0.19264313435389852</v>
      </c>
      <c r="P56" s="22"/>
      <c r="Q56" s="17">
        <f>ABS(O56-0.19196784849247)^2</f>
        <v>4.5601099464524421E-7</v>
      </c>
      <c r="R56" s="23"/>
      <c r="S56" s="24"/>
    </row>
    <row r="57" spans="1:22" x14ac:dyDescent="0.15">
      <c r="B57" s="11" t="s">
        <v>53</v>
      </c>
      <c r="C57" s="6">
        <v>0.19264313435389852</v>
      </c>
      <c r="D57" s="5">
        <v>0.246</v>
      </c>
      <c r="E57" s="12">
        <f t="shared" si="0"/>
        <v>-21.689782782968081</v>
      </c>
      <c r="F57" s="29"/>
      <c r="I57" t="s">
        <v>63</v>
      </c>
      <c r="J57" s="8">
        <f>SUM(C56:C58)/3</f>
        <v>0.1919678484924697</v>
      </c>
      <c r="K57" s="5">
        <v>0.246</v>
      </c>
      <c r="L57" s="10">
        <f>(J57-K57)/K57*100</f>
        <v>-21.964289230703375</v>
      </c>
      <c r="N57" s="11" t="s">
        <v>52</v>
      </c>
      <c r="O57" s="6">
        <v>0.1918464347970387</v>
      </c>
      <c r="P57" s="22"/>
      <c r="Q57" s="17">
        <f t="shared" ref="Q56:Q57" si="1">ABS(O57-0.19196784849247)^2</f>
        <v>1.4741285438287035E-8</v>
      </c>
      <c r="R57" s="23"/>
      <c r="S57" s="24"/>
    </row>
    <row r="58" spans="1:22" x14ac:dyDescent="0.15">
      <c r="B58" s="11" t="s">
        <v>52</v>
      </c>
      <c r="C58" s="6">
        <v>0.1918464347970387</v>
      </c>
      <c r="D58" s="5">
        <v>0.246</v>
      </c>
      <c r="E58" s="12">
        <f t="shared" si="0"/>
        <v>-22.013644391447684</v>
      </c>
      <c r="F58" s="29"/>
      <c r="I58" t="s">
        <v>64</v>
      </c>
      <c r="J58" s="8">
        <f>SUM(C59:C61)/3</f>
        <v>0.19040852957854157</v>
      </c>
      <c r="K58" s="5">
        <v>0.254</v>
      </c>
      <c r="L58" s="10">
        <f>(J58-K58)/K58*100</f>
        <v>-25.036011976952139</v>
      </c>
      <c r="N58" s="11" t="s">
        <v>51</v>
      </c>
      <c r="O58" s="6">
        <v>0.19232130220990265</v>
      </c>
      <c r="P58" s="22">
        <f>SUM(O58:O60)/3</f>
        <v>0.19040852957854157</v>
      </c>
      <c r="Q58" s="17">
        <f>ABS(O58-0.190408529578542)^2</f>
        <v>3.6586991392822972E-6</v>
      </c>
      <c r="R58" s="23">
        <f>SQRT(SUM(Q58:Q60)/3)</f>
        <v>1.3601881395244604E-3</v>
      </c>
      <c r="S58" s="24"/>
    </row>
    <row r="59" spans="1:22" x14ac:dyDescent="0.15">
      <c r="B59" s="11" t="s">
        <v>51</v>
      </c>
      <c r="C59" s="6">
        <v>0.19232130220990265</v>
      </c>
      <c r="D59" s="5">
        <v>0.254</v>
      </c>
      <c r="E59" s="12">
        <f t="shared" si="0"/>
        <v>-24.282951885865099</v>
      </c>
      <c r="F59" s="29">
        <f>SUM(E59:E61)/3</f>
        <v>-25.036011976952143</v>
      </c>
      <c r="I59" t="s">
        <v>65</v>
      </c>
      <c r="J59" s="8">
        <f>SUM(C62:C63)/2</f>
        <v>0.13082058491108542</v>
      </c>
      <c r="K59" s="5">
        <v>0.187</v>
      </c>
      <c r="L59" s="10">
        <f t="shared" ref="L59:L61" si="2">(J59-K59)/K59*100</f>
        <v>-30.042467961986407</v>
      </c>
      <c r="N59" s="11" t="s">
        <v>50</v>
      </c>
      <c r="O59" s="6">
        <v>0.18927566859643119</v>
      </c>
      <c r="P59" s="22"/>
      <c r="Q59" s="17">
        <f t="shared" ref="Q59:Q60" si="3">ABS(O59-0.190408529578542)^2</f>
        <v>1.2833740047890976E-6</v>
      </c>
      <c r="R59" s="23"/>
      <c r="S59" s="24"/>
    </row>
    <row r="60" spans="1:22" x14ac:dyDescent="0.15">
      <c r="B60" s="11" t="s">
        <v>50</v>
      </c>
      <c r="C60" s="6">
        <v>0.18927566859643119</v>
      </c>
      <c r="D60" s="5">
        <v>0.254</v>
      </c>
      <c r="E60" s="12">
        <f t="shared" si="0"/>
        <v>-25.48202023762552</v>
      </c>
      <c r="F60" s="29"/>
      <c r="I60" t="s">
        <v>66</v>
      </c>
      <c r="J60" s="8">
        <f>SUM(C64:C66)/3</f>
        <v>0.15795469303597254</v>
      </c>
      <c r="K60" s="5">
        <v>0.224</v>
      </c>
      <c r="L60" s="10">
        <f t="shared" si="2"/>
        <v>-29.48451203751226</v>
      </c>
      <c r="N60" s="11" t="s">
        <v>49</v>
      </c>
      <c r="O60" s="6">
        <v>0.18962861792929087</v>
      </c>
      <c r="P60" s="22"/>
      <c r="Q60" s="17">
        <f t="shared" si="3"/>
        <v>6.0826218063764427E-7</v>
      </c>
      <c r="R60" s="23"/>
      <c r="S60" s="24"/>
    </row>
    <row r="61" spans="1:22" x14ac:dyDescent="0.15">
      <c r="B61" s="11" t="s">
        <v>49</v>
      </c>
      <c r="C61" s="6">
        <v>0.18962861792929087</v>
      </c>
      <c r="D61" s="5">
        <v>0.254</v>
      </c>
      <c r="E61" s="12">
        <f t="shared" si="0"/>
        <v>-25.343063807365802</v>
      </c>
      <c r="F61" s="29"/>
      <c r="I61" t="s">
        <v>67</v>
      </c>
      <c r="J61" s="8">
        <f>SUM(C67:C69)/3</f>
        <v>0.15917755782602547</v>
      </c>
      <c r="K61" s="5">
        <v>0.24299999999999999</v>
      </c>
      <c r="L61" s="10">
        <f t="shared" si="2"/>
        <v>-34.494832170359892</v>
      </c>
      <c r="N61" s="11" t="s">
        <v>48</v>
      </c>
      <c r="O61" s="6">
        <v>0.12442825196889458</v>
      </c>
      <c r="P61" s="22">
        <f>SUM(O61:O62)/2</f>
        <v>0.13082058491108542</v>
      </c>
      <c r="Q61" s="17">
        <f>ABS(O61-0.130820584911085)^2</f>
        <v>4.0861920443812878E-5</v>
      </c>
      <c r="R61" s="23">
        <f>SQRT(SUM(Q61:Q62)/2)</f>
        <v>6.3923329421908337E-3</v>
      </c>
      <c r="S61" s="24"/>
    </row>
    <row r="62" spans="1:22" x14ac:dyDescent="0.15">
      <c r="B62" s="11" t="s">
        <v>48</v>
      </c>
      <c r="C62" s="6">
        <v>0.12442825196889458</v>
      </c>
      <c r="D62" s="5">
        <v>0.187</v>
      </c>
      <c r="E62" s="12">
        <f t="shared" si="0"/>
        <v>-33.46082782412055</v>
      </c>
      <c r="F62" s="30">
        <f>SUM(E62:E63)/2</f>
        <v>-30.042467961986411</v>
      </c>
      <c r="N62" s="11" t="s">
        <v>47</v>
      </c>
      <c r="O62" s="6">
        <v>0.13721291785327625</v>
      </c>
      <c r="P62" s="22"/>
      <c r="Q62" s="17">
        <f>ABS(O62-0.130820584911085)^2</f>
        <v>4.0861920443823347E-5</v>
      </c>
      <c r="R62" s="23"/>
      <c r="S62" s="24"/>
    </row>
    <row r="63" spans="1:22" x14ac:dyDescent="0.15">
      <c r="B63" s="11" t="s">
        <v>47</v>
      </c>
      <c r="C63" s="6">
        <v>0.13721291785327625</v>
      </c>
      <c r="D63" s="5">
        <v>0.187</v>
      </c>
      <c r="E63" s="12">
        <f t="shared" si="0"/>
        <v>-26.624108099852272</v>
      </c>
      <c r="F63" s="30"/>
      <c r="N63" s="11" t="s">
        <v>46</v>
      </c>
      <c r="O63" s="6">
        <v>0.1588065114905875</v>
      </c>
      <c r="P63" s="22">
        <f>SUM(O63:O65)/3</f>
        <v>0.15795469303597254</v>
      </c>
      <c r="Q63" s="17">
        <f>ABS(O63-0.157954693035973)^2</f>
        <v>7.2559467962181648E-7</v>
      </c>
      <c r="R63" s="23">
        <f>SQRT(SUM(Q63:Q65)/3)</f>
        <v>9.4539892271593446E-3</v>
      </c>
      <c r="S63" s="24"/>
    </row>
    <row r="64" spans="1:22" x14ac:dyDescent="0.15">
      <c r="B64" s="11" t="s">
        <v>46</v>
      </c>
      <c r="C64" s="6">
        <v>0.1588065114905875</v>
      </c>
      <c r="D64" s="5">
        <v>0.224</v>
      </c>
      <c r="E64" s="12">
        <f t="shared" si="0"/>
        <v>-29.104235941702012</v>
      </c>
      <c r="F64" s="29">
        <f>SUM(E64:E66)/3</f>
        <v>-29.484512037512264</v>
      </c>
      <c r="N64" s="11" t="s">
        <v>45</v>
      </c>
      <c r="O64" s="6">
        <v>0.14597358270911034</v>
      </c>
      <c r="P64" s="22"/>
      <c r="Q64" s="17">
        <f>ABS(O64-0.157954693035973)^2</f>
        <v>1.4354700466445521E-4</v>
      </c>
      <c r="R64" s="23"/>
      <c r="S64" s="24"/>
    </row>
    <row r="65" spans="1:19" x14ac:dyDescent="0.15">
      <c r="B65" s="11" t="s">
        <v>45</v>
      </c>
      <c r="C65" s="6">
        <v>0.14597358270911034</v>
      </c>
      <c r="D65" s="5">
        <v>0.224</v>
      </c>
      <c r="E65" s="12">
        <f t="shared" si="0"/>
        <v>-34.833222004861454</v>
      </c>
      <c r="F65" s="29"/>
      <c r="N65" s="11" t="s">
        <v>44</v>
      </c>
      <c r="O65" s="6">
        <v>0.16908398490821977</v>
      </c>
      <c r="P65" s="22"/>
      <c r="Q65" s="17">
        <f>ABS(O65-0.157954693035973)^2</f>
        <v>1.238611375776578E-4</v>
      </c>
      <c r="R65" s="23"/>
      <c r="S65" s="24"/>
    </row>
    <row r="66" spans="1:19" x14ac:dyDescent="0.15">
      <c r="B66" s="11" t="s">
        <v>44</v>
      </c>
      <c r="C66" s="6">
        <v>0.16908398490821977</v>
      </c>
      <c r="D66" s="5">
        <v>0.224</v>
      </c>
      <c r="E66" s="12">
        <f t="shared" si="0"/>
        <v>-24.516078165973319</v>
      </c>
      <c r="F66" s="29"/>
      <c r="N66" s="11" t="s">
        <v>43</v>
      </c>
      <c r="O66" s="6">
        <v>0.15939144589568169</v>
      </c>
      <c r="P66" s="22">
        <f>SUM(O66:O68)/3</f>
        <v>0.15917755782602547</v>
      </c>
      <c r="Q66" s="17">
        <f>ABS(O66-0.159177557826025)^2</f>
        <v>4.574810634146614E-8</v>
      </c>
      <c r="R66" s="23">
        <f>SQRT(SUM(Q66:Q68)/3)</f>
        <v>8.9548410329784861E-3</v>
      </c>
      <c r="S66" s="24"/>
    </row>
    <row r="67" spans="1:19" x14ac:dyDescent="0.15">
      <c r="B67" s="11" t="s">
        <v>43</v>
      </c>
      <c r="C67" s="6">
        <v>0.15939144589568169</v>
      </c>
      <c r="D67" s="5">
        <v>0.24299999999999999</v>
      </c>
      <c r="E67" s="12">
        <f t="shared" si="0"/>
        <v>-34.406812388608351</v>
      </c>
      <c r="F67" s="29">
        <f>SUM(E67:E69)/3</f>
        <v>-34.494832170359885</v>
      </c>
      <c r="N67" s="11" t="s">
        <v>42</v>
      </c>
      <c r="O67" s="6">
        <v>0.14810478250446324</v>
      </c>
      <c r="P67" s="22"/>
      <c r="Q67" s="17">
        <f>ABS(O67-0.159177557826025)^2</f>
        <v>1.2260635332178707E-4</v>
      </c>
      <c r="R67" s="23"/>
      <c r="S67" s="24"/>
    </row>
    <row r="68" spans="1:19" x14ac:dyDescent="0.15">
      <c r="B68" s="11" t="s">
        <v>42</v>
      </c>
      <c r="C68" s="6">
        <v>0.14810478250446324</v>
      </c>
      <c r="D68" s="5">
        <v>0.24299999999999999</v>
      </c>
      <c r="E68" s="12">
        <f t="shared" si="0"/>
        <v>-39.05152983355422</v>
      </c>
      <c r="F68" s="29"/>
      <c r="N68" s="11" t="s">
        <v>41</v>
      </c>
      <c r="O68" s="6">
        <v>0.17003644507793148</v>
      </c>
      <c r="P68" s="22"/>
      <c r="Q68" s="17">
        <f>ABS(O68-0.159177557826025)^2</f>
        <v>1.1791543234961706E-4</v>
      </c>
      <c r="R68" s="23"/>
      <c r="S68" s="24"/>
    </row>
    <row r="69" spans="1:19" x14ac:dyDescent="0.15">
      <c r="B69" s="11" t="s">
        <v>41</v>
      </c>
      <c r="C69" s="6">
        <v>0.17003644507793148</v>
      </c>
      <c r="D69" s="5">
        <v>0.24299999999999999</v>
      </c>
      <c r="E69" s="12">
        <f t="shared" si="0"/>
        <v>-30.026154288917084</v>
      </c>
      <c r="F69" s="29"/>
    </row>
    <row r="71" spans="1:19" x14ac:dyDescent="0.15">
      <c r="A71" s="26" t="s">
        <v>71</v>
      </c>
      <c r="B71" s="26"/>
      <c r="C71" s="26"/>
      <c r="D71" s="26"/>
      <c r="E71" s="26"/>
      <c r="F71" s="26"/>
      <c r="G71" s="26"/>
      <c r="H71" s="26"/>
      <c r="I71" s="26"/>
    </row>
    <row r="72" spans="1:19" x14ac:dyDescent="0.15">
      <c r="A72" s="26"/>
      <c r="B72" s="26"/>
      <c r="C72" s="26"/>
      <c r="D72" s="26"/>
      <c r="E72" s="26"/>
      <c r="F72" s="26"/>
      <c r="G72" s="26"/>
      <c r="H72" s="26"/>
      <c r="I72" s="26"/>
    </row>
    <row r="73" spans="1:19" x14ac:dyDescent="0.15">
      <c r="A73" s="27"/>
      <c r="B73" s="27"/>
      <c r="C73" s="27"/>
      <c r="D73" s="27"/>
      <c r="E73" s="27"/>
      <c r="F73" s="27"/>
      <c r="G73" s="27"/>
      <c r="H73" s="27"/>
      <c r="I73" s="27"/>
    </row>
    <row r="74" spans="1:19" x14ac:dyDescent="0.15">
      <c r="A74" s="14" t="s">
        <v>0</v>
      </c>
      <c r="B74" s="14" t="s">
        <v>1</v>
      </c>
      <c r="C74" s="14" t="s">
        <v>69</v>
      </c>
      <c r="D74" s="14" t="s">
        <v>2</v>
      </c>
      <c r="E74" s="14" t="s">
        <v>70</v>
      </c>
      <c r="F74" s="14" t="s">
        <v>3</v>
      </c>
      <c r="G74" s="14" t="s">
        <v>4</v>
      </c>
      <c r="H74" s="14" t="s">
        <v>5</v>
      </c>
      <c r="I74" s="14" t="s">
        <v>6</v>
      </c>
      <c r="K74" s="14" t="s">
        <v>0</v>
      </c>
      <c r="L74" s="14" t="s">
        <v>1</v>
      </c>
      <c r="M74" s="14" t="s">
        <v>69</v>
      </c>
      <c r="N74" s="14" t="s">
        <v>2</v>
      </c>
      <c r="O74" s="14" t="s">
        <v>70</v>
      </c>
      <c r="P74" s="14" t="s">
        <v>3</v>
      </c>
      <c r="Q74" s="14" t="s">
        <v>4</v>
      </c>
      <c r="R74" s="14" t="s">
        <v>5</v>
      </c>
      <c r="S74" s="14" t="s">
        <v>6</v>
      </c>
    </row>
    <row r="75" spans="1:19" x14ac:dyDescent="0.15">
      <c r="A75" t="s">
        <v>12</v>
      </c>
      <c r="B75" s="10">
        <v>1152.7424441859521</v>
      </c>
      <c r="C75" s="10">
        <v>18.240039918646829</v>
      </c>
      <c r="D75" s="10">
        <v>532.05096017150072</v>
      </c>
      <c r="E75" s="10">
        <v>10.822411209506869</v>
      </c>
      <c r="F75" s="10"/>
      <c r="G75">
        <v>0</v>
      </c>
      <c r="H75">
        <v>0</v>
      </c>
      <c r="I75">
        <v>214</v>
      </c>
      <c r="K75" s="3" t="s">
        <v>14</v>
      </c>
      <c r="L75" s="3">
        <v>1152.7424441859521</v>
      </c>
      <c r="M75" s="3">
        <v>18.240039918646829</v>
      </c>
      <c r="N75" s="3">
        <v>532.05096017150072</v>
      </c>
      <c r="O75" s="3">
        <v>10.822411209506869</v>
      </c>
      <c r="P75" s="3">
        <v>298.68150694770418</v>
      </c>
      <c r="Q75" s="3">
        <v>908</v>
      </c>
      <c r="R75" s="3">
        <v>9.1807309803160262</v>
      </c>
      <c r="S75" s="3">
        <v>1416</v>
      </c>
    </row>
    <row r="76" spans="1:19" x14ac:dyDescent="0.15">
      <c r="A76" t="s">
        <v>13</v>
      </c>
      <c r="B76" s="10">
        <v>1152.7424441859521</v>
      </c>
      <c r="C76" s="10">
        <v>18.240039918646829</v>
      </c>
      <c r="D76" s="10">
        <v>532.05096017150072</v>
      </c>
      <c r="E76" s="10">
        <v>10.822411209506869</v>
      </c>
      <c r="F76" s="10">
        <v>375.88176525863571</v>
      </c>
      <c r="G76">
        <v>0</v>
      </c>
      <c r="H76">
        <v>0</v>
      </c>
      <c r="I76">
        <v>216</v>
      </c>
      <c r="K76" s="3" t="s">
        <v>16</v>
      </c>
      <c r="L76" s="3">
        <v>1152.7424441859521</v>
      </c>
      <c r="M76" s="3">
        <v>18.240039918646829</v>
      </c>
      <c r="N76" s="3">
        <v>546.30213738193856</v>
      </c>
      <c r="O76" s="3">
        <v>11.020199301314371</v>
      </c>
      <c r="P76" s="3">
        <v>387.85794205532233</v>
      </c>
      <c r="Q76" s="3">
        <v>1336</v>
      </c>
      <c r="R76" s="3">
        <v>13.576366553767389</v>
      </c>
      <c r="S76" s="3">
        <v>1472</v>
      </c>
    </row>
    <row r="77" spans="1:19" x14ac:dyDescent="0.15">
      <c r="A77" s="3" t="s">
        <v>14</v>
      </c>
      <c r="B77" s="12">
        <v>1152.7424441859521</v>
      </c>
      <c r="C77" s="12">
        <v>18.240039918646829</v>
      </c>
      <c r="D77" s="12">
        <v>532.05096017150072</v>
      </c>
      <c r="E77" s="12">
        <v>10.822411209506869</v>
      </c>
      <c r="F77" s="12">
        <v>298.68150694770418</v>
      </c>
      <c r="G77" s="3">
        <v>908</v>
      </c>
      <c r="H77" s="12">
        <v>9.1807309803160262</v>
      </c>
      <c r="I77" s="3">
        <v>1416</v>
      </c>
      <c r="K77" t="s">
        <v>18</v>
      </c>
      <c r="L77">
        <v>1152.7424441859521</v>
      </c>
      <c r="M77">
        <v>18.240039918646829</v>
      </c>
      <c r="N77">
        <v>540.0410335209956</v>
      </c>
      <c r="O77">
        <v>10.933163747261091</v>
      </c>
      <c r="P77">
        <v>377.93737534778671</v>
      </c>
      <c r="Q77">
        <v>1342</v>
      </c>
      <c r="R77">
        <v>13.60987131471154</v>
      </c>
      <c r="S77">
        <v>1432</v>
      </c>
    </row>
    <row r="78" spans="1:19" x14ac:dyDescent="0.15">
      <c r="A78" t="s">
        <v>15</v>
      </c>
      <c r="B78" s="10">
        <v>1152.7424441859521</v>
      </c>
      <c r="C78" s="10">
        <v>18.240039918646829</v>
      </c>
      <c r="D78" s="10">
        <v>546.30213738193856</v>
      </c>
      <c r="E78" s="10">
        <v>11.020199301314371</v>
      </c>
      <c r="F78" s="10">
        <v>345.53062304199642</v>
      </c>
      <c r="G78">
        <v>996</v>
      </c>
      <c r="H78" s="10">
        <v>10.121303209245751</v>
      </c>
      <c r="I78">
        <v>1418</v>
      </c>
      <c r="K78" t="s">
        <v>20</v>
      </c>
      <c r="L78">
        <v>1725.040324418211</v>
      </c>
      <c r="M78">
        <v>24.943469215731579</v>
      </c>
      <c r="N78">
        <v>789.08516456874361</v>
      </c>
      <c r="O78">
        <v>14.44233543780607</v>
      </c>
      <c r="P78">
        <v>512.71123943349994</v>
      </c>
      <c r="Q78">
        <v>1546</v>
      </c>
      <c r="R78">
        <v>15.67873401828915</v>
      </c>
      <c r="S78">
        <v>1728</v>
      </c>
    </row>
    <row r="79" spans="1:19" x14ac:dyDescent="0.15">
      <c r="A79" s="3" t="s">
        <v>16</v>
      </c>
      <c r="B79" s="12">
        <v>1152.7424441859521</v>
      </c>
      <c r="C79" s="12">
        <v>18.240039918646829</v>
      </c>
      <c r="D79" s="12">
        <v>546.30213738193856</v>
      </c>
      <c r="E79" s="12">
        <v>11.020199301314371</v>
      </c>
      <c r="F79" s="12">
        <v>387.85794205532233</v>
      </c>
      <c r="G79" s="3">
        <v>1336</v>
      </c>
      <c r="H79" s="12">
        <v>13.576366553767389</v>
      </c>
      <c r="I79" s="3">
        <v>1472</v>
      </c>
      <c r="K79" t="s">
        <v>22</v>
      </c>
      <c r="L79">
        <v>1725.040324418211</v>
      </c>
      <c r="M79">
        <v>24.943469215731579</v>
      </c>
      <c r="N79">
        <v>760.99419890884644</v>
      </c>
      <c r="O79">
        <v>14.06555897119247</v>
      </c>
      <c r="P79">
        <v>508.72863134493417</v>
      </c>
      <c r="Q79">
        <v>1598</v>
      </c>
      <c r="R79">
        <v>16.092648539778448</v>
      </c>
      <c r="S79">
        <v>1782</v>
      </c>
    </row>
    <row r="80" spans="1:19" x14ac:dyDescent="0.15">
      <c r="A80" t="s">
        <v>17</v>
      </c>
      <c r="B80" s="10">
        <v>1152.7424441859521</v>
      </c>
      <c r="C80" s="10">
        <v>18.240039918646829</v>
      </c>
      <c r="D80" s="10">
        <v>540.0410335209956</v>
      </c>
      <c r="E80" s="10">
        <v>10.933163747261091</v>
      </c>
      <c r="F80" s="10">
        <v>374.16862735871359</v>
      </c>
      <c r="G80">
        <v>1212</v>
      </c>
      <c r="H80" s="10">
        <v>12.29147841537287</v>
      </c>
      <c r="I80">
        <v>1342</v>
      </c>
      <c r="K80" t="s">
        <v>24</v>
      </c>
      <c r="L80">
        <v>1725.040324418211</v>
      </c>
      <c r="M80">
        <v>24.943469215731579</v>
      </c>
      <c r="N80">
        <v>757.74095117598347</v>
      </c>
      <c r="O80">
        <v>14.02558248929156</v>
      </c>
      <c r="P80">
        <v>541.33160501738018</v>
      </c>
      <c r="Q80">
        <v>1566</v>
      </c>
      <c r="R80">
        <v>15.754447915251941</v>
      </c>
      <c r="S80">
        <v>1930</v>
      </c>
    </row>
    <row r="81" spans="1:19" x14ac:dyDescent="0.15">
      <c r="A81" t="s">
        <v>18</v>
      </c>
      <c r="B81" s="10">
        <v>1152.7424441859521</v>
      </c>
      <c r="C81" s="10">
        <v>18.240039918646829</v>
      </c>
      <c r="D81" s="10">
        <v>540.0410335209956</v>
      </c>
      <c r="E81" s="10">
        <v>10.933163747261091</v>
      </c>
      <c r="F81" s="10">
        <v>377.93737534778671</v>
      </c>
      <c r="G81">
        <v>1342</v>
      </c>
      <c r="H81" s="10">
        <v>13.60987131471154</v>
      </c>
      <c r="I81">
        <v>1432</v>
      </c>
      <c r="K81" t="s">
        <v>30</v>
      </c>
      <c r="L81">
        <v>1665.53610461534</v>
      </c>
      <c r="M81">
        <v>24.58764062070226</v>
      </c>
      <c r="N81">
        <v>656.43036346220538</v>
      </c>
      <c r="O81">
        <v>12.604688923171871</v>
      </c>
      <c r="P81">
        <v>429.06381832364048</v>
      </c>
      <c r="Q81">
        <v>1408</v>
      </c>
      <c r="R81">
        <v>14.29360361238346</v>
      </c>
      <c r="S81">
        <v>1464</v>
      </c>
    </row>
    <row r="82" spans="1:19" x14ac:dyDescent="0.15">
      <c r="A82" t="s">
        <v>19</v>
      </c>
      <c r="B82" s="10">
        <v>1725.040324418211</v>
      </c>
      <c r="C82" s="10">
        <v>24.943469215731579</v>
      </c>
      <c r="D82" s="10">
        <v>789.08516456874361</v>
      </c>
      <c r="E82" s="10">
        <v>14.44233543780607</v>
      </c>
      <c r="F82" s="10">
        <v>512.28242878342417</v>
      </c>
      <c r="G82">
        <v>1432</v>
      </c>
      <c r="H82" s="10">
        <v>14.522604860407551</v>
      </c>
      <c r="I82">
        <v>1496</v>
      </c>
      <c r="K82" t="s">
        <v>34</v>
      </c>
      <c r="L82">
        <v>1665.53610461534</v>
      </c>
      <c r="M82">
        <v>24.58764062070226</v>
      </c>
      <c r="N82">
        <v>800.02614475510086</v>
      </c>
      <c r="O82">
        <v>14.53517710811917</v>
      </c>
      <c r="P82">
        <v>483.13564144467472</v>
      </c>
      <c r="Q82">
        <v>1346</v>
      </c>
      <c r="R82">
        <v>13.60932147522618</v>
      </c>
      <c r="S82">
        <v>1530</v>
      </c>
    </row>
    <row r="83" spans="1:19" x14ac:dyDescent="0.15">
      <c r="A83" t="s">
        <v>20</v>
      </c>
      <c r="B83" s="10">
        <v>1725.040324418211</v>
      </c>
      <c r="C83" s="10">
        <v>24.943469215731579</v>
      </c>
      <c r="D83" s="10">
        <v>789.08516456874361</v>
      </c>
      <c r="E83" s="10">
        <v>14.44233543780607</v>
      </c>
      <c r="F83" s="10">
        <v>512.71123943349994</v>
      </c>
      <c r="G83">
        <v>1546</v>
      </c>
      <c r="H83" s="10">
        <v>15.67873401828915</v>
      </c>
      <c r="I83">
        <v>1728</v>
      </c>
      <c r="K83" t="s">
        <v>36</v>
      </c>
      <c r="L83">
        <v>2083.513059311415</v>
      </c>
      <c r="M83">
        <v>28.920227703645619</v>
      </c>
      <c r="N83">
        <v>661.45755122534104</v>
      </c>
      <c r="O83">
        <v>12.678680388156881</v>
      </c>
      <c r="P83">
        <v>530.51335843182108</v>
      </c>
      <c r="Q83">
        <v>1416</v>
      </c>
      <c r="R83">
        <v>14.389322634831309</v>
      </c>
      <c r="S83">
        <v>1466</v>
      </c>
    </row>
    <row r="84" spans="1:19" x14ac:dyDescent="0.15">
      <c r="A84" t="s">
        <v>21</v>
      </c>
      <c r="B84" s="10">
        <v>1725.040324418211</v>
      </c>
      <c r="C84" s="10">
        <v>24.943469215731579</v>
      </c>
      <c r="D84" s="10">
        <v>760.99419890884644</v>
      </c>
      <c r="E84" s="10">
        <v>14.06555897119247</v>
      </c>
      <c r="F84" s="10">
        <v>503.25351775825777</v>
      </c>
      <c r="G84">
        <v>1288</v>
      </c>
      <c r="H84" s="10">
        <v>12.970795568982879</v>
      </c>
      <c r="I84">
        <v>1564</v>
      </c>
      <c r="K84" t="s">
        <v>11</v>
      </c>
      <c r="L84">
        <v>2083.513059311415</v>
      </c>
      <c r="M84">
        <v>28.920227703645619</v>
      </c>
      <c r="N84">
        <v>818.33876362237993</v>
      </c>
      <c r="O84">
        <v>14.77701074263908</v>
      </c>
      <c r="P84">
        <v>630.81185652843851</v>
      </c>
      <c r="Q84">
        <v>1688</v>
      </c>
      <c r="R84">
        <v>17.136081603482442</v>
      </c>
      <c r="S84">
        <v>1754</v>
      </c>
    </row>
    <row r="85" spans="1:19" x14ac:dyDescent="0.15">
      <c r="A85" t="s">
        <v>22</v>
      </c>
      <c r="B85" s="10">
        <v>1725.040324418211</v>
      </c>
      <c r="C85" s="10">
        <v>24.943469215731579</v>
      </c>
      <c r="D85" s="10">
        <v>760.99419890884644</v>
      </c>
      <c r="E85" s="10">
        <v>14.06555897119247</v>
      </c>
      <c r="F85" s="10">
        <v>508.72863134493417</v>
      </c>
      <c r="G85">
        <v>1598</v>
      </c>
      <c r="H85" s="10">
        <v>16.092648539778448</v>
      </c>
      <c r="I85">
        <v>1782</v>
      </c>
    </row>
    <row r="86" spans="1:19" x14ac:dyDescent="0.15">
      <c r="A86" t="s">
        <v>23</v>
      </c>
      <c r="B86" s="10">
        <v>1725.040324418211</v>
      </c>
      <c r="C86" s="10">
        <v>24.943469215731579</v>
      </c>
      <c r="D86" s="10">
        <v>757.74095117598347</v>
      </c>
      <c r="E86" s="10">
        <v>14.02558248929156</v>
      </c>
      <c r="F86" s="10">
        <v>538.47998309683965</v>
      </c>
      <c r="G86">
        <v>1330</v>
      </c>
      <c r="H86" s="10">
        <v>13.38021438523951</v>
      </c>
      <c r="I86">
        <v>1448</v>
      </c>
    </row>
    <row r="87" spans="1:19" x14ac:dyDescent="0.15">
      <c r="A87" t="s">
        <v>24</v>
      </c>
      <c r="B87" s="10">
        <v>1725.040324418211</v>
      </c>
      <c r="C87" s="10">
        <v>24.943469215731579</v>
      </c>
      <c r="D87" s="10">
        <v>757.74095117598347</v>
      </c>
      <c r="E87" s="10">
        <v>14.02558248929156</v>
      </c>
      <c r="F87" s="10">
        <v>541.33160501738018</v>
      </c>
      <c r="G87">
        <v>1566</v>
      </c>
      <c r="H87" s="10">
        <v>15.754447915251941</v>
      </c>
      <c r="I87">
        <v>1930</v>
      </c>
    </row>
    <row r="88" spans="1:19" x14ac:dyDescent="0.15">
      <c r="A88" t="s">
        <v>25</v>
      </c>
      <c r="B88" s="10">
        <v>1010.0878096564199</v>
      </c>
      <c r="C88" s="10">
        <v>17.28506431458764</v>
      </c>
      <c r="D88" s="10"/>
      <c r="E88" s="10"/>
      <c r="F88" s="10">
        <v>287.51321093428561</v>
      </c>
      <c r="G88">
        <v>732</v>
      </c>
      <c r="H88" s="10">
        <v>7.401191065993955</v>
      </c>
      <c r="I88">
        <v>902</v>
      </c>
      <c r="K88" s="14" t="s">
        <v>0</v>
      </c>
      <c r="L88" s="14" t="s">
        <v>1</v>
      </c>
      <c r="M88" s="14" t="s">
        <v>2</v>
      </c>
      <c r="N88" s="14" t="s">
        <v>3</v>
      </c>
      <c r="O88" s="16" t="s">
        <v>94</v>
      </c>
      <c r="P88" s="16" t="s">
        <v>93</v>
      </c>
      <c r="Q88" s="16" t="s">
        <v>95</v>
      </c>
      <c r="R88" s="16" t="s">
        <v>96</v>
      </c>
    </row>
    <row r="89" spans="1:19" x14ac:dyDescent="0.15">
      <c r="A89" t="s">
        <v>26</v>
      </c>
      <c r="B89" s="10">
        <v>1010.0878096564199</v>
      </c>
      <c r="C89" s="10">
        <v>17.28506431458764</v>
      </c>
      <c r="D89" s="10"/>
      <c r="E89" s="10"/>
      <c r="F89" s="10">
        <v>256.93772712606199</v>
      </c>
      <c r="G89">
        <v>822</v>
      </c>
      <c r="H89" s="10">
        <v>8.3111735741079649</v>
      </c>
      <c r="I89">
        <v>874</v>
      </c>
      <c r="K89" s="3" t="s">
        <v>14</v>
      </c>
      <c r="L89" s="12">
        <v>1152.7424441859521</v>
      </c>
      <c r="M89" s="12">
        <v>532.05096017150072</v>
      </c>
      <c r="N89" s="12">
        <v>298.68150694770418</v>
      </c>
      <c r="O89" s="15">
        <f>(N89-L89)/L89*100</f>
        <v>-74.089484736668282</v>
      </c>
      <c r="P89" s="15">
        <f>(N89-M89)/M89*100</f>
        <v>-43.862237021162876</v>
      </c>
      <c r="Q89" s="9">
        <f>N89/L89</f>
        <v>0.25910515263331713</v>
      </c>
      <c r="R89" s="9">
        <f>N89/M89</f>
        <v>0.56137762978837125</v>
      </c>
    </row>
    <row r="90" spans="1:19" x14ac:dyDescent="0.15">
      <c r="A90" t="s">
        <v>27</v>
      </c>
      <c r="B90" s="10">
        <v>1010.0878096564199</v>
      </c>
      <c r="C90" s="10">
        <v>17.28506431458764</v>
      </c>
      <c r="D90" s="10"/>
      <c r="E90" s="10"/>
      <c r="F90" s="10">
        <v>324.68582287929178</v>
      </c>
      <c r="G90">
        <v>740</v>
      </c>
      <c r="H90" s="10">
        <v>7.5274242374922702</v>
      </c>
      <c r="I90">
        <v>866</v>
      </c>
      <c r="K90" s="3" t="s">
        <v>16</v>
      </c>
      <c r="L90" s="12">
        <v>1152.7424441859521</v>
      </c>
      <c r="M90" s="12">
        <v>546.30213738193856</v>
      </c>
      <c r="N90" s="12">
        <v>387.85794205532233</v>
      </c>
      <c r="O90" s="15">
        <f t="shared" ref="O90:O98" si="4">(N90-L90)/L90*100</f>
        <v>-66.353460479264186</v>
      </c>
      <c r="P90" s="15">
        <f t="shared" ref="P90:P98" si="5">(N90-M90)/M90*100</f>
        <v>-29.003034124291272</v>
      </c>
      <c r="Q90" s="9">
        <f t="shared" ref="Q90:Q98" si="6">N90/L90</f>
        <v>0.33646539520735813</v>
      </c>
      <c r="R90" s="9">
        <f t="shared" ref="R90:R98" si="7">N90/M90</f>
        <v>0.70996965875708729</v>
      </c>
    </row>
    <row r="91" spans="1:19" x14ac:dyDescent="0.15">
      <c r="A91" t="s">
        <v>28</v>
      </c>
      <c r="B91" s="10">
        <v>1010.0878096564199</v>
      </c>
      <c r="C91" s="10">
        <v>17.28506431458764</v>
      </c>
      <c r="D91" s="10"/>
      <c r="E91" s="10"/>
      <c r="F91" s="10">
        <v>270.59028325145619</v>
      </c>
      <c r="G91">
        <v>746</v>
      </c>
      <c r="H91" s="10">
        <v>7.5884574069854489</v>
      </c>
      <c r="I91">
        <v>798</v>
      </c>
      <c r="K91" t="s">
        <v>18</v>
      </c>
      <c r="L91" s="10">
        <v>1152.7424441859521</v>
      </c>
      <c r="M91" s="10">
        <v>540.0410335209956</v>
      </c>
      <c r="N91" s="10">
        <v>377.93737534778671</v>
      </c>
      <c r="O91" s="15">
        <f t="shared" si="4"/>
        <v>-67.214066138192734</v>
      </c>
      <c r="P91" s="15">
        <f t="shared" si="5"/>
        <v>-30.016915032606807</v>
      </c>
      <c r="Q91" s="9">
        <f t="shared" si="6"/>
        <v>0.32785933861807259</v>
      </c>
      <c r="R91" s="9">
        <f t="shared" si="7"/>
        <v>0.69983084967393194</v>
      </c>
    </row>
    <row r="92" spans="1:19" x14ac:dyDescent="0.15">
      <c r="A92" t="s">
        <v>29</v>
      </c>
      <c r="B92" s="10">
        <v>1665.53610461534</v>
      </c>
      <c r="C92" s="10">
        <v>24.58764062070226</v>
      </c>
      <c r="D92" s="10">
        <v>656.43036346220538</v>
      </c>
      <c r="E92" s="10">
        <v>12.604688923171871</v>
      </c>
      <c r="F92" s="10">
        <v>451.2601506029506</v>
      </c>
      <c r="G92">
        <v>1108</v>
      </c>
      <c r="H92" s="10">
        <v>11.24809147906312</v>
      </c>
      <c r="I92">
        <v>1368</v>
      </c>
      <c r="K92" t="s">
        <v>20</v>
      </c>
      <c r="L92" s="10">
        <v>1725.040324418211</v>
      </c>
      <c r="M92" s="10">
        <v>789.08516456874361</v>
      </c>
      <c r="N92" s="10">
        <v>512.71123943349994</v>
      </c>
      <c r="O92" s="15">
        <f t="shared" si="4"/>
        <v>-70.278304096664087</v>
      </c>
      <c r="P92" s="15">
        <f t="shared" si="5"/>
        <v>-35.024600327683196</v>
      </c>
      <c r="Q92" s="9">
        <f t="shared" si="6"/>
        <v>0.29721695903335915</v>
      </c>
      <c r="R92" s="9">
        <f t="shared" si="7"/>
        <v>0.64975399672316803</v>
      </c>
    </row>
    <row r="93" spans="1:19" x14ac:dyDescent="0.15">
      <c r="A93" t="s">
        <v>30</v>
      </c>
      <c r="B93" s="10">
        <v>1665.53610461534</v>
      </c>
      <c r="C93" s="10">
        <v>24.58764062070226</v>
      </c>
      <c r="D93" s="10">
        <v>656.43036346220538</v>
      </c>
      <c r="E93" s="10">
        <v>12.604688923171871</v>
      </c>
      <c r="F93" s="10">
        <v>429.06381832364048</v>
      </c>
      <c r="G93">
        <v>1408</v>
      </c>
      <c r="H93" s="10">
        <v>14.29360361238346</v>
      </c>
      <c r="I93">
        <v>1464</v>
      </c>
      <c r="K93" t="s">
        <v>22</v>
      </c>
      <c r="L93" s="10">
        <v>1725.040324418211</v>
      </c>
      <c r="M93" s="10">
        <v>760.99419890884644</v>
      </c>
      <c r="N93" s="10">
        <v>508.72863134493417</v>
      </c>
      <c r="O93" s="15">
        <f t="shared" si="4"/>
        <v>-70.509174530948499</v>
      </c>
      <c r="P93" s="15">
        <f t="shared" si="5"/>
        <v>-33.149473139956115</v>
      </c>
      <c r="Q93" s="9">
        <f t="shared" si="6"/>
        <v>0.2949082546905149</v>
      </c>
      <c r="R93" s="9">
        <f t="shared" si="7"/>
        <v>0.6685052686004388</v>
      </c>
    </row>
    <row r="94" spans="1:19" x14ac:dyDescent="0.15">
      <c r="A94" t="s">
        <v>31</v>
      </c>
      <c r="B94" s="10">
        <v>1665.53610461534</v>
      </c>
      <c r="C94" s="10">
        <v>24.58764062070226</v>
      </c>
      <c r="D94" s="10"/>
      <c r="E94" s="10"/>
      <c r="F94" s="10">
        <v>480.10719290609671</v>
      </c>
      <c r="G94">
        <v>1136</v>
      </c>
      <c r="H94" s="10">
        <v>11.462937175839031</v>
      </c>
      <c r="I94">
        <v>1394</v>
      </c>
      <c r="K94" t="s">
        <v>24</v>
      </c>
      <c r="L94" s="10">
        <v>1725.040324418211</v>
      </c>
      <c r="M94" s="10">
        <v>757.74095117598347</v>
      </c>
      <c r="N94" s="10">
        <v>541.33160501738018</v>
      </c>
      <c r="O94" s="15">
        <f t="shared" si="4"/>
        <v>-68.619191252821864</v>
      </c>
      <c r="P94" s="15">
        <f t="shared" si="5"/>
        <v>-28.559806068649806</v>
      </c>
      <c r="Q94" s="9">
        <f t="shared" si="6"/>
        <v>0.31380808747178146</v>
      </c>
      <c r="R94" s="9">
        <f t="shared" si="7"/>
        <v>0.71440193931350193</v>
      </c>
    </row>
    <row r="95" spans="1:19" x14ac:dyDescent="0.15">
      <c r="A95" t="s">
        <v>32</v>
      </c>
      <c r="B95" s="10">
        <v>1665.53610461534</v>
      </c>
      <c r="C95" s="10">
        <v>24.58764062070226</v>
      </c>
      <c r="D95" s="10"/>
      <c r="E95" s="10"/>
      <c r="F95" s="10">
        <v>451.86625773550043</v>
      </c>
      <c r="G95">
        <v>1424</v>
      </c>
      <c r="H95" s="10">
        <v>14.369033924643301</v>
      </c>
      <c r="I95">
        <v>1468</v>
      </c>
      <c r="K95" t="s">
        <v>30</v>
      </c>
      <c r="L95" s="10">
        <v>1665.53610461534</v>
      </c>
      <c r="M95" s="10">
        <v>656.43036346220538</v>
      </c>
      <c r="N95" s="10">
        <v>429.06381832364048</v>
      </c>
      <c r="O95" s="15">
        <f t="shared" si="4"/>
        <v>-74.238696048997767</v>
      </c>
      <c r="P95" s="15">
        <f t="shared" si="5"/>
        <v>-34.636811121802374</v>
      </c>
      <c r="Q95" s="9">
        <f t="shared" si="6"/>
        <v>0.25761303951002246</v>
      </c>
      <c r="R95" s="9">
        <f t="shared" si="7"/>
        <v>0.65363188878197631</v>
      </c>
    </row>
    <row r="96" spans="1:19" x14ac:dyDescent="0.15">
      <c r="A96" t="s">
        <v>33</v>
      </c>
      <c r="B96" s="10">
        <v>1665.53610461534</v>
      </c>
      <c r="C96" s="10">
        <v>24.58764062070226</v>
      </c>
      <c r="D96" s="10">
        <v>800.02614475510086</v>
      </c>
      <c r="E96" s="10">
        <v>14.53517710811917</v>
      </c>
      <c r="F96" s="10">
        <v>473.8533158706901</v>
      </c>
      <c r="G96">
        <v>1132</v>
      </c>
      <c r="H96" s="10">
        <v>11.44558091378606</v>
      </c>
      <c r="I96">
        <v>1268</v>
      </c>
      <c r="K96" t="s">
        <v>34</v>
      </c>
      <c r="L96" s="10">
        <v>1665.53610461534</v>
      </c>
      <c r="M96" s="10">
        <v>800.02614475510086</v>
      </c>
      <c r="N96" s="10">
        <v>483.13564144467472</v>
      </c>
      <c r="O96" s="15">
        <f t="shared" si="4"/>
        <v>-70.9921844320357</v>
      </c>
      <c r="P96" s="15">
        <f t="shared" si="5"/>
        <v>-39.610018421014317</v>
      </c>
      <c r="Q96" s="9">
        <f t="shared" si="6"/>
        <v>0.29007815567964296</v>
      </c>
      <c r="R96" s="9">
        <f t="shared" si="7"/>
        <v>0.60389981578985685</v>
      </c>
    </row>
    <row r="97" spans="1:19" x14ac:dyDescent="0.15">
      <c r="A97" t="s">
        <v>34</v>
      </c>
      <c r="B97" s="10">
        <v>1665.53610461534</v>
      </c>
      <c r="C97" s="10">
        <v>24.58764062070226</v>
      </c>
      <c r="D97" s="10">
        <v>800.02614475510086</v>
      </c>
      <c r="E97" s="10">
        <v>14.53517710811917</v>
      </c>
      <c r="F97" s="10">
        <v>483.13564144467472</v>
      </c>
      <c r="G97">
        <v>1346</v>
      </c>
      <c r="H97" s="10">
        <v>13.60932147522618</v>
      </c>
      <c r="I97">
        <v>1530</v>
      </c>
      <c r="K97" t="s">
        <v>36</v>
      </c>
      <c r="L97" s="10">
        <v>2083.513059311415</v>
      </c>
      <c r="M97" s="10">
        <v>661.45755122534104</v>
      </c>
      <c r="N97" s="10">
        <v>530.51335843182108</v>
      </c>
      <c r="O97" s="15">
        <f t="shared" si="4"/>
        <v>-74.537555401397313</v>
      </c>
      <c r="P97" s="15">
        <f t="shared" si="5"/>
        <v>-19.796310821601121</v>
      </c>
      <c r="Q97" s="9">
        <f t="shared" si="6"/>
        <v>0.2546244459860269</v>
      </c>
      <c r="R97" s="9">
        <f t="shared" si="7"/>
        <v>0.80203689178398885</v>
      </c>
    </row>
    <row r="98" spans="1:19" x14ac:dyDescent="0.15">
      <c r="A98" t="s">
        <v>35</v>
      </c>
      <c r="B98" s="10">
        <v>2083.513059311415</v>
      </c>
      <c r="C98" s="10">
        <v>28.920227703645619</v>
      </c>
      <c r="D98" s="10">
        <v>661.45755122534104</v>
      </c>
      <c r="E98" s="10">
        <v>12.678680388156881</v>
      </c>
      <c r="F98" s="10">
        <v>591.69876787881162</v>
      </c>
      <c r="G98">
        <v>1432</v>
      </c>
      <c r="H98" s="10">
        <v>14.551913851044089</v>
      </c>
      <c r="I98">
        <v>1724</v>
      </c>
      <c r="K98" t="s">
        <v>11</v>
      </c>
      <c r="L98" s="10">
        <v>2083.513059311415</v>
      </c>
      <c r="M98" s="10">
        <v>818.33876362237993</v>
      </c>
      <c r="N98" s="10">
        <v>630.81185652843851</v>
      </c>
      <c r="O98" s="15">
        <f t="shared" si="4"/>
        <v>-69.723642781633586</v>
      </c>
      <c r="P98" s="15">
        <f t="shared" si="5"/>
        <v>-22.91555959830777</v>
      </c>
      <c r="Q98" s="9">
        <f t="shared" si="6"/>
        <v>0.30276357218366418</v>
      </c>
      <c r="R98" s="9">
        <f t="shared" si="7"/>
        <v>0.77084440401692234</v>
      </c>
    </row>
    <row r="99" spans="1:19" x14ac:dyDescent="0.15">
      <c r="A99" t="s">
        <v>36</v>
      </c>
      <c r="B99" s="10">
        <v>2083.513059311415</v>
      </c>
      <c r="C99" s="10">
        <v>28.920227703645619</v>
      </c>
      <c r="D99" s="10">
        <v>661.45755122534104</v>
      </c>
      <c r="E99" s="10">
        <v>12.678680388156881</v>
      </c>
      <c r="F99" s="10">
        <v>530.51335843182108</v>
      </c>
      <c r="G99">
        <v>1416</v>
      </c>
      <c r="H99" s="10">
        <v>14.389322634831309</v>
      </c>
      <c r="I99">
        <v>1466</v>
      </c>
    </row>
    <row r="100" spans="1:19" x14ac:dyDescent="0.15">
      <c r="A100" t="s">
        <v>37</v>
      </c>
      <c r="B100" s="10">
        <v>2083.513059311415</v>
      </c>
      <c r="C100" s="10">
        <v>28.920227703645619</v>
      </c>
      <c r="D100" s="10"/>
      <c r="E100" s="10"/>
      <c r="F100" s="10">
        <v>544.83180237571514</v>
      </c>
      <c r="G100">
        <v>1456</v>
      </c>
      <c r="H100" s="10">
        <v>14.81071579701182</v>
      </c>
      <c r="I100">
        <v>1712</v>
      </c>
    </row>
    <row r="101" spans="1:19" x14ac:dyDescent="0.15">
      <c r="A101" t="s">
        <v>37</v>
      </c>
      <c r="B101" s="10">
        <v>2083.513059311415</v>
      </c>
      <c r="C101" s="10">
        <v>28.920227703645619</v>
      </c>
      <c r="D101" s="10"/>
      <c r="E101" s="10"/>
      <c r="F101" s="10">
        <v>544.83180237571514</v>
      </c>
      <c r="G101">
        <v>1456</v>
      </c>
      <c r="H101" s="10">
        <v>14.81071579701182</v>
      </c>
      <c r="I101">
        <v>1712</v>
      </c>
      <c r="L101" s="14"/>
      <c r="M101" s="14" t="s">
        <v>69</v>
      </c>
      <c r="N101" s="14" t="s">
        <v>70</v>
      </c>
      <c r="O101" s="14" t="s">
        <v>5</v>
      </c>
      <c r="P101" s="16" t="s">
        <v>94</v>
      </c>
      <c r="Q101" s="16" t="s">
        <v>93</v>
      </c>
      <c r="R101" s="16" t="s">
        <v>95</v>
      </c>
      <c r="S101" s="16" t="s">
        <v>96</v>
      </c>
    </row>
    <row r="102" spans="1:19" x14ac:dyDescent="0.15">
      <c r="A102" t="s">
        <v>38</v>
      </c>
      <c r="B102" s="10">
        <v>2083.513059311415</v>
      </c>
      <c r="C102" s="10">
        <v>28.920227703645619</v>
      </c>
      <c r="D102" s="10"/>
      <c r="E102" s="10"/>
      <c r="F102" s="10">
        <v>582.81329353406693</v>
      </c>
      <c r="G102">
        <v>1720</v>
      </c>
      <c r="H102" s="10">
        <v>17.496175254711758</v>
      </c>
      <c r="I102">
        <v>1746</v>
      </c>
      <c r="L102" s="3" t="s">
        <v>14</v>
      </c>
      <c r="M102" s="12">
        <v>18.240039918646829</v>
      </c>
      <c r="N102" s="12">
        <v>10.822411209506869</v>
      </c>
      <c r="O102" s="12">
        <v>9.1807309803160262</v>
      </c>
      <c r="P102" s="15">
        <f>(O102-M102)/M102*100</f>
        <v>-49.667155218610318</v>
      </c>
      <c r="Q102" s="15">
        <f>(O102-N102)/N102*100</f>
        <v>-15.169264939302259</v>
      </c>
      <c r="R102" s="9">
        <f>O102/M102</f>
        <v>0.50332844781389685</v>
      </c>
      <c r="S102" s="9">
        <f>O102/N102</f>
        <v>0.84830735060697737</v>
      </c>
    </row>
    <row r="103" spans="1:19" x14ac:dyDescent="0.15">
      <c r="A103" t="s">
        <v>38</v>
      </c>
      <c r="B103" s="10">
        <v>2083.513059311415</v>
      </c>
      <c r="C103" s="10">
        <v>28.920227703645619</v>
      </c>
      <c r="D103" s="10"/>
      <c r="E103" s="10"/>
      <c r="F103" s="10">
        <v>582.81329353406693</v>
      </c>
      <c r="G103">
        <v>1720</v>
      </c>
      <c r="H103" s="10">
        <v>17.496175254711758</v>
      </c>
      <c r="I103">
        <v>1746</v>
      </c>
      <c r="L103" s="3" t="s">
        <v>16</v>
      </c>
      <c r="M103" s="12">
        <v>18.240039918646829</v>
      </c>
      <c r="N103" s="12">
        <v>11.020199301314371</v>
      </c>
      <c r="O103" s="12">
        <v>13.576366553767389</v>
      </c>
      <c r="P103" s="15">
        <f t="shared" ref="P103:P111" si="8">(O103-M103)/M103*100</f>
        <v>-25.568328719016435</v>
      </c>
      <c r="Q103" s="15">
        <f t="shared" ref="Q103:Q111" si="9">(O103-N103)/N103*100</f>
        <v>23.195290598312017</v>
      </c>
      <c r="R103" s="9">
        <f t="shared" ref="R103:R111" si="10">O103/M103</f>
        <v>0.74431671280983558</v>
      </c>
      <c r="S103" s="9">
        <f t="shared" ref="S103:S111" si="11">O103/N103</f>
        <v>1.2319529059831202</v>
      </c>
    </row>
    <row r="104" spans="1:19" x14ac:dyDescent="0.15">
      <c r="A104" t="s">
        <v>39</v>
      </c>
      <c r="B104" s="10">
        <v>2083.513059311415</v>
      </c>
      <c r="C104" s="10">
        <v>28.920227703645619</v>
      </c>
      <c r="D104" s="10">
        <v>818.33876362237993</v>
      </c>
      <c r="E104" s="10">
        <v>14.77701074263908</v>
      </c>
      <c r="F104" s="10">
        <v>637.71626923727536</v>
      </c>
      <c r="G104">
        <v>1402</v>
      </c>
      <c r="H104" s="10">
        <v>14.232693369717049</v>
      </c>
      <c r="I104">
        <v>1626</v>
      </c>
      <c r="L104" t="s">
        <v>18</v>
      </c>
      <c r="M104" s="10">
        <v>18.240039918646829</v>
      </c>
      <c r="N104" s="10">
        <v>10.933163747261091</v>
      </c>
      <c r="O104" s="10">
        <v>13.60987131471154</v>
      </c>
      <c r="P104" s="15">
        <f t="shared" si="8"/>
        <v>-25.384640738652429</v>
      </c>
      <c r="Q104" s="15">
        <f t="shared" si="9"/>
        <v>24.482461155134551</v>
      </c>
      <c r="R104" s="9">
        <f t="shared" si="10"/>
        <v>0.74615359261347569</v>
      </c>
      <c r="S104" s="9">
        <f t="shared" si="11"/>
        <v>1.2448246115513455</v>
      </c>
    </row>
    <row r="105" spans="1:19" x14ac:dyDescent="0.15">
      <c r="A105" t="s">
        <v>11</v>
      </c>
      <c r="B105" s="10">
        <v>2083.513059311415</v>
      </c>
      <c r="C105" s="10">
        <v>28.920227703645619</v>
      </c>
      <c r="D105" s="10">
        <v>818.33876362237993</v>
      </c>
      <c r="E105" s="10">
        <v>14.77701074263908</v>
      </c>
      <c r="F105" s="10">
        <v>630.81185652843851</v>
      </c>
      <c r="G105">
        <v>1688</v>
      </c>
      <c r="H105" s="10">
        <v>17.136081603482442</v>
      </c>
      <c r="I105">
        <v>1754</v>
      </c>
      <c r="L105" t="s">
        <v>20</v>
      </c>
      <c r="M105" s="10">
        <v>24.943469215731579</v>
      </c>
      <c r="N105" s="10">
        <v>14.44233543780607</v>
      </c>
      <c r="O105" s="10">
        <v>15.67873401828915</v>
      </c>
      <c r="P105" s="15">
        <f t="shared" si="8"/>
        <v>-37.142929547263051</v>
      </c>
      <c r="Q105" s="15">
        <f t="shared" si="9"/>
        <v>8.5609324461923766</v>
      </c>
      <c r="R105" s="9">
        <f t="shared" si="10"/>
        <v>0.62857070452736941</v>
      </c>
      <c r="S105" s="9">
        <f t="shared" si="11"/>
        <v>1.0856093244619238</v>
      </c>
    </row>
    <row r="106" spans="1:19" x14ac:dyDescent="0.15">
      <c r="A106" s="28" t="s">
        <v>92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t="s">
        <v>22</v>
      </c>
      <c r="M106" s="10">
        <v>24.943469215731579</v>
      </c>
      <c r="N106" s="10">
        <v>14.06555897119247</v>
      </c>
      <c r="O106" s="10">
        <v>16.092648539778448</v>
      </c>
      <c r="P106" s="15">
        <f t="shared" si="8"/>
        <v>-35.483519150459685</v>
      </c>
      <c r="Q106" s="15">
        <f t="shared" si="9"/>
        <v>14.41172421755609</v>
      </c>
      <c r="R106" s="9">
        <f t="shared" si="10"/>
        <v>0.64516480849540314</v>
      </c>
      <c r="S106" s="9">
        <f t="shared" si="11"/>
        <v>1.144117242175561</v>
      </c>
    </row>
    <row r="107" spans="1:19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t="s">
        <v>24</v>
      </c>
      <c r="M107" s="10">
        <v>24.943469215731579</v>
      </c>
      <c r="N107" s="10">
        <v>14.02558248929156</v>
      </c>
      <c r="O107" s="10">
        <v>15.754447915251941</v>
      </c>
      <c r="P107" s="15">
        <f t="shared" si="8"/>
        <v>-36.839387580794977</v>
      </c>
      <c r="Q107" s="15">
        <f t="shared" si="9"/>
        <v>12.326514262636564</v>
      </c>
      <c r="R107" s="9">
        <f t="shared" si="10"/>
        <v>0.6316061241920502</v>
      </c>
      <c r="S107" s="9">
        <f t="shared" si="11"/>
        <v>1.1232651426263656</v>
      </c>
    </row>
    <row r="108" spans="1:19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t="s">
        <v>30</v>
      </c>
      <c r="M108" s="10">
        <v>24.58764062070226</v>
      </c>
      <c r="N108" s="10">
        <v>12.604688923171871</v>
      </c>
      <c r="O108" s="10">
        <v>14.29360361238346</v>
      </c>
      <c r="P108" s="15">
        <f t="shared" si="8"/>
        <v>-41.866713309822181</v>
      </c>
      <c r="Q108" s="15">
        <f t="shared" si="9"/>
        <v>13.399098537900192</v>
      </c>
      <c r="R108" s="9">
        <f t="shared" si="10"/>
        <v>0.5813328669017781</v>
      </c>
      <c r="S108" s="9">
        <f t="shared" si="11"/>
        <v>1.133990985379002</v>
      </c>
    </row>
    <row r="109" spans="1:19" x14ac:dyDescent="0.15">
      <c r="A109" s="7"/>
      <c r="B109" s="7" t="s">
        <v>72</v>
      </c>
      <c r="C109" s="7" t="s">
        <v>73</v>
      </c>
      <c r="D109" s="7" t="s">
        <v>74</v>
      </c>
      <c r="E109" s="7" t="s">
        <v>75</v>
      </c>
      <c r="F109" s="7" t="s">
        <v>76</v>
      </c>
      <c r="G109" s="7" t="s">
        <v>77</v>
      </c>
      <c r="H109" s="7" t="s">
        <v>78</v>
      </c>
      <c r="I109" s="7" t="s">
        <v>79</v>
      </c>
      <c r="J109" s="7" t="s">
        <v>80</v>
      </c>
      <c r="K109" s="7" t="s">
        <v>81</v>
      </c>
      <c r="L109" t="s">
        <v>34</v>
      </c>
      <c r="M109" s="10">
        <v>24.58764062070226</v>
      </c>
      <c r="N109" s="10">
        <v>14.53517710811917</v>
      </c>
      <c r="O109" s="10">
        <v>13.60932147522618</v>
      </c>
      <c r="P109" s="15">
        <f t="shared" si="8"/>
        <v>-44.649746247846871</v>
      </c>
      <c r="Q109" s="15">
        <f t="shared" si="9"/>
        <v>-6.3697581804890326</v>
      </c>
      <c r="R109" s="9">
        <f t="shared" si="10"/>
        <v>0.55350253752153133</v>
      </c>
      <c r="S109" s="9">
        <f t="shared" si="11"/>
        <v>0.93630241819510973</v>
      </c>
    </row>
    <row r="110" spans="1:19" x14ac:dyDescent="0.15">
      <c r="A110" s="7" t="s">
        <v>82</v>
      </c>
      <c r="B110" s="3">
        <v>9.93</v>
      </c>
      <c r="C110" s="5">
        <v>9.9600000000000009</v>
      </c>
      <c r="D110" s="5">
        <v>22.2</v>
      </c>
      <c r="E110" s="5">
        <v>1</v>
      </c>
      <c r="F110" s="5">
        <v>2.7</v>
      </c>
      <c r="G110" s="5"/>
      <c r="H110" s="5"/>
      <c r="I110" s="5">
        <v>4.5</v>
      </c>
      <c r="J110" s="6">
        <f t="shared" ref="J110:J123" si="12">(F110-2*B110*C110*1.1*0.001*I110)/I110/(B110*C110*(D110-2*E110))*1000</f>
        <v>0.19141397632647189</v>
      </c>
      <c r="K110" s="3"/>
      <c r="L110" t="s">
        <v>36</v>
      </c>
      <c r="M110" s="10">
        <v>28.920227703645619</v>
      </c>
      <c r="N110" s="10">
        <v>12.678680388156881</v>
      </c>
      <c r="O110" s="10">
        <v>14.389322634831309</v>
      </c>
      <c r="P110" s="15">
        <f t="shared" si="8"/>
        <v>-50.244780980692539</v>
      </c>
      <c r="Q110" s="15">
        <f t="shared" si="9"/>
        <v>13.492273598696711</v>
      </c>
      <c r="R110" s="9">
        <f t="shared" si="10"/>
        <v>0.49755219019307456</v>
      </c>
      <c r="S110" s="9">
        <f t="shared" si="11"/>
        <v>1.1349227359869671</v>
      </c>
    </row>
    <row r="111" spans="1:19" x14ac:dyDescent="0.15">
      <c r="A111" s="7" t="s">
        <v>83</v>
      </c>
      <c r="B111" s="3">
        <v>9.93</v>
      </c>
      <c r="C111" s="5">
        <v>9.91</v>
      </c>
      <c r="D111" s="5">
        <v>22.23</v>
      </c>
      <c r="E111" s="5">
        <v>1</v>
      </c>
      <c r="F111" s="5">
        <v>2.7</v>
      </c>
      <c r="G111" s="3"/>
      <c r="H111" s="5"/>
      <c r="I111" s="5">
        <v>4.5</v>
      </c>
      <c r="J111" s="6">
        <f t="shared" si="12"/>
        <v>0.19264313435389852</v>
      </c>
      <c r="K111" s="3"/>
      <c r="L111" t="s">
        <v>11</v>
      </c>
      <c r="M111" s="10">
        <v>28.920227703645619</v>
      </c>
      <c r="N111" s="10">
        <v>14.77701074263908</v>
      </c>
      <c r="O111" s="10">
        <v>17.136081603482442</v>
      </c>
      <c r="P111" s="15">
        <f t="shared" si="8"/>
        <v>-40.74707232916321</v>
      </c>
      <c r="Q111" s="15">
        <f t="shared" si="9"/>
        <v>15.96446603396085</v>
      </c>
      <c r="R111" s="9">
        <f t="shared" si="10"/>
        <v>0.59252927670836786</v>
      </c>
      <c r="S111" s="9">
        <f t="shared" si="11"/>
        <v>1.1596446603396084</v>
      </c>
    </row>
    <row r="112" spans="1:19" x14ac:dyDescent="0.15">
      <c r="A112" s="7" t="s">
        <v>84</v>
      </c>
      <c r="B112" s="3">
        <v>9.93</v>
      </c>
      <c r="C112" s="5">
        <v>9.93</v>
      </c>
      <c r="D112" s="5">
        <v>22.25</v>
      </c>
      <c r="E112" s="5">
        <v>1</v>
      </c>
      <c r="F112" s="5">
        <v>2.7</v>
      </c>
      <c r="G112" s="3"/>
      <c r="H112" s="5"/>
      <c r="I112" s="5">
        <v>4.5</v>
      </c>
      <c r="J112" s="6">
        <f t="shared" si="12"/>
        <v>0.1918464347970387</v>
      </c>
      <c r="K112" s="3"/>
    </row>
    <row r="113" spans="1:11" x14ac:dyDescent="0.15">
      <c r="A113" s="7" t="s">
        <v>85</v>
      </c>
      <c r="B113" s="5">
        <v>9.93</v>
      </c>
      <c r="C113" s="5">
        <v>9.93</v>
      </c>
      <c r="D113" s="5">
        <v>22.2</v>
      </c>
      <c r="E113" s="5">
        <v>1</v>
      </c>
      <c r="F113" s="5">
        <v>2.7</v>
      </c>
      <c r="G113" s="5"/>
      <c r="H113" s="5"/>
      <c r="I113" s="5">
        <v>4.5</v>
      </c>
      <c r="J113" s="6">
        <f t="shared" si="12"/>
        <v>0.19232130220990265</v>
      </c>
      <c r="K113" s="3"/>
    </row>
    <row r="114" spans="1:11" x14ac:dyDescent="0.15">
      <c r="A114" s="7" t="s">
        <v>50</v>
      </c>
      <c r="B114" s="5">
        <v>9.93</v>
      </c>
      <c r="C114" s="5">
        <v>10</v>
      </c>
      <c r="D114" s="5">
        <v>22.3</v>
      </c>
      <c r="E114" s="5">
        <v>1</v>
      </c>
      <c r="F114" s="5">
        <v>2.7</v>
      </c>
      <c r="G114" s="3"/>
      <c r="H114" s="5"/>
      <c r="I114" s="5">
        <v>4.5</v>
      </c>
      <c r="J114" s="6">
        <f t="shared" si="12"/>
        <v>0.18927566859643119</v>
      </c>
      <c r="K114" s="3"/>
    </row>
    <row r="115" spans="1:11" x14ac:dyDescent="0.15">
      <c r="A115" s="7" t="s">
        <v>49</v>
      </c>
      <c r="B115" s="5">
        <v>9.9499999999999993</v>
      </c>
      <c r="C115" s="5">
        <v>9.99</v>
      </c>
      <c r="D115" s="5">
        <v>22.23</v>
      </c>
      <c r="E115" s="5">
        <v>1</v>
      </c>
      <c r="F115" s="5">
        <v>2.7</v>
      </c>
      <c r="G115" s="3"/>
      <c r="H115" s="5"/>
      <c r="I115" s="5">
        <v>4.5</v>
      </c>
      <c r="J115" s="6">
        <f t="shared" si="12"/>
        <v>0.18962861792929087</v>
      </c>
      <c r="K115" s="3"/>
    </row>
    <row r="116" spans="1:11" x14ac:dyDescent="0.15">
      <c r="A116" s="11" t="s">
        <v>86</v>
      </c>
      <c r="B116" s="11">
        <v>9.94</v>
      </c>
      <c r="C116" s="11">
        <v>9.9499999999999993</v>
      </c>
      <c r="D116" s="11">
        <v>22.24</v>
      </c>
      <c r="E116" s="11">
        <v>1</v>
      </c>
      <c r="F116" s="11">
        <v>2.1</v>
      </c>
      <c r="G116" s="11"/>
      <c r="H116" s="11"/>
      <c r="I116" s="11">
        <v>4.5</v>
      </c>
      <c r="J116" s="8">
        <f t="shared" si="12"/>
        <v>0.12442825196889458</v>
      </c>
      <c r="K116" s="3"/>
    </row>
    <row r="117" spans="1:11" x14ac:dyDescent="0.15">
      <c r="A117" s="11" t="s">
        <v>87</v>
      </c>
      <c r="B117" s="11">
        <v>9.91</v>
      </c>
      <c r="C117" s="11">
        <v>9.92</v>
      </c>
      <c r="D117" s="11">
        <v>22.21</v>
      </c>
      <c r="E117" s="11">
        <v>1</v>
      </c>
      <c r="F117" s="11">
        <v>2.2000000000000002</v>
      </c>
      <c r="G117" s="11"/>
      <c r="H117" s="11"/>
      <c r="I117" s="11">
        <v>4.5</v>
      </c>
      <c r="J117" s="8">
        <f t="shared" si="12"/>
        <v>0.13721291785327625</v>
      </c>
      <c r="K117" s="3"/>
    </row>
    <row r="118" spans="1:11" x14ac:dyDescent="0.15">
      <c r="A118" s="7" t="s">
        <v>88</v>
      </c>
      <c r="B118" s="5">
        <v>9.93</v>
      </c>
      <c r="C118" s="5">
        <v>9.92</v>
      </c>
      <c r="D118" s="5">
        <v>22.24</v>
      </c>
      <c r="E118" s="5">
        <v>1</v>
      </c>
      <c r="F118" s="5">
        <v>2.4</v>
      </c>
      <c r="G118" s="5"/>
      <c r="H118" s="3"/>
      <c r="I118" s="5">
        <v>4.5</v>
      </c>
      <c r="J118" s="6">
        <f t="shared" si="12"/>
        <v>0.1588065114905875</v>
      </c>
      <c r="K118" s="3"/>
    </row>
    <row r="119" spans="1:11" x14ac:dyDescent="0.15">
      <c r="A119" s="11" t="s">
        <v>89</v>
      </c>
      <c r="B119" s="11">
        <v>9.9499999999999993</v>
      </c>
      <c r="C119" s="11">
        <v>9.9600000000000009</v>
      </c>
      <c r="D119" s="11">
        <v>22.26</v>
      </c>
      <c r="E119" s="11">
        <v>1</v>
      </c>
      <c r="F119" s="11">
        <v>2.2999999999999998</v>
      </c>
      <c r="G119" s="11"/>
      <c r="H119" s="4"/>
      <c r="I119" s="11">
        <v>4.5</v>
      </c>
      <c r="J119" s="8">
        <f t="shared" si="12"/>
        <v>0.14597358270911034</v>
      </c>
      <c r="K119" s="3"/>
    </row>
    <row r="120" spans="1:11" x14ac:dyDescent="0.15">
      <c r="A120" s="7" t="s">
        <v>90</v>
      </c>
      <c r="B120" s="5">
        <v>9.9600000000000009</v>
      </c>
      <c r="C120" s="5">
        <v>9.93</v>
      </c>
      <c r="D120" s="5">
        <v>22.21</v>
      </c>
      <c r="E120" s="5">
        <v>1</v>
      </c>
      <c r="F120" s="5">
        <v>2.5</v>
      </c>
      <c r="G120" s="5"/>
      <c r="H120" s="3"/>
      <c r="I120" s="5">
        <v>4.5</v>
      </c>
      <c r="J120" s="6">
        <f t="shared" si="12"/>
        <v>0.16908398490821977</v>
      </c>
      <c r="K120" s="3"/>
    </row>
    <row r="121" spans="1:11" x14ac:dyDescent="0.15">
      <c r="A121" s="7" t="s">
        <v>91</v>
      </c>
      <c r="B121" s="5">
        <v>9.91</v>
      </c>
      <c r="C121" s="5">
        <v>9.93</v>
      </c>
      <c r="D121" s="5">
        <v>22.2</v>
      </c>
      <c r="E121" s="5">
        <v>1</v>
      </c>
      <c r="F121" s="5">
        <v>2.4</v>
      </c>
      <c r="G121" s="3"/>
      <c r="H121" s="3"/>
      <c r="I121" s="5">
        <v>4.5</v>
      </c>
      <c r="J121" s="6">
        <f t="shared" si="12"/>
        <v>0.15939144589568169</v>
      </c>
      <c r="K121" s="3"/>
    </row>
    <row r="122" spans="1:11" x14ac:dyDescent="0.15">
      <c r="A122" s="11" t="s">
        <v>42</v>
      </c>
      <c r="B122" s="11">
        <v>9.91</v>
      </c>
      <c r="C122" s="11">
        <v>9.92</v>
      </c>
      <c r="D122" s="11">
        <v>22.25</v>
      </c>
      <c r="E122" s="11">
        <v>1</v>
      </c>
      <c r="F122" s="11">
        <v>2.2999999999999998</v>
      </c>
      <c r="G122" s="4"/>
      <c r="H122" s="4"/>
      <c r="I122" s="11">
        <v>4.5</v>
      </c>
      <c r="J122" s="8">
        <f t="shared" si="12"/>
        <v>0.14810478250446324</v>
      </c>
      <c r="K122" s="3"/>
    </row>
    <row r="123" spans="1:11" x14ac:dyDescent="0.15">
      <c r="A123" s="7" t="s">
        <v>41</v>
      </c>
      <c r="B123" s="5">
        <v>9.92</v>
      </c>
      <c r="C123" s="5">
        <v>9.93</v>
      </c>
      <c r="D123" s="5">
        <v>22.23</v>
      </c>
      <c r="E123" s="5">
        <v>1</v>
      </c>
      <c r="F123" s="5">
        <v>2.5</v>
      </c>
      <c r="G123" s="3"/>
      <c r="H123" s="3"/>
      <c r="I123" s="5">
        <v>4.5</v>
      </c>
      <c r="J123" s="6">
        <f t="shared" si="12"/>
        <v>0.17003644507793148</v>
      </c>
      <c r="K123" s="3"/>
    </row>
    <row r="137" spans="4:12" x14ac:dyDescent="0.15">
      <c r="D137" s="20" t="s">
        <v>138</v>
      </c>
      <c r="E137" s="20"/>
      <c r="F137" s="20"/>
      <c r="G137" s="20"/>
      <c r="H137" s="20"/>
      <c r="I137" s="20"/>
      <c r="J137" s="20"/>
      <c r="K137" s="20"/>
      <c r="L137" s="20"/>
    </row>
    <row r="138" spans="4:12" x14ac:dyDescent="0.15"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4:12" x14ac:dyDescent="0.15">
      <c r="D139" s="19" t="s">
        <v>0</v>
      </c>
      <c r="E139" s="19" t="s">
        <v>1</v>
      </c>
      <c r="F139" s="19" t="s">
        <v>69</v>
      </c>
      <c r="G139" s="19" t="s">
        <v>2</v>
      </c>
      <c r="H139" s="19" t="s">
        <v>70</v>
      </c>
      <c r="I139" s="19" t="s">
        <v>3</v>
      </c>
      <c r="J139" s="19" t="s">
        <v>4</v>
      </c>
      <c r="K139" s="19" t="s">
        <v>5</v>
      </c>
      <c r="L139" s="19" t="s">
        <v>6</v>
      </c>
    </row>
    <row r="140" spans="4:12" x14ac:dyDescent="0.15">
      <c r="D140" s="4" t="s">
        <v>102</v>
      </c>
      <c r="E140" s="10">
        <v>2048.384974392241</v>
      </c>
      <c r="F140" s="10">
        <v>28.544093294495319</v>
      </c>
      <c r="G140" s="10">
        <v>5541.4104843815048</v>
      </c>
      <c r="H140" s="10">
        <v>58.699504639740162</v>
      </c>
      <c r="I140" s="10">
        <v>2767.420794417766</v>
      </c>
      <c r="J140">
        <v>5156</v>
      </c>
      <c r="K140" s="10">
        <v>50.494366881336283</v>
      </c>
      <c r="L140">
        <v>6102</v>
      </c>
    </row>
    <row r="141" spans="4:12" x14ac:dyDescent="0.15">
      <c r="D141" s="4" t="s">
        <v>103</v>
      </c>
      <c r="E141" s="10">
        <v>2048.384974392241</v>
      </c>
      <c r="F141" s="10">
        <v>28.544093294495319</v>
      </c>
      <c r="G141" s="10">
        <v>5541.4104843815048</v>
      </c>
      <c r="H141" s="10">
        <v>58.699504639740162</v>
      </c>
      <c r="I141" s="10">
        <v>2658.346575431518</v>
      </c>
      <c r="J141">
        <v>5940</v>
      </c>
      <c r="K141" s="10">
        <v>58.17233112395995</v>
      </c>
      <c r="L141">
        <v>6042</v>
      </c>
    </row>
    <row r="142" spans="4:12" x14ac:dyDescent="0.15">
      <c r="D142" s="4" t="s">
        <v>104</v>
      </c>
      <c r="E142" s="10">
        <v>2048.384974392241</v>
      </c>
      <c r="F142" s="10">
        <v>28.544093294495319</v>
      </c>
      <c r="G142" s="10">
        <v>5472.420719647168</v>
      </c>
      <c r="H142" s="10">
        <v>58.161079037916558</v>
      </c>
      <c r="I142" s="10">
        <v>2892.9298433867898</v>
      </c>
      <c r="J142">
        <v>5614</v>
      </c>
      <c r="K142" s="10">
        <v>54.870730267453283</v>
      </c>
      <c r="L142">
        <v>6184</v>
      </c>
    </row>
    <row r="143" spans="4:12" x14ac:dyDescent="0.15">
      <c r="D143" s="4" t="s">
        <v>105</v>
      </c>
      <c r="E143" s="10">
        <v>2048.384974392241</v>
      </c>
      <c r="F143" s="10">
        <v>28.544093294495319</v>
      </c>
      <c r="G143" s="10">
        <v>5472.420719647168</v>
      </c>
      <c r="H143" s="10">
        <v>58.161079037916558</v>
      </c>
      <c r="I143" s="10">
        <v>2856.897633071937</v>
      </c>
      <c r="J143">
        <v>6266</v>
      </c>
      <c r="K143" s="10">
        <v>61.243319532572542</v>
      </c>
      <c r="L143">
        <v>6288</v>
      </c>
    </row>
    <row r="144" spans="4:12" x14ac:dyDescent="0.15">
      <c r="D144" s="4" t="s">
        <v>106</v>
      </c>
      <c r="E144" s="10">
        <v>2048.384974392241</v>
      </c>
      <c r="F144" s="10">
        <v>28.544093294495319</v>
      </c>
      <c r="G144" s="10">
        <v>5589.441366514744</v>
      </c>
      <c r="H144" s="10">
        <v>59.024500147869702</v>
      </c>
      <c r="I144" s="10">
        <v>2898.237795530431</v>
      </c>
      <c r="J144">
        <v>5642</v>
      </c>
      <c r="K144" s="10">
        <v>55.144399745096429</v>
      </c>
      <c r="L144">
        <v>6360</v>
      </c>
    </row>
    <row r="145" spans="4:12" x14ac:dyDescent="0.15">
      <c r="D145" s="4" t="s">
        <v>107</v>
      </c>
      <c r="E145" s="10">
        <v>2048.384974392241</v>
      </c>
      <c r="F145" s="10">
        <v>28.544093294495319</v>
      </c>
      <c r="G145" s="10">
        <v>5589.441366514744</v>
      </c>
      <c r="H145" s="10">
        <v>59.024500147869702</v>
      </c>
      <c r="I145" s="10">
        <v>2899.694285755324</v>
      </c>
      <c r="J145">
        <v>6420</v>
      </c>
      <c r="K145" s="10">
        <v>62.748501659609907</v>
      </c>
      <c r="L145">
        <v>6576</v>
      </c>
    </row>
    <row r="146" spans="4:12" x14ac:dyDescent="0.15">
      <c r="D146" s="4" t="s">
        <v>108</v>
      </c>
      <c r="E146" s="10">
        <v>3297.3600292978981</v>
      </c>
      <c r="F146" s="10">
        <v>40.034562192068563</v>
      </c>
      <c r="G146" s="10">
        <v>9795.4999049510207</v>
      </c>
      <c r="H146" s="10">
        <v>90.439134647918038</v>
      </c>
      <c r="I146" s="10">
        <v>5533.6056759473131</v>
      </c>
      <c r="J146">
        <v>10532</v>
      </c>
      <c r="K146" s="10">
        <v>103.65488788107839</v>
      </c>
      <c r="L146">
        <v>10860</v>
      </c>
    </row>
    <row r="147" spans="4:12" x14ac:dyDescent="0.15">
      <c r="D147" s="4" t="s">
        <v>109</v>
      </c>
      <c r="E147" s="10">
        <v>3297.3600292978981</v>
      </c>
      <c r="F147" s="10">
        <v>40.034562192068563</v>
      </c>
      <c r="G147" s="10">
        <v>9795.4999049510207</v>
      </c>
      <c r="H147" s="10">
        <v>90.439134647918038</v>
      </c>
      <c r="I147" s="10">
        <v>6314.4531992091624</v>
      </c>
      <c r="J147">
        <v>11440</v>
      </c>
      <c r="K147" s="10">
        <v>112.5913328294281</v>
      </c>
      <c r="L147">
        <v>11986</v>
      </c>
    </row>
    <row r="148" spans="4:12" x14ac:dyDescent="0.15">
      <c r="D148" s="4" t="s">
        <v>110</v>
      </c>
      <c r="E148" s="10">
        <v>3297.3600292978981</v>
      </c>
      <c r="F148" s="10">
        <v>40.034562192068563</v>
      </c>
      <c r="G148" s="10">
        <v>8948.6406673416277</v>
      </c>
      <c r="H148" s="10">
        <v>84.301244466461114</v>
      </c>
      <c r="I148" s="10">
        <v>5625.071563642311</v>
      </c>
      <c r="J148">
        <v>0</v>
      </c>
      <c r="K148" s="10">
        <v>0</v>
      </c>
      <c r="L148">
        <v>10566</v>
      </c>
    </row>
    <row r="149" spans="4:12" x14ac:dyDescent="0.15">
      <c r="D149" s="4" t="s">
        <v>111</v>
      </c>
      <c r="E149" s="10">
        <v>3297.3600292978981</v>
      </c>
      <c r="F149" s="10">
        <v>40.034562192068563</v>
      </c>
      <c r="G149" s="10">
        <v>8948.6406673416277</v>
      </c>
      <c r="H149" s="10">
        <v>84.301244466461114</v>
      </c>
      <c r="I149" s="10">
        <v>6490.0009284970347</v>
      </c>
      <c r="J149">
        <v>11518</v>
      </c>
      <c r="K149" s="10">
        <v>111.0339907841209</v>
      </c>
      <c r="L149">
        <v>12442</v>
      </c>
    </row>
    <row r="150" spans="4:12" x14ac:dyDescent="0.15">
      <c r="D150" s="4" t="s">
        <v>112</v>
      </c>
      <c r="E150" s="10">
        <v>3297.3600292978981</v>
      </c>
      <c r="F150" s="10">
        <v>40.034562192068563</v>
      </c>
      <c r="G150" s="10">
        <v>10107.37733825402</v>
      </c>
      <c r="H150" s="10">
        <v>92.658461673471081</v>
      </c>
      <c r="I150" s="10">
        <v>6103.3386624445666</v>
      </c>
      <c r="J150">
        <v>10550</v>
      </c>
      <c r="K150" s="10">
        <v>102.9131744470977</v>
      </c>
      <c r="L150">
        <v>11188</v>
      </c>
    </row>
    <row r="151" spans="4:12" x14ac:dyDescent="0.15">
      <c r="D151" s="4" t="s">
        <v>113</v>
      </c>
      <c r="E151" s="10">
        <v>3297.3600292978981</v>
      </c>
      <c r="F151" s="10">
        <v>40.034562192068563</v>
      </c>
      <c r="G151" s="10">
        <v>10107.37733825402</v>
      </c>
      <c r="H151" s="10">
        <v>92.658461673471081</v>
      </c>
      <c r="I151" s="10">
        <v>6367.4309035246197</v>
      </c>
      <c r="J151">
        <v>11754</v>
      </c>
      <c r="K151" s="10">
        <v>114.6579575783116</v>
      </c>
      <c r="L151">
        <v>12134</v>
      </c>
    </row>
    <row r="152" spans="4:12" x14ac:dyDescent="0.15">
      <c r="D152" s="4" t="s">
        <v>114</v>
      </c>
      <c r="E152" s="10">
        <v>2046.433414118954</v>
      </c>
      <c r="F152" s="10">
        <v>28.523196938431418</v>
      </c>
      <c r="G152" s="10">
        <v>6429.6687757339541</v>
      </c>
      <c r="H152" s="10">
        <v>65.587522432314756</v>
      </c>
      <c r="I152" s="10">
        <v>2933.0319006219929</v>
      </c>
      <c r="J152">
        <v>5720</v>
      </c>
      <c r="K152" s="10">
        <v>55.851575414761413</v>
      </c>
      <c r="L152">
        <v>6282</v>
      </c>
    </row>
    <row r="153" spans="4:12" x14ac:dyDescent="0.15">
      <c r="D153" s="4" t="s">
        <v>115</v>
      </c>
      <c r="E153" s="10">
        <v>2046.433414118954</v>
      </c>
      <c r="F153" s="10">
        <v>28.523196938431418</v>
      </c>
      <c r="G153" s="10">
        <v>6429.6687757339541</v>
      </c>
      <c r="H153" s="10">
        <v>65.587522432314756</v>
      </c>
      <c r="I153" s="10">
        <v>3016.513165118819</v>
      </c>
      <c r="J153">
        <v>6426</v>
      </c>
      <c r="K153" s="10">
        <v>62.745143988681271</v>
      </c>
      <c r="L153">
        <v>6472</v>
      </c>
    </row>
    <row r="154" spans="4:12" x14ac:dyDescent="0.15">
      <c r="D154" s="4" t="s">
        <v>116</v>
      </c>
      <c r="E154" s="10">
        <v>2046.433414118954</v>
      </c>
      <c r="F154" s="10">
        <v>28.523196938431418</v>
      </c>
      <c r="G154" s="10">
        <v>8280.4981200085422</v>
      </c>
      <c r="H154" s="10">
        <v>79.378548254462544</v>
      </c>
      <c r="I154" s="10">
        <v>2975.43612567839</v>
      </c>
      <c r="J154">
        <v>0</v>
      </c>
      <c r="K154" s="10">
        <v>0</v>
      </c>
      <c r="L154">
        <v>5566</v>
      </c>
    </row>
    <row r="155" spans="4:12" x14ac:dyDescent="0.15">
      <c r="D155" s="4" t="s">
        <v>117</v>
      </c>
      <c r="E155" s="10">
        <v>2046.433414118954</v>
      </c>
      <c r="F155" s="10">
        <v>28.523196938431418</v>
      </c>
      <c r="G155" s="10">
        <v>8280.4981200085422</v>
      </c>
      <c r="H155" s="10">
        <v>79.378548254462544</v>
      </c>
      <c r="I155" s="10">
        <v>3150.4181594428269</v>
      </c>
      <c r="J155">
        <v>6010</v>
      </c>
      <c r="K155" s="10">
        <v>58.683153931478401</v>
      </c>
      <c r="L155">
        <v>6316</v>
      </c>
    </row>
    <row r="156" spans="4:12" x14ac:dyDescent="0.15">
      <c r="D156" s="4" t="s">
        <v>118</v>
      </c>
      <c r="E156" s="10">
        <v>2046.433414118954</v>
      </c>
      <c r="F156" s="10">
        <v>28.523196938431418</v>
      </c>
      <c r="G156" s="10">
        <v>8277.541743430651</v>
      </c>
      <c r="H156" s="10">
        <v>79.326889859335509</v>
      </c>
      <c r="I156" s="10">
        <v>3255.604030492178</v>
      </c>
      <c r="J156">
        <v>5840</v>
      </c>
      <c r="K156" s="10">
        <v>56.081156347349783</v>
      </c>
      <c r="L156">
        <v>6034</v>
      </c>
    </row>
    <row r="157" spans="4:12" x14ac:dyDescent="0.15">
      <c r="D157" s="4" t="s">
        <v>119</v>
      </c>
      <c r="E157" s="10">
        <v>2046.433414118954</v>
      </c>
      <c r="F157" s="10">
        <v>28.523196938431418</v>
      </c>
      <c r="G157" s="10">
        <v>8277.541743430651</v>
      </c>
      <c r="H157" s="10">
        <v>79.326889859335509</v>
      </c>
      <c r="I157" s="10">
        <v>3241.3945567193382</v>
      </c>
      <c r="J157">
        <v>6488</v>
      </c>
      <c r="K157" s="10">
        <v>62.30385999685025</v>
      </c>
      <c r="L157">
        <v>6824</v>
      </c>
    </row>
    <row r="158" spans="4:12" x14ac:dyDescent="0.15">
      <c r="D158" s="4" t="s">
        <v>120</v>
      </c>
      <c r="E158" s="10">
        <v>5120.2066880363591</v>
      </c>
      <c r="F158" s="10">
        <v>55.291849053014509</v>
      </c>
      <c r="G158" s="10">
        <v>6361.2911023868282</v>
      </c>
      <c r="H158" s="10">
        <v>65.033155091741605</v>
      </c>
      <c r="I158" s="10">
        <v>4226.9747543724379</v>
      </c>
      <c r="J158">
        <v>0</v>
      </c>
      <c r="K158" s="10">
        <v>0</v>
      </c>
      <c r="L158">
        <v>7690</v>
      </c>
    </row>
    <row r="159" spans="4:12" x14ac:dyDescent="0.15">
      <c r="D159" s="4" t="s">
        <v>121</v>
      </c>
      <c r="E159" s="10">
        <v>5120.2066880363591</v>
      </c>
      <c r="F159" s="10">
        <v>55.291849053014509</v>
      </c>
      <c r="G159" s="10">
        <v>6361.2911023868282</v>
      </c>
      <c r="H159" s="10">
        <v>65.033155091741605</v>
      </c>
      <c r="I159" s="10">
        <v>4551.7814302834886</v>
      </c>
      <c r="J159">
        <v>8520</v>
      </c>
      <c r="K159" s="10">
        <v>82.86365913080688</v>
      </c>
      <c r="L159">
        <v>9180</v>
      </c>
    </row>
    <row r="160" spans="4:12" x14ac:dyDescent="0.15">
      <c r="D160" s="4" t="s">
        <v>122</v>
      </c>
      <c r="E160" s="10">
        <v>5120.2066880363591</v>
      </c>
      <c r="F160" s="10">
        <v>55.291849053014509</v>
      </c>
      <c r="G160" s="10">
        <v>6365.2908977522757</v>
      </c>
      <c r="H160" s="10">
        <v>65.039489326681874</v>
      </c>
      <c r="I160" s="10">
        <v>4771.5476795215855</v>
      </c>
      <c r="J160">
        <v>7506</v>
      </c>
      <c r="K160" s="10">
        <v>72.930147959005225</v>
      </c>
      <c r="L160">
        <v>8098</v>
      </c>
    </row>
    <row r="161" spans="4:12" x14ac:dyDescent="0.15">
      <c r="D161" s="4" t="s">
        <v>123</v>
      </c>
      <c r="E161" s="10">
        <v>5120.2066880363591</v>
      </c>
      <c r="F161" s="10">
        <v>55.291849053014509</v>
      </c>
      <c r="G161" s="10">
        <v>6365.2908977522757</v>
      </c>
      <c r="H161" s="10">
        <v>65.039489326681874</v>
      </c>
      <c r="I161" s="10">
        <v>4488.6531590940749</v>
      </c>
      <c r="J161">
        <v>8668</v>
      </c>
      <c r="K161" s="10">
        <v>84.220426659826444</v>
      </c>
      <c r="L161">
        <v>9024</v>
      </c>
    </row>
    <row r="162" spans="4:12" x14ac:dyDescent="0.15">
      <c r="D162" s="4" t="s">
        <v>124</v>
      </c>
      <c r="E162" s="10">
        <v>5120.2066880363591</v>
      </c>
      <c r="F162" s="10">
        <v>55.291849053014509</v>
      </c>
      <c r="G162" s="10">
        <v>6445.1255408363086</v>
      </c>
      <c r="H162" s="10">
        <v>65.654142428838227</v>
      </c>
      <c r="I162" s="10">
        <v>4127.6111639296623</v>
      </c>
      <c r="J162">
        <v>7866</v>
      </c>
      <c r="K162" s="10">
        <v>76.654115115653582</v>
      </c>
      <c r="L162">
        <v>8636</v>
      </c>
    </row>
    <row r="163" spans="4:12" x14ac:dyDescent="0.15">
      <c r="D163" s="4" t="s">
        <v>125</v>
      </c>
      <c r="E163" s="10">
        <v>5120.2066880363591</v>
      </c>
      <c r="F163" s="10">
        <v>55.291849053014509</v>
      </c>
      <c r="G163" s="10">
        <v>6445.1255408363086</v>
      </c>
      <c r="H163" s="10">
        <v>65.654142428838227</v>
      </c>
      <c r="I163" s="10">
        <v>4244.704012381163</v>
      </c>
      <c r="J163">
        <v>8818</v>
      </c>
      <c r="K163" s="10">
        <v>85.931348473154486</v>
      </c>
      <c r="L163">
        <v>8964</v>
      </c>
    </row>
    <row r="164" spans="4:12" x14ac:dyDescent="0.15">
      <c r="D164" s="4" t="s">
        <v>126</v>
      </c>
      <c r="E164" s="10">
        <v>7455.3194438817709</v>
      </c>
      <c r="F164" s="10">
        <v>73.159730962234875</v>
      </c>
      <c r="G164" s="10">
        <v>14302.908070400519</v>
      </c>
      <c r="H164" s="10">
        <v>121.64745890186801</v>
      </c>
      <c r="I164" s="10">
        <v>7990.707397638691</v>
      </c>
      <c r="J164">
        <v>13558</v>
      </c>
      <c r="K164" s="10">
        <v>129.29965705740759</v>
      </c>
      <c r="L164">
        <v>13816</v>
      </c>
    </row>
    <row r="165" spans="4:12" x14ac:dyDescent="0.15">
      <c r="D165" s="4" t="s">
        <v>127</v>
      </c>
      <c r="E165" s="10">
        <v>7455.3194438817709</v>
      </c>
      <c r="F165" s="10">
        <v>73.159730962234875</v>
      </c>
      <c r="G165" s="10">
        <v>14302.908070400519</v>
      </c>
      <c r="H165" s="10">
        <v>121.64745890186801</v>
      </c>
      <c r="I165" s="10">
        <v>8798.7137841067506</v>
      </c>
      <c r="J165">
        <v>14800</v>
      </c>
      <c r="K165" s="10">
        <v>141.1443372510424</v>
      </c>
      <c r="L165">
        <v>15516</v>
      </c>
    </row>
    <row r="166" spans="4:12" x14ac:dyDescent="0.15">
      <c r="D166" s="4" t="s">
        <v>128</v>
      </c>
      <c r="E166" s="10">
        <v>7455.3194438817709</v>
      </c>
      <c r="F166" s="10">
        <v>73.159730962234875</v>
      </c>
      <c r="G166" s="10">
        <v>14328.99046598001</v>
      </c>
      <c r="H166" s="10">
        <v>121.85893560794101</v>
      </c>
      <c r="I166" s="10">
        <v>8007.1008958835309</v>
      </c>
      <c r="J166">
        <v>13842</v>
      </c>
      <c r="K166" s="10">
        <v>132.52476821090599</v>
      </c>
      <c r="L166">
        <v>14832</v>
      </c>
    </row>
    <row r="167" spans="4:12" x14ac:dyDescent="0.15">
      <c r="D167" s="4" t="s">
        <v>129</v>
      </c>
      <c r="E167" s="10">
        <v>7455.3194438817709</v>
      </c>
      <c r="F167" s="10">
        <v>73.159730962234875</v>
      </c>
      <c r="G167" s="10">
        <v>14328.99046598001</v>
      </c>
      <c r="H167" s="10">
        <v>121.85893560794101</v>
      </c>
      <c r="I167" s="10">
        <v>8764.0142416230319</v>
      </c>
      <c r="J167">
        <v>15354</v>
      </c>
      <c r="K167" s="10">
        <v>147.00081571378789</v>
      </c>
      <c r="L167">
        <v>15666</v>
      </c>
    </row>
    <row r="168" spans="4:12" x14ac:dyDescent="0.15">
      <c r="D168" s="4" t="s">
        <v>130</v>
      </c>
      <c r="E168" s="10">
        <v>7455.3194438817709</v>
      </c>
      <c r="F168" s="10">
        <v>73.159730962234875</v>
      </c>
      <c r="G168" s="10">
        <v>13483.171935372309</v>
      </c>
      <c r="H168" s="10">
        <v>115.9965825662765</v>
      </c>
      <c r="I168" s="10">
        <v>7718.8085760989288</v>
      </c>
      <c r="J168">
        <v>13836</v>
      </c>
      <c r="K168" s="10">
        <v>131.05549114551371</v>
      </c>
      <c r="L168">
        <v>14282</v>
      </c>
    </row>
    <row r="169" spans="4:12" x14ac:dyDescent="0.15">
      <c r="D169" s="4" t="s">
        <v>131</v>
      </c>
      <c r="E169" s="10">
        <v>7455.3194438817709</v>
      </c>
      <c r="F169" s="10">
        <v>73.159730962234875</v>
      </c>
      <c r="G169" s="10">
        <v>13483.171935372309</v>
      </c>
      <c r="H169" s="10">
        <v>115.9965825662765</v>
      </c>
      <c r="I169" s="10">
        <v>8927.8585297629052</v>
      </c>
      <c r="J169">
        <v>15024</v>
      </c>
      <c r="K169" s="10">
        <v>142.30830434881449</v>
      </c>
      <c r="L169">
        <v>15698</v>
      </c>
    </row>
    <row r="170" spans="4:12" x14ac:dyDescent="0.15">
      <c r="D170" s="4" t="s">
        <v>132</v>
      </c>
      <c r="E170" s="10">
        <v>2046.433414118954</v>
      </c>
      <c r="F170" s="10">
        <v>28.523196938431418</v>
      </c>
      <c r="G170" s="10">
        <v>8201.1360109011148</v>
      </c>
      <c r="H170" s="10">
        <v>78.824075993888272</v>
      </c>
      <c r="I170" s="10">
        <v>2893.463880165194</v>
      </c>
      <c r="J170">
        <v>5824</v>
      </c>
      <c r="K170" s="10">
        <v>56.867058604120707</v>
      </c>
      <c r="L170">
        <v>6368</v>
      </c>
    </row>
    <row r="171" spans="4:12" x14ac:dyDescent="0.15">
      <c r="D171" s="4" t="s">
        <v>133</v>
      </c>
      <c r="E171" s="10">
        <v>2046.433414118954</v>
      </c>
      <c r="F171" s="10">
        <v>28.523196938431418</v>
      </c>
      <c r="G171" s="10">
        <v>8201.1360109011148</v>
      </c>
      <c r="H171" s="10">
        <v>78.824075993888272</v>
      </c>
      <c r="I171" s="10">
        <v>2886.5786777212788</v>
      </c>
      <c r="J171">
        <v>6382</v>
      </c>
      <c r="K171" s="10">
        <v>62.315516485490797</v>
      </c>
      <c r="L171">
        <v>6466</v>
      </c>
    </row>
    <row r="172" spans="4:12" x14ac:dyDescent="0.15">
      <c r="D172" s="4" t="s">
        <v>134</v>
      </c>
      <c r="E172" s="10">
        <v>2046.433414118954</v>
      </c>
      <c r="F172" s="10">
        <v>28.523196938431418</v>
      </c>
      <c r="G172" s="10">
        <v>6509.6828348230238</v>
      </c>
      <c r="H172" s="10">
        <v>66.14254071475105</v>
      </c>
      <c r="I172" s="10">
        <v>2656.406219685065</v>
      </c>
      <c r="J172">
        <v>5898</v>
      </c>
      <c r="K172" s="10">
        <v>57.589557718445853</v>
      </c>
      <c r="L172">
        <v>6420</v>
      </c>
    </row>
    <row r="173" spans="4:12" x14ac:dyDescent="0.15">
      <c r="D173" s="4" t="s">
        <v>135</v>
      </c>
      <c r="E173" s="10">
        <v>2046.433414118954</v>
      </c>
      <c r="F173" s="10">
        <v>28.523196938431418</v>
      </c>
      <c r="G173" s="10">
        <v>6509.6828348230238</v>
      </c>
      <c r="H173" s="10">
        <v>66.14254071475105</v>
      </c>
      <c r="I173" s="10">
        <v>2787.481481915207</v>
      </c>
      <c r="J173">
        <v>6210</v>
      </c>
      <c r="K173" s="10">
        <v>60.636004311893657</v>
      </c>
      <c r="L173">
        <v>6304</v>
      </c>
    </row>
    <row r="174" spans="4:12" x14ac:dyDescent="0.15">
      <c r="D174" s="4" t="s">
        <v>136</v>
      </c>
      <c r="E174" s="10">
        <v>2046.433414118954</v>
      </c>
      <c r="F174" s="10">
        <v>28.523196938431418</v>
      </c>
      <c r="G174" s="10">
        <v>8277.541743430651</v>
      </c>
      <c r="H174" s="10">
        <v>79.326889859335509</v>
      </c>
      <c r="I174" s="10">
        <v>3042.552566226937</v>
      </c>
      <c r="J174">
        <v>5358</v>
      </c>
      <c r="K174" s="10">
        <v>51.452540361147292</v>
      </c>
      <c r="L174">
        <v>5432</v>
      </c>
    </row>
    <row r="175" spans="4:12" x14ac:dyDescent="0.15">
      <c r="D175" s="4" t="s">
        <v>137</v>
      </c>
      <c r="E175" s="10">
        <v>2046.433414118954</v>
      </c>
      <c r="F175" s="10">
        <v>28.523196938431418</v>
      </c>
      <c r="G175" s="10">
        <v>8277.541743430651</v>
      </c>
      <c r="H175" s="10">
        <v>79.326889859335509</v>
      </c>
      <c r="I175" s="10">
        <v>3005.8612305598108</v>
      </c>
      <c r="J175">
        <v>5924</v>
      </c>
      <c r="K175" s="10">
        <v>56.887803116729472</v>
      </c>
      <c r="L175">
        <v>6208</v>
      </c>
    </row>
  </sheetData>
  <mergeCells count="20">
    <mergeCell ref="S55:S68"/>
    <mergeCell ref="A49:L54"/>
    <mergeCell ref="P55:P57"/>
    <mergeCell ref="P58:P60"/>
    <mergeCell ref="P61:P62"/>
    <mergeCell ref="P63:P65"/>
    <mergeCell ref="F56:F58"/>
    <mergeCell ref="F59:F61"/>
    <mergeCell ref="F62:F63"/>
    <mergeCell ref="F64:F66"/>
    <mergeCell ref="F67:F69"/>
    <mergeCell ref="D137:L138"/>
    <mergeCell ref="P66:P68"/>
    <mergeCell ref="R55:R57"/>
    <mergeCell ref="R58:R60"/>
    <mergeCell ref="R61:R62"/>
    <mergeCell ref="R63:R65"/>
    <mergeCell ref="R66:R68"/>
    <mergeCell ref="A71:I73"/>
    <mergeCell ref="A106:K10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08.27</vt:lpstr>
      <vt:lpstr>0827分析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2019-10-06T04:04:10Z</dcterms:created>
  <dcterms:modified xsi:type="dcterms:W3CDTF">2019-10-13T14:20:14Z</dcterms:modified>
</cp:coreProperties>
</file>