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E35" i="1"/>
  <c r="H34" i="1"/>
  <c r="E34" i="1"/>
  <c r="H33" i="1"/>
  <c r="G33" i="1"/>
  <c r="E33" i="1"/>
  <c r="D33" i="1"/>
  <c r="H32" i="1"/>
  <c r="E32" i="1"/>
  <c r="H31" i="1"/>
  <c r="E31" i="1"/>
  <c r="H30" i="1"/>
  <c r="G30" i="1"/>
  <c r="E30" i="1"/>
  <c r="D30" i="1"/>
  <c r="H29" i="1"/>
  <c r="E29" i="1"/>
  <c r="H28" i="1"/>
  <c r="E28" i="1"/>
  <c r="H27" i="1"/>
  <c r="G27" i="1"/>
  <c r="E27" i="1"/>
  <c r="D27" i="1"/>
  <c r="H26" i="1"/>
  <c r="E26" i="1"/>
  <c r="H25" i="1"/>
  <c r="E25" i="1"/>
  <c r="H24" i="1"/>
  <c r="G24" i="1"/>
  <c r="E24" i="1"/>
  <c r="D24" i="1"/>
  <c r="H23" i="1"/>
  <c r="E23" i="1"/>
  <c r="H22" i="1"/>
  <c r="E22" i="1"/>
  <c r="H21" i="1"/>
  <c r="G21" i="1"/>
  <c r="E21" i="1"/>
  <c r="D21" i="1"/>
  <c r="H20" i="1"/>
  <c r="E20" i="1"/>
  <c r="H19" i="1"/>
  <c r="G19" i="1"/>
  <c r="E19" i="1"/>
  <c r="D19" i="1"/>
  <c r="H18" i="1"/>
  <c r="E18" i="1"/>
  <c r="H17" i="1"/>
  <c r="E17" i="1"/>
  <c r="H16" i="1"/>
  <c r="G16" i="1"/>
  <c r="E16" i="1"/>
  <c r="D16" i="1"/>
  <c r="H15" i="1"/>
  <c r="E15" i="1"/>
  <c r="H14" i="1"/>
  <c r="E14" i="1"/>
  <c r="H13" i="1"/>
  <c r="G13" i="1"/>
  <c r="E13" i="1"/>
  <c r="D13" i="1"/>
  <c r="H12" i="1"/>
  <c r="E12" i="1"/>
  <c r="H11" i="1"/>
  <c r="E11" i="1"/>
  <c r="H10" i="1"/>
  <c r="G10" i="1"/>
  <c r="E10" i="1"/>
  <c r="D10" i="1"/>
  <c r="H9" i="1"/>
  <c r="E9" i="1"/>
  <c r="H8" i="1"/>
  <c r="G8" i="1"/>
  <c r="E8" i="1"/>
  <c r="D8" i="1"/>
  <c r="H7" i="1"/>
  <c r="E7" i="1"/>
  <c r="H6" i="1"/>
  <c r="E6" i="1"/>
  <c r="H5" i="1"/>
  <c r="G5" i="1"/>
  <c r="E5" i="1"/>
  <c r="D5" i="1"/>
  <c r="H4" i="1"/>
  <c r="E4" i="1"/>
  <c r="H3" i="1"/>
  <c r="E3" i="1"/>
  <c r="H2" i="1"/>
  <c r="G2" i="1"/>
  <c r="E2" i="1"/>
  <c r="D2" i="1"/>
</calcChain>
</file>

<file path=xl/sharedStrings.xml><?xml version="1.0" encoding="utf-8"?>
<sst xmlns="http://schemas.openxmlformats.org/spreadsheetml/2006/main" count="42" uniqueCount="42">
  <si>
    <t>piece_name</t>
  </si>
  <si>
    <t>pre_yield</t>
  </si>
  <si>
    <t>qua_yield</t>
    <phoneticPr fontId="2" type="noConversion"/>
  </si>
  <si>
    <t>aver_yield</t>
    <phoneticPr fontId="2" type="noConversion"/>
  </si>
  <si>
    <t>qua_Error</t>
    <phoneticPr fontId="2" type="noConversion"/>
  </si>
  <si>
    <t>test_yield</t>
  </si>
  <si>
    <t>aver_test_yield</t>
    <phoneticPr fontId="2" type="noConversion"/>
  </si>
  <si>
    <t>test_yield</t>
    <phoneticPr fontId="2" type="noConversion"/>
  </si>
  <si>
    <t>las_9_A1</t>
  </si>
  <si>
    <t>las_9_A2</t>
  </si>
  <si>
    <t>las_9_A3</t>
  </si>
  <si>
    <t>las_9_B1</t>
  </si>
  <si>
    <t>las_9_B2</t>
  </si>
  <si>
    <t>las_9_B3</t>
  </si>
  <si>
    <t>las_9_C1</t>
  </si>
  <si>
    <t>las_9_C2</t>
  </si>
  <si>
    <t>las_9_D1</t>
  </si>
  <si>
    <t>las_9_D2</t>
  </si>
  <si>
    <t>las_9_D3</t>
  </si>
  <si>
    <t>las_9_E1</t>
  </si>
  <si>
    <t>las_9_E2</t>
  </si>
  <si>
    <t>las_9_E3</t>
  </si>
  <si>
    <t>las_9_F1</t>
  </si>
  <si>
    <t>las_9_F2</t>
  </si>
  <si>
    <t>las_9_F3</t>
  </si>
  <si>
    <t>las_9_G1</t>
  </si>
  <si>
    <t>las_9_G2</t>
  </si>
  <si>
    <t>las_9_H1</t>
  </si>
  <si>
    <t>las_9_H2</t>
  </si>
  <si>
    <t>las_9_H3</t>
  </si>
  <si>
    <t>las_9_I1</t>
  </si>
  <si>
    <t>las_9_I2</t>
  </si>
  <si>
    <t>las_9_I3</t>
  </si>
  <si>
    <t>las_9_a1</t>
  </si>
  <si>
    <t>las_9_a2</t>
  </si>
  <si>
    <t>las_9_a3</t>
  </si>
  <si>
    <t>las_9_b1</t>
  </si>
  <si>
    <t>las_9_b2</t>
  </si>
  <si>
    <t>las_9_b3</t>
  </si>
  <si>
    <t>las_9_c1</t>
  </si>
  <si>
    <t>las_9_c2</t>
  </si>
  <si>
    <t>las_9_c3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</si>
</sst>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K13" sqref="K13"/>
    </sheetView>
  </sheetViews>
  <sheetFormatPr defaultRowHeight="14.2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>
        <v>26.288</v>
      </c>
      <c r="C2">
        <v>13.26446744927909</v>
      </c>
      <c r="D2" s="4">
        <f>SUM(C2:C4)/3</f>
        <v>14.133806924392646</v>
      </c>
      <c r="E2">
        <f>(C2-14.134)/14.134*100</f>
        <v>-6.1520627615742907</v>
      </c>
      <c r="F2">
        <v>9.8791218871945414</v>
      </c>
      <c r="G2" s="5">
        <f>SUM(F2:F4)/3</f>
        <v>11.30258084957233</v>
      </c>
      <c r="H2">
        <f>(F2-11.30258)/11.30258*100</f>
        <v>-12.594098982758442</v>
      </c>
    </row>
    <row r="3" spans="1:8" x14ac:dyDescent="0.2">
      <c r="A3" s="1" t="s">
        <v>9</v>
      </c>
      <c r="B3">
        <v>26.288</v>
      </c>
      <c r="C3">
        <v>13.734508150894881</v>
      </c>
      <c r="D3" s="4"/>
      <c r="E3">
        <f t="shared" ref="E3:E5" si="0">(C3-14.134)/14.134*100</f>
        <v>-2.8264599483877162</v>
      </c>
      <c r="F3">
        <v>11.532315531513991</v>
      </c>
      <c r="G3" s="5"/>
      <c r="H3">
        <f t="shared" ref="H3:H5" si="1">(F3-11.30258)/11.30258*100</f>
        <v>2.0325937220881425</v>
      </c>
    </row>
    <row r="4" spans="1:8" x14ac:dyDescent="0.2">
      <c r="A4" s="1" t="s">
        <v>10</v>
      </c>
      <c r="B4">
        <v>26.288</v>
      </c>
      <c r="C4">
        <v>15.40244517300397</v>
      </c>
      <c r="D4" s="4"/>
      <c r="E4">
        <f t="shared" si="0"/>
        <v>8.9744246002827932</v>
      </c>
      <c r="F4">
        <v>12.49630513000846</v>
      </c>
      <c r="G4" s="5"/>
      <c r="H4">
        <f t="shared" si="1"/>
        <v>10.56152781053936</v>
      </c>
    </row>
    <row r="5" spans="1:8" x14ac:dyDescent="0.2">
      <c r="A5" s="1" t="s">
        <v>11</v>
      </c>
      <c r="B5">
        <v>41.104497620238497</v>
      </c>
      <c r="C5">
        <v>18.853087578832248</v>
      </c>
      <c r="D5" s="4">
        <f>SUM(C5:C7)/3</f>
        <v>16.31504384218324</v>
      </c>
      <c r="E5">
        <f>(C5-16.315)/16.315*100</f>
        <v>15.556773391555298</v>
      </c>
      <c r="F5">
        <v>18.508334362140971</v>
      </c>
      <c r="G5" s="5">
        <f>SUM(F5:F7)/3</f>
        <v>16.753636844104573</v>
      </c>
      <c r="H5">
        <f>(F5-16.754)/16.754*100</f>
        <v>10.471137412802731</v>
      </c>
    </row>
    <row r="6" spans="1:8" x14ac:dyDescent="0.2">
      <c r="A6" s="1" t="s">
        <v>12</v>
      </c>
      <c r="B6">
        <v>41.104497620238497</v>
      </c>
      <c r="C6">
        <v>15.998711842013909</v>
      </c>
      <c r="D6" s="4"/>
      <c r="E6">
        <f t="shared" ref="E6:E8" si="2">(C6-16.315)/16.315*100</f>
        <v>-1.9386341280177251</v>
      </c>
      <c r="F6">
        <v>15.110831431751279</v>
      </c>
      <c r="G6" s="5"/>
      <c r="H6">
        <f t="shared" ref="H6:H8" si="3">(F6-16.754)/16.754*100</f>
        <v>-9.8076194833993178</v>
      </c>
    </row>
    <row r="7" spans="1:8" x14ac:dyDescent="0.2">
      <c r="A7" s="1" t="s">
        <v>13</v>
      </c>
      <c r="B7">
        <v>41.104497620238497</v>
      </c>
      <c r="C7">
        <v>14.09333210570356</v>
      </c>
      <c r="D7" s="4"/>
      <c r="E7">
        <f t="shared" si="2"/>
        <v>-13.617333094063385</v>
      </c>
      <c r="F7">
        <v>16.641744738421469</v>
      </c>
      <c r="G7" s="5"/>
      <c r="H7">
        <f t="shared" si="3"/>
        <v>-0.6700206612064723</v>
      </c>
    </row>
    <row r="8" spans="1:8" x14ac:dyDescent="0.2">
      <c r="A8" s="1" t="s">
        <v>14</v>
      </c>
      <c r="B8">
        <v>65.121094979743305</v>
      </c>
      <c r="C8">
        <v>35.222403439154597</v>
      </c>
      <c r="D8" s="4">
        <f>SUM(C8:C9)/2</f>
        <v>33.616254831194205</v>
      </c>
      <c r="E8">
        <f>(C8-33.616)/33.616*100</f>
        <v>4.7786870512690305</v>
      </c>
      <c r="F8">
        <v>26.162938549645499</v>
      </c>
      <c r="G8" s="5">
        <f>SUM(F8:F9)/2</f>
        <v>26.083099329934136</v>
      </c>
      <c r="H8">
        <f>(F8-26.0831)/26.0831*100</f>
        <v>0.30609302439318037</v>
      </c>
    </row>
    <row r="9" spans="1:8" x14ac:dyDescent="0.2">
      <c r="A9" s="1" t="s">
        <v>15</v>
      </c>
      <c r="B9">
        <v>65.121094979743305</v>
      </c>
      <c r="C9">
        <v>32.010106223233812</v>
      </c>
      <c r="D9" s="4"/>
      <c r="E9">
        <f t="shared" ref="E9:E10" si="4">(C9-33.616)/33.616*100</f>
        <v>-4.7771709208894197</v>
      </c>
      <c r="F9">
        <v>26.003260110222769</v>
      </c>
      <c r="G9" s="5"/>
      <c r="H9">
        <f t="shared" ref="H9:H10" si="5">(F9-26.0831)/26.0831*100</f>
        <v>-0.30609816232439008</v>
      </c>
    </row>
    <row r="10" spans="1:8" x14ac:dyDescent="0.2">
      <c r="A10" s="1" t="s">
        <v>16</v>
      </c>
      <c r="B10">
        <v>76.792832627891698</v>
      </c>
      <c r="C10">
        <v>31.717283814288379</v>
      </c>
      <c r="D10" s="4">
        <f>SUM(C10:C12)/3</f>
        <v>31.525381742291462</v>
      </c>
      <c r="E10">
        <f>(C10-31.525)/31.525*100</f>
        <v>0.60994072732238058</v>
      </c>
      <c r="F10">
        <v>29.585920052451488</v>
      </c>
      <c r="G10" s="5">
        <f>SUM(F10:F12)/3</f>
        <v>33.845218333530511</v>
      </c>
      <c r="H10">
        <f>(F10-33.84522)/33.84522*100</f>
        <v>-12.584642521302888</v>
      </c>
    </row>
    <row r="11" spans="1:8" x14ac:dyDescent="0.2">
      <c r="A11" s="1" t="s">
        <v>17</v>
      </c>
      <c r="B11">
        <v>76.792832627891698</v>
      </c>
      <c r="C11">
        <v>32.699254301405887</v>
      </c>
      <c r="D11" s="4"/>
      <c r="E11">
        <f t="shared" ref="E11:E13" si="6">(C11-31.525)/31.525*100</f>
        <v>3.7248352146102719</v>
      </c>
      <c r="F11">
        <v>39.361223571749882</v>
      </c>
      <c r="G11" s="5"/>
      <c r="H11">
        <f t="shared" ref="H11:H13" si="7">(F11-33.84522)/33.84522*100</f>
        <v>16.297732949438309</v>
      </c>
    </row>
    <row r="12" spans="1:8" x14ac:dyDescent="0.2">
      <c r="A12" s="1" t="s">
        <v>18</v>
      </c>
      <c r="B12">
        <v>76.792832627891698</v>
      </c>
      <c r="C12">
        <v>30.159607111180119</v>
      </c>
      <c r="D12" s="4"/>
      <c r="E12">
        <f t="shared" si="6"/>
        <v>-4.3311431842026327</v>
      </c>
      <c r="F12">
        <v>32.588511376390159</v>
      </c>
      <c r="G12" s="5"/>
      <c r="H12">
        <f t="shared" si="7"/>
        <v>-3.7131051995225297</v>
      </c>
    </row>
    <row r="13" spans="1:8" x14ac:dyDescent="0.2">
      <c r="A13" s="1" t="s">
        <v>19</v>
      </c>
      <c r="B13">
        <v>89.398894439431302</v>
      </c>
      <c r="C13">
        <v>46.33302807356597</v>
      </c>
      <c r="D13" s="4">
        <f>SUM(C13:C15)/3</f>
        <v>50.339045878160022</v>
      </c>
      <c r="E13">
        <f>(C13-50.339)/50.339*100</f>
        <v>-7.9579886895528889</v>
      </c>
      <c r="F13">
        <v>50.759252628495162</v>
      </c>
      <c r="G13" s="5">
        <f>SUM(F13:F15)/3</f>
        <v>43.604871267689816</v>
      </c>
      <c r="H13">
        <f>(F13-43.605)/43.605*100</f>
        <v>16.4069547723774</v>
      </c>
    </row>
    <row r="14" spans="1:8" x14ac:dyDescent="0.2">
      <c r="A14" s="1" t="s">
        <v>20</v>
      </c>
      <c r="B14">
        <v>89.398894439431302</v>
      </c>
      <c r="C14">
        <v>50.910568106193608</v>
      </c>
      <c r="D14" s="4"/>
      <c r="E14">
        <f t="shared" ref="E14:E16" si="8">(C14-50.339)/50.339*100</f>
        <v>1.1354379431327788</v>
      </c>
      <c r="F14">
        <v>34.728482682882849</v>
      </c>
      <c r="G14" s="5"/>
      <c r="H14">
        <f t="shared" ref="H14:H16" si="9">(F14-43.605)/43.605*100</f>
        <v>-20.356650194053778</v>
      </c>
    </row>
    <row r="15" spans="1:8" x14ac:dyDescent="0.2">
      <c r="A15" s="1" t="s">
        <v>21</v>
      </c>
      <c r="B15">
        <v>89.398894439431302</v>
      </c>
      <c r="C15">
        <v>53.77354145472048</v>
      </c>
      <c r="D15" s="4"/>
      <c r="E15">
        <f t="shared" si="8"/>
        <v>6.8228241616251433</v>
      </c>
      <c r="F15">
        <v>45.326878491691431</v>
      </c>
      <c r="G15" s="5"/>
      <c r="H15">
        <f t="shared" si="9"/>
        <v>3.9488097504676865</v>
      </c>
    </row>
    <row r="16" spans="1:8" x14ac:dyDescent="0.2">
      <c r="A16" s="1" t="s">
        <v>22</v>
      </c>
      <c r="B16">
        <v>42.586249728185898</v>
      </c>
      <c r="C16">
        <v>14.86551557891608</v>
      </c>
      <c r="D16" s="4">
        <f>SUM(C16:C18)/3</f>
        <v>19.379715013408504</v>
      </c>
      <c r="E16">
        <f>(C16-19.38)/50.339*100</f>
        <v>-8.9681646855994739</v>
      </c>
      <c r="F16">
        <v>12.84089024779885</v>
      </c>
      <c r="G16" s="5">
        <f>SUM(F16:F18)/3</f>
        <v>14.052131341340072</v>
      </c>
      <c r="H16">
        <f>(F16-14.05213)/14.05213*100</f>
        <v>-8.6196167570407489</v>
      </c>
    </row>
    <row r="17" spans="1:8" x14ac:dyDescent="0.2">
      <c r="A17" s="1" t="s">
        <v>23</v>
      </c>
      <c r="B17">
        <v>42.586249728185898</v>
      </c>
      <c r="C17">
        <v>18.70681956761204</v>
      </c>
      <c r="D17" s="4"/>
      <c r="E17">
        <f t="shared" ref="E17:E19" si="10">(C17-19.38)/50.339*100</f>
        <v>-1.3372940113787692</v>
      </c>
      <c r="F17">
        <v>15.02452652438034</v>
      </c>
      <c r="G17" s="5"/>
      <c r="H17">
        <f t="shared" ref="H17:H19" si="11">(F17-14.05213)/14.05213*100</f>
        <v>6.9199226336529751</v>
      </c>
    </row>
    <row r="18" spans="1:8" x14ac:dyDescent="0.2">
      <c r="A18" s="1" t="s">
        <v>24</v>
      </c>
      <c r="B18">
        <v>42.586249728185898</v>
      </c>
      <c r="C18">
        <v>24.566809893697389</v>
      </c>
      <c r="D18" s="4"/>
      <c r="E18">
        <f t="shared" si="10"/>
        <v>10.30376029261088</v>
      </c>
      <c r="F18">
        <v>14.29097725184103</v>
      </c>
      <c r="G18" s="5"/>
      <c r="H18">
        <f t="shared" si="11"/>
        <v>1.6997227597597631</v>
      </c>
    </row>
    <row r="19" spans="1:8" x14ac:dyDescent="0.2">
      <c r="A19" s="1" t="s">
        <v>25</v>
      </c>
      <c r="B19">
        <v>66.042296379947203</v>
      </c>
      <c r="C19">
        <v>19.201033522092761</v>
      </c>
      <c r="D19" s="4">
        <f>SUM(C19:C20)/2</f>
        <v>24.132106714357832</v>
      </c>
      <c r="E19">
        <f>(C19-24.132)/24.132*100</f>
        <v>-20.433310450469254</v>
      </c>
      <c r="F19">
        <v>22.890168937185429</v>
      </c>
      <c r="G19" s="5">
        <f>SUM(F19:F20)/2</f>
        <v>24.268555773165843</v>
      </c>
      <c r="H19">
        <f>(F19-24.269)/24.269*100</f>
        <v>-5.6814498447178279</v>
      </c>
    </row>
    <row r="20" spans="1:8" x14ac:dyDescent="0.2">
      <c r="A20" s="1" t="s">
        <v>26</v>
      </c>
      <c r="B20">
        <v>66.042296379947203</v>
      </c>
      <c r="C20">
        <v>29.063179906622899</v>
      </c>
      <c r="D20" s="4"/>
      <c r="E20">
        <f t="shared" ref="E20:E21" si="12">(C20-24.132)/24.132*100</f>
        <v>20.434194872463525</v>
      </c>
      <c r="F20">
        <v>25.646942609146262</v>
      </c>
      <c r="G20" s="5"/>
      <c r="H20">
        <f t="shared" ref="H20:H21" si="13">(F20-24.269)/24.269*100</f>
        <v>5.6777889865518283</v>
      </c>
    </row>
    <row r="21" spans="1:8" x14ac:dyDescent="0.2">
      <c r="A21" s="1" t="s">
        <v>27</v>
      </c>
      <c r="B21">
        <v>76.992709706445098</v>
      </c>
      <c r="C21">
        <v>37.076782875011212</v>
      </c>
      <c r="D21" s="4">
        <f>SUM(C21:C23)/3</f>
        <v>36.061376654056723</v>
      </c>
      <c r="E21">
        <f>(C21-36.061)/36.061*100</f>
        <v>2.8168461080147851</v>
      </c>
      <c r="F21">
        <v>28.70276936876331</v>
      </c>
      <c r="G21" s="5">
        <f>SUM(F21:F23)/3</f>
        <v>29.12229220098558</v>
      </c>
      <c r="H21">
        <f>(F21-29.122)/29.122*100</f>
        <v>-1.4395667579036133</v>
      </c>
    </row>
    <row r="22" spans="1:8" x14ac:dyDescent="0.2">
      <c r="A22" s="1" t="s">
        <v>28</v>
      </c>
      <c r="B22">
        <v>76.992709706445098</v>
      </c>
      <c r="C22">
        <v>28.940889589644669</v>
      </c>
      <c r="D22" s="4"/>
      <c r="E22">
        <f t="shared" ref="E22:E24" si="14">(C22-36.061)/36.061*100</f>
        <v>-19.744628297482961</v>
      </c>
      <c r="F22">
        <v>28.27063000200182</v>
      </c>
      <c r="G22" s="5"/>
      <c r="H22">
        <f t="shared" ref="H22:H24" si="15">(F22-29.122)/29.122*100</f>
        <v>-2.9234599203288929</v>
      </c>
    </row>
    <row r="23" spans="1:8" x14ac:dyDescent="0.2">
      <c r="A23" s="1" t="s">
        <v>29</v>
      </c>
      <c r="B23">
        <v>76.992709706445098</v>
      </c>
      <c r="C23">
        <v>42.166457497514308</v>
      </c>
      <c r="D23" s="4"/>
      <c r="E23">
        <f t="shared" si="14"/>
        <v>16.930915663776126</v>
      </c>
      <c r="F23">
        <v>30.393477232191611</v>
      </c>
      <c r="G23" s="5"/>
      <c r="H23">
        <f t="shared" si="15"/>
        <v>4.3660367838459262</v>
      </c>
    </row>
    <row r="24" spans="1:8" x14ac:dyDescent="0.2">
      <c r="A24" s="1" t="s">
        <v>30</v>
      </c>
      <c r="B24">
        <v>89.189498769345406</v>
      </c>
      <c r="C24">
        <v>42.27970932599348</v>
      </c>
      <c r="D24" s="4">
        <f>SUM(C24:C26)/3</f>
        <v>43.7516569335437</v>
      </c>
      <c r="E24">
        <f>(C24-43.752)/43.752*100</f>
        <v>-3.3650819939808985</v>
      </c>
      <c r="F24">
        <v>33.384348535863687</v>
      </c>
      <c r="G24" s="5">
        <f>SUM(F24:F26)/3</f>
        <v>30.021311305451803</v>
      </c>
      <c r="H24">
        <f>(F24-30)/30*100</f>
        <v>11.281161786212289</v>
      </c>
    </row>
    <row r="25" spans="1:8" x14ac:dyDescent="0.2">
      <c r="A25" s="1" t="s">
        <v>31</v>
      </c>
      <c r="B25">
        <v>89.189498769345406</v>
      </c>
      <c r="C25">
        <v>40.662748646661498</v>
      </c>
      <c r="D25" s="4"/>
      <c r="E25">
        <f t="shared" ref="E25:E27" si="16">(C25-43.752)/43.752*100</f>
        <v>-7.060823170000238</v>
      </c>
      <c r="F25">
        <v>24.29125087735359</v>
      </c>
      <c r="G25" s="5"/>
      <c r="H25">
        <f t="shared" ref="H25:H27" si="17">(F25-30)/30*100</f>
        <v>-19.029163742154697</v>
      </c>
    </row>
    <row r="26" spans="1:8" x14ac:dyDescent="0.2">
      <c r="A26" s="1" t="s">
        <v>32</v>
      </c>
      <c r="B26">
        <v>89.189498769345406</v>
      </c>
      <c r="C26">
        <v>48.312512827976128</v>
      </c>
      <c r="D26" s="4"/>
      <c r="E26">
        <f t="shared" si="16"/>
        <v>10.423552815816707</v>
      </c>
      <c r="F26">
        <v>32.388334503138132</v>
      </c>
      <c r="G26" s="5"/>
      <c r="H26">
        <f t="shared" si="17"/>
        <v>7.9611150104604418</v>
      </c>
    </row>
    <row r="27" spans="1:8" x14ac:dyDescent="0.2">
      <c r="A27" s="1" t="s">
        <v>33</v>
      </c>
      <c r="B27">
        <v>26.288</v>
      </c>
      <c r="C27">
        <v>10.67770087242204</v>
      </c>
      <c r="D27" s="4">
        <f>SUM(C27:C29)/3</f>
        <v>14.084583397777962</v>
      </c>
      <c r="E27">
        <f>(C27-14.085)/14.085*100</f>
        <v>-24.190977121604263</v>
      </c>
      <c r="F27">
        <v>10.47318662815756</v>
      </c>
      <c r="G27" s="5">
        <f>SUM(F27:F29)/3</f>
        <v>10.110945929440065</v>
      </c>
      <c r="H27">
        <f>(F27-10.111)/10.111*100</f>
        <v>3.5821049169969261</v>
      </c>
    </row>
    <row r="28" spans="1:8" x14ac:dyDescent="0.2">
      <c r="A28" s="1" t="s">
        <v>34</v>
      </c>
      <c r="B28">
        <v>26.288</v>
      </c>
      <c r="C28">
        <v>14.584786708395971</v>
      </c>
      <c r="D28" s="4"/>
      <c r="E28">
        <f t="shared" ref="E28:E30" si="18">(C28-14.085)/14.085*100</f>
        <v>3.5483614369610916</v>
      </c>
      <c r="F28">
        <v>7.6853295824032442</v>
      </c>
      <c r="G28" s="5"/>
      <c r="H28">
        <f t="shared" ref="H28:H30" si="19">(F28-10.111)/10.111*100</f>
        <v>-23.99041061810658</v>
      </c>
    </row>
    <row r="29" spans="1:8" x14ac:dyDescent="0.2">
      <c r="A29" s="1" t="s">
        <v>35</v>
      </c>
      <c r="B29">
        <v>26.288</v>
      </c>
      <c r="C29">
        <v>16.991262612515879</v>
      </c>
      <c r="D29" s="4"/>
      <c r="E29">
        <f t="shared" si="18"/>
        <v>20.633742367879858</v>
      </c>
      <c r="F29">
        <v>12.17432157775939</v>
      </c>
      <c r="G29" s="5"/>
      <c r="H29">
        <f t="shared" si="19"/>
        <v>20.406701392141123</v>
      </c>
    </row>
    <row r="30" spans="1:8" x14ac:dyDescent="0.2">
      <c r="A30" s="1" t="s">
        <v>36</v>
      </c>
      <c r="B30">
        <v>41.104497620238497</v>
      </c>
      <c r="C30">
        <v>16.115359527313561</v>
      </c>
      <c r="D30" s="4">
        <f>SUM(C30:C32)/3</f>
        <v>18.010770145930739</v>
      </c>
      <c r="E30">
        <f>(C30-18.01)/18.01*100</f>
        <v>-10.519935994927485</v>
      </c>
      <c r="F30">
        <v>19.998719594172329</v>
      </c>
      <c r="G30" s="5">
        <f>SUM(F30:F32)/3</f>
        <v>17.298348243205137</v>
      </c>
      <c r="H30">
        <f>(F30-17.298)/17.298*100</f>
        <v>15.612900879710548</v>
      </c>
    </row>
    <row r="31" spans="1:8" x14ac:dyDescent="0.2">
      <c r="A31" s="1" t="s">
        <v>37</v>
      </c>
      <c r="B31">
        <v>41.104497620238497</v>
      </c>
      <c r="C31">
        <v>14.749716407054461</v>
      </c>
      <c r="D31" s="4"/>
      <c r="E31">
        <f t="shared" ref="E31:E33" si="20">(C31-18.01)/18.01*100</f>
        <v>-18.102629611024657</v>
      </c>
      <c r="F31">
        <v>16.851833804372539</v>
      </c>
      <c r="G31" s="5"/>
      <c r="H31">
        <f t="shared" ref="H31:H33" si="21">(F31-17.298)/17.298*100</f>
        <v>-2.5792935346714017</v>
      </c>
    </row>
    <row r="32" spans="1:8" x14ac:dyDescent="0.2">
      <c r="A32" s="1" t="s">
        <v>38</v>
      </c>
      <c r="B32">
        <v>41.104497620238497</v>
      </c>
      <c r="C32">
        <v>23.167234503424201</v>
      </c>
      <c r="D32" s="4"/>
      <c r="E32">
        <f t="shared" si="20"/>
        <v>28.635394244443081</v>
      </c>
      <c r="F32">
        <v>15.044491331070541</v>
      </c>
      <c r="G32" s="5"/>
      <c r="H32">
        <f t="shared" si="21"/>
        <v>-13.027567747308694</v>
      </c>
    </row>
    <row r="33" spans="1:8" x14ac:dyDescent="0.2">
      <c r="A33" s="1" t="s">
        <v>39</v>
      </c>
      <c r="B33">
        <v>65.121094979743305</v>
      </c>
      <c r="C33">
        <v>35.397975536741157</v>
      </c>
      <c r="D33" s="4">
        <f>SUM(C33:C35)/3</f>
        <v>36.670516663008435</v>
      </c>
      <c r="E33">
        <f>(C33-36.671)/36.671*100</f>
        <v>-3.4714746346127519</v>
      </c>
      <c r="F33">
        <v>25.958966651313499</v>
      </c>
      <c r="G33" s="5">
        <f>SUM(F33:F35)/3</f>
        <v>26.773333313137883</v>
      </c>
      <c r="H33">
        <f>(F33-26.77)/26.77*100</f>
        <v>-3.0296352210926423</v>
      </c>
    </row>
    <row r="34" spans="1:8" x14ac:dyDescent="0.2">
      <c r="A34" s="1" t="s">
        <v>40</v>
      </c>
      <c r="B34">
        <v>65.121094979743305</v>
      </c>
      <c r="C34">
        <v>36.452649378617807</v>
      </c>
      <c r="D34" s="4"/>
      <c r="E34">
        <f t="shared" ref="E34:E35" si="22">(C34-36.671)/36.671*100</f>
        <v>-0.59543132552205524</v>
      </c>
      <c r="F34">
        <v>25.431310948332559</v>
      </c>
      <c r="G34" s="5"/>
      <c r="H34">
        <f t="shared" ref="H34:H35" si="23">(F34-26.77)/26.77*100</f>
        <v>-5.0007062072000021</v>
      </c>
    </row>
    <row r="35" spans="1:8" x14ac:dyDescent="0.2">
      <c r="A35" s="1" t="s">
        <v>41</v>
      </c>
      <c r="B35">
        <v>65.121094979743305</v>
      </c>
      <c r="C35">
        <v>38.160925073666348</v>
      </c>
      <c r="D35" s="4"/>
      <c r="E35">
        <f t="shared" si="22"/>
        <v>4.0629518520529819</v>
      </c>
      <c r="F35">
        <v>28.92972233976759</v>
      </c>
      <c r="G35" s="5"/>
      <c r="H35">
        <f t="shared" si="23"/>
        <v>8.0676964503832291</v>
      </c>
    </row>
  </sheetData>
  <mergeCells count="24">
    <mergeCell ref="D27:D29"/>
    <mergeCell ref="G27:G29"/>
    <mergeCell ref="D30:D32"/>
    <mergeCell ref="G30:G32"/>
    <mergeCell ref="D33:D35"/>
    <mergeCell ref="G33:G35"/>
    <mergeCell ref="D19:D20"/>
    <mergeCell ref="G19:G20"/>
    <mergeCell ref="D21:D23"/>
    <mergeCell ref="G21:G23"/>
    <mergeCell ref="D24:D26"/>
    <mergeCell ref="G24:G26"/>
    <mergeCell ref="D10:D12"/>
    <mergeCell ref="G10:G12"/>
    <mergeCell ref="D13:D15"/>
    <mergeCell ref="G13:G15"/>
    <mergeCell ref="D16:D18"/>
    <mergeCell ref="G16:G18"/>
    <mergeCell ref="D2:D4"/>
    <mergeCell ref="G2:G4"/>
    <mergeCell ref="D5:D7"/>
    <mergeCell ref="G5:G7"/>
    <mergeCell ref="D8:D9"/>
    <mergeCell ref="G8:G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2019-11-20T09:01:43Z</dcterms:modified>
</cp:coreProperties>
</file>