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ZhongWei Sun\OneDrive - FNC\Experiment\Experiment_Class\output\"/>
    </mc:Choice>
  </mc:AlternateContent>
  <bookViews>
    <workbookView xWindow="240" yWindow="15" windowWidth="16095" windowHeight="9660" activeTab="2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G3" i="3" l="1"/>
  <c r="G4" i="3"/>
  <c r="G5" i="3"/>
  <c r="G6" i="3"/>
  <c r="G7" i="3"/>
  <c r="G8" i="3"/>
  <c r="G9" i="3"/>
  <c r="G2" i="3"/>
  <c r="F3" i="3"/>
  <c r="F4" i="3"/>
  <c r="F5" i="3"/>
  <c r="F6" i="3"/>
  <c r="F7" i="3"/>
  <c r="F8" i="3"/>
  <c r="F9" i="3"/>
  <c r="F2" i="3"/>
  <c r="K35" i="2"/>
  <c r="J35" i="2"/>
  <c r="I35" i="2"/>
  <c r="F35" i="2"/>
  <c r="K34" i="2"/>
  <c r="J34" i="2"/>
  <c r="I34" i="2"/>
  <c r="F34" i="2"/>
  <c r="K33" i="2"/>
  <c r="J33" i="2"/>
  <c r="I33" i="2"/>
  <c r="H33" i="2"/>
  <c r="F33" i="2"/>
  <c r="E33" i="2"/>
  <c r="K32" i="2"/>
  <c r="J32" i="2"/>
  <c r="I32" i="2"/>
  <c r="F32" i="2"/>
  <c r="K31" i="2"/>
  <c r="J31" i="2"/>
  <c r="I31" i="2"/>
  <c r="F31" i="2"/>
  <c r="K30" i="2"/>
  <c r="J30" i="2"/>
  <c r="I30" i="2"/>
  <c r="H30" i="2"/>
  <c r="F30" i="2"/>
  <c r="E30" i="2"/>
  <c r="K29" i="2"/>
  <c r="J29" i="2"/>
  <c r="I29" i="2"/>
  <c r="F29" i="2"/>
  <c r="K28" i="2"/>
  <c r="J28" i="2"/>
  <c r="I28" i="2"/>
  <c r="F28" i="2"/>
  <c r="K27" i="2"/>
  <c r="J27" i="2"/>
  <c r="I27" i="2"/>
  <c r="H27" i="2"/>
  <c r="F27" i="2"/>
  <c r="E27" i="2"/>
  <c r="K26" i="2"/>
  <c r="J26" i="2"/>
  <c r="I26" i="2"/>
  <c r="F26" i="2"/>
  <c r="K25" i="2"/>
  <c r="J25" i="2"/>
  <c r="I25" i="2"/>
  <c r="F25" i="2"/>
  <c r="K24" i="2"/>
  <c r="J24" i="2"/>
  <c r="I24" i="2"/>
  <c r="H24" i="2"/>
  <c r="F24" i="2"/>
  <c r="E24" i="2"/>
  <c r="K23" i="2"/>
  <c r="J23" i="2"/>
  <c r="I23" i="2"/>
  <c r="F23" i="2"/>
  <c r="K22" i="2"/>
  <c r="J22" i="2"/>
  <c r="I22" i="2"/>
  <c r="F22" i="2"/>
  <c r="K21" i="2"/>
  <c r="J21" i="2"/>
  <c r="I21" i="2"/>
  <c r="H21" i="2"/>
  <c r="F21" i="2"/>
  <c r="E21" i="2"/>
  <c r="K20" i="2"/>
  <c r="J20" i="2"/>
  <c r="I20" i="2"/>
  <c r="F20" i="2"/>
  <c r="K19" i="2"/>
  <c r="J19" i="2"/>
  <c r="I19" i="2"/>
  <c r="H19" i="2"/>
  <c r="F19" i="2"/>
  <c r="E19" i="2"/>
  <c r="K18" i="2"/>
  <c r="J18" i="2"/>
  <c r="I18" i="2"/>
  <c r="F18" i="2"/>
  <c r="K17" i="2"/>
  <c r="J17" i="2"/>
  <c r="I17" i="2"/>
  <c r="F17" i="2"/>
  <c r="K16" i="2"/>
  <c r="J16" i="2"/>
  <c r="I16" i="2"/>
  <c r="H16" i="2"/>
  <c r="F16" i="2"/>
  <c r="E16" i="2"/>
  <c r="K15" i="2"/>
  <c r="J15" i="2"/>
  <c r="I15" i="2"/>
  <c r="F15" i="2"/>
  <c r="K14" i="2"/>
  <c r="J14" i="2"/>
  <c r="I14" i="2"/>
  <c r="F14" i="2"/>
  <c r="K13" i="2"/>
  <c r="J13" i="2"/>
  <c r="I13" i="2"/>
  <c r="H13" i="2"/>
  <c r="F13" i="2"/>
  <c r="E13" i="2"/>
  <c r="K12" i="2"/>
  <c r="J12" i="2"/>
  <c r="I12" i="2"/>
  <c r="F12" i="2"/>
  <c r="K11" i="2"/>
  <c r="J11" i="2"/>
  <c r="I11" i="2"/>
  <c r="F11" i="2"/>
  <c r="K10" i="2"/>
  <c r="J10" i="2"/>
  <c r="I10" i="2"/>
  <c r="H10" i="2"/>
  <c r="F10" i="2"/>
  <c r="E10" i="2"/>
  <c r="K9" i="2"/>
  <c r="J9" i="2"/>
  <c r="I9" i="2"/>
  <c r="F9" i="2"/>
  <c r="K8" i="2"/>
  <c r="J8" i="2"/>
  <c r="I8" i="2"/>
  <c r="H8" i="2"/>
  <c r="F8" i="2"/>
  <c r="E8" i="2"/>
  <c r="K7" i="2"/>
  <c r="J7" i="2"/>
  <c r="I7" i="2"/>
  <c r="F7" i="2"/>
  <c r="K6" i="2"/>
  <c r="J6" i="2"/>
  <c r="I6" i="2"/>
  <c r="F6" i="2"/>
  <c r="K5" i="2"/>
  <c r="J5" i="2"/>
  <c r="I5" i="2"/>
  <c r="H5" i="2"/>
  <c r="F5" i="2"/>
  <c r="E5" i="2"/>
  <c r="K4" i="2"/>
  <c r="J4" i="2"/>
  <c r="I4" i="2"/>
  <c r="F4" i="2"/>
  <c r="K3" i="2"/>
  <c r="J3" i="2"/>
  <c r="I3" i="2"/>
  <c r="F3" i="2"/>
  <c r="K2" i="2"/>
  <c r="J2" i="2"/>
  <c r="I2" i="2"/>
  <c r="H2" i="2"/>
  <c r="F2" i="2"/>
  <c r="E2" i="2"/>
  <c r="L40" i="1" l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39" i="1"/>
  <c r="J71" i="1"/>
  <c r="J72" i="1"/>
  <c r="J70" i="1"/>
  <c r="J68" i="1"/>
  <c r="J69" i="1"/>
  <c r="J67" i="1"/>
  <c r="J65" i="1"/>
  <c r="J66" i="1"/>
  <c r="J64" i="1"/>
  <c r="J62" i="1"/>
  <c r="J63" i="1"/>
  <c r="J61" i="1"/>
  <c r="J59" i="1"/>
  <c r="J60" i="1"/>
  <c r="J58" i="1"/>
  <c r="J57" i="1"/>
  <c r="J56" i="1"/>
  <c r="J54" i="1"/>
  <c r="J55" i="1"/>
  <c r="J53" i="1"/>
  <c r="J51" i="1"/>
  <c r="J52" i="1"/>
  <c r="J50" i="1"/>
  <c r="J48" i="1"/>
  <c r="J49" i="1"/>
  <c r="J47" i="1"/>
  <c r="J46" i="1"/>
  <c r="J45" i="1"/>
  <c r="J43" i="1"/>
  <c r="J44" i="1"/>
  <c r="J42" i="1"/>
  <c r="J40" i="1"/>
  <c r="J41" i="1"/>
  <c r="J39" i="1"/>
  <c r="G71" i="1"/>
  <c r="G72" i="1"/>
  <c r="G70" i="1"/>
  <c r="G68" i="1"/>
  <c r="G69" i="1"/>
  <c r="G67" i="1"/>
  <c r="G65" i="1"/>
  <c r="G66" i="1"/>
  <c r="G64" i="1"/>
  <c r="G62" i="1"/>
  <c r="G63" i="1"/>
  <c r="G61" i="1"/>
  <c r="G59" i="1"/>
  <c r="G60" i="1"/>
  <c r="G58" i="1"/>
  <c r="G57" i="1"/>
  <c r="G56" i="1"/>
  <c r="G54" i="1"/>
  <c r="G55" i="1"/>
  <c r="G53" i="1"/>
  <c r="G51" i="1"/>
  <c r="G52" i="1"/>
  <c r="G50" i="1"/>
  <c r="G48" i="1"/>
  <c r="G49" i="1"/>
  <c r="G47" i="1"/>
  <c r="G46" i="1"/>
  <c r="G45" i="1"/>
  <c r="G43" i="1"/>
  <c r="G44" i="1"/>
  <c r="G42" i="1"/>
  <c r="G40" i="1"/>
  <c r="G41" i="1"/>
  <c r="G39" i="1"/>
  <c r="I70" i="1"/>
  <c r="I67" i="1"/>
  <c r="I64" i="1"/>
  <c r="I61" i="1"/>
  <c r="I58" i="1"/>
  <c r="I56" i="1"/>
  <c r="I53" i="1"/>
  <c r="I50" i="1"/>
  <c r="I47" i="1"/>
  <c r="I45" i="1"/>
  <c r="I42" i="1"/>
  <c r="I39" i="1"/>
  <c r="F56" i="1"/>
  <c r="F45" i="1"/>
  <c r="F70" i="1"/>
  <c r="F67" i="1"/>
  <c r="F64" i="1"/>
  <c r="F61" i="1"/>
  <c r="F58" i="1"/>
  <c r="F53" i="1"/>
  <c r="F50" i="1"/>
  <c r="F47" i="1"/>
  <c r="F42" i="1"/>
  <c r="F39" i="1"/>
</calcChain>
</file>

<file path=xl/sharedStrings.xml><?xml version="1.0" encoding="utf-8"?>
<sst xmlns="http://schemas.openxmlformats.org/spreadsheetml/2006/main" count="184" uniqueCount="73">
  <si>
    <t>pre_yield</t>
  </si>
  <si>
    <t>qua_yield</t>
  </si>
  <si>
    <t>yield_sec_0307</t>
  </si>
  <si>
    <t>yield_third_0307</t>
  </si>
  <si>
    <t>test_yield</t>
  </si>
  <si>
    <t>pre_error</t>
  </si>
  <si>
    <t>qua_error</t>
  </si>
  <si>
    <t>sec_error</t>
  </si>
  <si>
    <t>piece_name</t>
  </si>
  <si>
    <t>las_9_A1</t>
  </si>
  <si>
    <t>las_9_A2</t>
  </si>
  <si>
    <t>las_9_A3</t>
  </si>
  <si>
    <t>las_9_B1</t>
  </si>
  <si>
    <t>las_9_B2</t>
  </si>
  <si>
    <t>las_9_B3</t>
  </si>
  <si>
    <t>las_9_C1</t>
  </si>
  <si>
    <t>las_9_C2</t>
  </si>
  <si>
    <t>las_9_D1</t>
  </si>
  <si>
    <t>las_9_D2</t>
  </si>
  <si>
    <t>las_9_D3</t>
  </si>
  <si>
    <t>las_9_E1</t>
  </si>
  <si>
    <t>las_9_E2</t>
  </si>
  <si>
    <t>las_9_E3</t>
  </si>
  <si>
    <t>las_9_F1</t>
  </si>
  <si>
    <t>las_9_F2</t>
  </si>
  <si>
    <t>las_9_F3</t>
  </si>
  <si>
    <t>las_9_G1</t>
  </si>
  <si>
    <t>las_9_G2</t>
  </si>
  <si>
    <t>las_9_H1</t>
  </si>
  <si>
    <t>las_9_H2</t>
  </si>
  <si>
    <t>las_9_H3</t>
  </si>
  <si>
    <t>las_9_I1</t>
  </si>
  <si>
    <t>las_9_I2</t>
  </si>
  <si>
    <t>las_9_I3</t>
  </si>
  <si>
    <t>las_9_a1</t>
  </si>
  <si>
    <t>las_9_a2</t>
  </si>
  <si>
    <t>las_9_a3</t>
  </si>
  <si>
    <t>las_9_b1</t>
  </si>
  <si>
    <t>las_9_b2</t>
  </si>
  <si>
    <t>las_9_b3</t>
  </si>
  <si>
    <t>las_9_c1</t>
  </si>
  <si>
    <t>las_9_c2</t>
  </si>
  <si>
    <t>las_9_c3</t>
  </si>
  <si>
    <t>qua_Error</t>
    <phoneticPr fontId="2" type="noConversion"/>
  </si>
  <si>
    <t>qua_yield</t>
    <phoneticPr fontId="2" type="noConversion"/>
  </si>
  <si>
    <t>aver_yield</t>
    <phoneticPr fontId="2" type="noConversion"/>
  </si>
  <si>
    <t>aver_test_yield</t>
    <phoneticPr fontId="2" type="noConversion"/>
  </si>
  <si>
    <t>pre_error</t>
    <phoneticPr fontId="2" type="noConversion"/>
  </si>
  <si>
    <t>A</t>
    <phoneticPr fontId="2" type="noConversion"/>
  </si>
  <si>
    <t>B</t>
    <phoneticPr fontId="2" type="noConversion"/>
  </si>
  <si>
    <t>C</t>
    <phoneticPr fontId="2" type="noConversion"/>
  </si>
  <si>
    <t>D</t>
    <phoneticPr fontId="2" type="noConversion"/>
  </si>
  <si>
    <t>E</t>
    <phoneticPr fontId="2" type="noConversion"/>
  </si>
  <si>
    <t>F</t>
    <phoneticPr fontId="2" type="noConversion"/>
  </si>
  <si>
    <t>G</t>
    <phoneticPr fontId="2" type="noConversion"/>
  </si>
  <si>
    <t>H</t>
    <phoneticPr fontId="2" type="noConversion"/>
  </si>
  <si>
    <t>I</t>
    <phoneticPr fontId="2" type="noConversion"/>
  </si>
  <si>
    <t>a</t>
    <phoneticPr fontId="2" type="noConversion"/>
  </si>
  <si>
    <t>b</t>
    <phoneticPr fontId="2" type="noConversion"/>
  </si>
  <si>
    <t>c</t>
    <phoneticPr fontId="2" type="noConversion"/>
  </si>
  <si>
    <t>des_name</t>
    <phoneticPr fontId="2" type="noConversion"/>
  </si>
  <si>
    <t>est_error</t>
    <phoneticPr fontId="2" type="noConversion"/>
  </si>
  <si>
    <t>test_error</t>
    <phoneticPr fontId="2" type="noConversion"/>
  </si>
  <si>
    <t>test_yield_Error</t>
    <phoneticPr fontId="2" type="noConversion"/>
  </si>
  <si>
    <t>des_piece</t>
    <phoneticPr fontId="2" type="noConversion"/>
  </si>
  <si>
    <t>des_pre_yield</t>
    <phoneticPr fontId="2" type="noConversion"/>
  </si>
  <si>
    <t>est_yield</t>
    <phoneticPr fontId="2" type="noConversion"/>
  </si>
  <si>
    <t>test_yield</t>
    <phoneticPr fontId="2" type="noConversion"/>
  </si>
  <si>
    <t>des_pre_yield</t>
    <phoneticPr fontId="2" type="noConversion"/>
  </si>
  <si>
    <t>des_error</t>
    <phoneticPr fontId="2" type="noConversion"/>
  </si>
  <si>
    <t>est_error</t>
    <phoneticPr fontId="2" type="noConversion"/>
  </si>
  <si>
    <t>qua_error</t>
    <phoneticPr fontId="2" type="noConversion"/>
  </si>
  <si>
    <t>offset coefficient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</si>
</sst>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"/>
  </numFmts>
  <fonts count="4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1" fillId="0" borderId="3" xfId="0" applyFont="1" applyFill="1" applyBorder="1" applyAlignment="1">
      <alignment horizontal="center" vertical="top"/>
    </xf>
    <xf numFmtId="176" fontId="0" fillId="0" borderId="0" xfId="0" applyNumberFormat="1"/>
    <xf numFmtId="0" fontId="3" fillId="0" borderId="1" xfId="0" applyFont="1" applyBorder="1" applyAlignment="1">
      <alignment horizontal="center" vertical="top"/>
    </xf>
    <xf numFmtId="176" fontId="0" fillId="0" borderId="0" xfId="0" applyNumberForma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0" fontId="0" fillId="0" borderId="4" xfId="0" applyBorder="1" applyAlignment="1">
      <alignment horizontal="center" vertical="center"/>
    </xf>
    <xf numFmtId="176" fontId="3" fillId="0" borderId="0" xfId="0" applyNumberFormat="1" applyFont="1" applyAlignment="1">
      <alignment vertical="center"/>
    </xf>
    <xf numFmtId="0" fontId="0" fillId="0" borderId="1" xfId="0" applyBorder="1" applyAlignment="1">
      <alignment vertical="center"/>
    </xf>
    <xf numFmtId="176" fontId="0" fillId="0" borderId="1" xfId="0" applyNumberFormat="1" applyBorder="1" applyAlignment="1">
      <alignment vertical="center"/>
    </xf>
    <xf numFmtId="176" fontId="3" fillId="0" borderId="1" xfId="0" applyNumberFormat="1" applyFont="1" applyBorder="1" applyAlignment="1">
      <alignment vertical="center"/>
    </xf>
    <xf numFmtId="176" fontId="0" fillId="0" borderId="1" xfId="0" applyNumberFormat="1" applyBorder="1"/>
    <xf numFmtId="0" fontId="0" fillId="0" borderId="1" xfId="0" applyBorder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9222074318074139E-2"/>
          <c:y val="3.5800154514453064E-2"/>
          <c:w val="0.9180473644232866"/>
          <c:h val="0.8251794147155545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Sheet1!$E$38</c:f>
              <c:strCache>
                <c:ptCount val="1"/>
                <c:pt idx="0">
                  <c:v>qua_yield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Sheet1!$C$39:$C$72</c:f>
              <c:strCache>
                <c:ptCount val="34"/>
                <c:pt idx="0">
                  <c:v>las_9_A1</c:v>
                </c:pt>
                <c:pt idx="1">
                  <c:v>las_9_A2</c:v>
                </c:pt>
                <c:pt idx="2">
                  <c:v>las_9_A3</c:v>
                </c:pt>
                <c:pt idx="3">
                  <c:v>las_9_B1</c:v>
                </c:pt>
                <c:pt idx="4">
                  <c:v>las_9_B2</c:v>
                </c:pt>
                <c:pt idx="5">
                  <c:v>las_9_B3</c:v>
                </c:pt>
                <c:pt idx="6">
                  <c:v>las_9_C1</c:v>
                </c:pt>
                <c:pt idx="7">
                  <c:v>las_9_C2</c:v>
                </c:pt>
                <c:pt idx="8">
                  <c:v>las_9_D1</c:v>
                </c:pt>
                <c:pt idx="9">
                  <c:v>las_9_D2</c:v>
                </c:pt>
                <c:pt idx="10">
                  <c:v>las_9_D3</c:v>
                </c:pt>
                <c:pt idx="11">
                  <c:v>las_9_E1</c:v>
                </c:pt>
                <c:pt idx="12">
                  <c:v>las_9_E2</c:v>
                </c:pt>
                <c:pt idx="13">
                  <c:v>las_9_E3</c:v>
                </c:pt>
                <c:pt idx="14">
                  <c:v>las_9_F1</c:v>
                </c:pt>
                <c:pt idx="15">
                  <c:v>las_9_F2</c:v>
                </c:pt>
                <c:pt idx="16">
                  <c:v>las_9_F3</c:v>
                </c:pt>
                <c:pt idx="17">
                  <c:v>las_9_G1</c:v>
                </c:pt>
                <c:pt idx="18">
                  <c:v>las_9_G2</c:v>
                </c:pt>
                <c:pt idx="19">
                  <c:v>las_9_H1</c:v>
                </c:pt>
                <c:pt idx="20">
                  <c:v>las_9_H2</c:v>
                </c:pt>
                <c:pt idx="21">
                  <c:v>las_9_H3</c:v>
                </c:pt>
                <c:pt idx="22">
                  <c:v>las_9_I1</c:v>
                </c:pt>
                <c:pt idx="23">
                  <c:v>las_9_I2</c:v>
                </c:pt>
                <c:pt idx="24">
                  <c:v>las_9_I3</c:v>
                </c:pt>
                <c:pt idx="25">
                  <c:v>las_9_a1</c:v>
                </c:pt>
                <c:pt idx="26">
                  <c:v>las_9_a2</c:v>
                </c:pt>
                <c:pt idx="27">
                  <c:v>las_9_a3</c:v>
                </c:pt>
                <c:pt idx="28">
                  <c:v>las_9_b1</c:v>
                </c:pt>
                <c:pt idx="29">
                  <c:v>las_9_b2</c:v>
                </c:pt>
                <c:pt idx="30">
                  <c:v>las_9_b3</c:v>
                </c:pt>
                <c:pt idx="31">
                  <c:v>las_9_c1</c:v>
                </c:pt>
                <c:pt idx="32">
                  <c:v>las_9_c2</c:v>
                </c:pt>
                <c:pt idx="33">
                  <c:v>las_9_c3</c:v>
                </c:pt>
              </c:strCache>
            </c:strRef>
          </c:cat>
          <c:val>
            <c:numRef>
              <c:f>Sheet1!$E$39:$E$72</c:f>
              <c:numCache>
                <c:formatCode>0.0</c:formatCode>
                <c:ptCount val="34"/>
                <c:pt idx="0">
                  <c:v>13.26446744927909</c:v>
                </c:pt>
                <c:pt idx="1">
                  <c:v>13.734508150894881</c:v>
                </c:pt>
                <c:pt idx="2">
                  <c:v>15.40244517300397</c:v>
                </c:pt>
                <c:pt idx="3">
                  <c:v>18.853087578832248</c:v>
                </c:pt>
                <c:pt idx="4">
                  <c:v>15.998711842013909</c:v>
                </c:pt>
                <c:pt idx="5">
                  <c:v>14.09333210570356</c:v>
                </c:pt>
                <c:pt idx="6">
                  <c:v>35.222403439154597</c:v>
                </c:pt>
                <c:pt idx="7">
                  <c:v>32.010106223233812</c:v>
                </c:pt>
                <c:pt idx="8">
                  <c:v>31.717283814288379</c:v>
                </c:pt>
                <c:pt idx="9">
                  <c:v>32.699254301405887</c:v>
                </c:pt>
                <c:pt idx="10">
                  <c:v>30.159607111180119</c:v>
                </c:pt>
                <c:pt idx="11">
                  <c:v>46.33302807356597</c:v>
                </c:pt>
                <c:pt idx="12">
                  <c:v>50.910568106193608</c:v>
                </c:pt>
                <c:pt idx="13">
                  <c:v>53.77354145472048</c:v>
                </c:pt>
                <c:pt idx="14">
                  <c:v>14.86551557891608</c:v>
                </c:pt>
                <c:pt idx="15">
                  <c:v>18.70681956761204</c:v>
                </c:pt>
                <c:pt idx="16">
                  <c:v>24.566809893697389</c:v>
                </c:pt>
                <c:pt idx="17">
                  <c:v>19.201033522092761</c:v>
                </c:pt>
                <c:pt idx="18">
                  <c:v>29.063179906622899</c:v>
                </c:pt>
                <c:pt idx="19">
                  <c:v>37.076782875011212</c:v>
                </c:pt>
                <c:pt idx="20">
                  <c:v>28.940889589644669</c:v>
                </c:pt>
                <c:pt idx="21">
                  <c:v>42.166457497514308</c:v>
                </c:pt>
                <c:pt idx="22">
                  <c:v>42.27970932599348</c:v>
                </c:pt>
                <c:pt idx="23">
                  <c:v>40.662748646661498</c:v>
                </c:pt>
                <c:pt idx="24">
                  <c:v>48.312512827976128</c:v>
                </c:pt>
                <c:pt idx="25">
                  <c:v>10.67770087242204</c:v>
                </c:pt>
                <c:pt idx="26">
                  <c:v>14.584786708395971</c:v>
                </c:pt>
                <c:pt idx="27">
                  <c:v>16.991262612515879</c:v>
                </c:pt>
                <c:pt idx="28">
                  <c:v>16.115359527313561</c:v>
                </c:pt>
                <c:pt idx="29">
                  <c:v>14.749716407054461</c:v>
                </c:pt>
                <c:pt idx="30">
                  <c:v>23.167234503424201</c:v>
                </c:pt>
                <c:pt idx="31">
                  <c:v>35.397975536741157</c:v>
                </c:pt>
                <c:pt idx="32">
                  <c:v>36.452649378617807</c:v>
                </c:pt>
                <c:pt idx="33">
                  <c:v>38.160925073666348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27-4D25-BC80-25FCF110B0B5}"/>
            </c:ext>
          </c:extLst>
        </c:ser>
        <c:ser>
          <c:idx val="2"/>
          <c:order val="2"/>
          <c:tx>
            <c:strRef>
              <c:f>Sheet1!$H$38</c:f>
              <c:strCache>
                <c:ptCount val="1"/>
                <c:pt idx="0">
                  <c:v>test_yield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Sheet1!$H$39:$H$72</c:f>
              <c:numCache>
                <c:formatCode>0.0</c:formatCode>
                <c:ptCount val="34"/>
                <c:pt idx="0">
                  <c:v>9.8791218871945414</c:v>
                </c:pt>
                <c:pt idx="1">
                  <c:v>11.532315531513991</c:v>
                </c:pt>
                <c:pt idx="2">
                  <c:v>12.49630513000846</c:v>
                </c:pt>
                <c:pt idx="3">
                  <c:v>18.508334362140971</c:v>
                </c:pt>
                <c:pt idx="4">
                  <c:v>15.110831431751279</c:v>
                </c:pt>
                <c:pt idx="5">
                  <c:v>16.641744738421469</c:v>
                </c:pt>
                <c:pt idx="6">
                  <c:v>26.162938549645499</c:v>
                </c:pt>
                <c:pt idx="7">
                  <c:v>26.003260110222769</c:v>
                </c:pt>
                <c:pt idx="8">
                  <c:v>29.585920052451488</c:v>
                </c:pt>
                <c:pt idx="9">
                  <c:v>39.361223571749882</c:v>
                </c:pt>
                <c:pt idx="10">
                  <c:v>32.588511376390159</c:v>
                </c:pt>
                <c:pt idx="11">
                  <c:v>50.759252628495162</c:v>
                </c:pt>
                <c:pt idx="12">
                  <c:v>34.728482682882849</c:v>
                </c:pt>
                <c:pt idx="13">
                  <c:v>45.326878491691431</c:v>
                </c:pt>
                <c:pt idx="14">
                  <c:v>12.84089024779885</c:v>
                </c:pt>
                <c:pt idx="15">
                  <c:v>15.02452652438034</c:v>
                </c:pt>
                <c:pt idx="16">
                  <c:v>14.29097725184103</c:v>
                </c:pt>
                <c:pt idx="17">
                  <c:v>22.890168937185429</c:v>
                </c:pt>
                <c:pt idx="18">
                  <c:v>25.646942609146262</c:v>
                </c:pt>
                <c:pt idx="19">
                  <c:v>28.70276936876331</c:v>
                </c:pt>
                <c:pt idx="20">
                  <c:v>28.27063000200182</c:v>
                </c:pt>
                <c:pt idx="21">
                  <c:v>30.393477232191611</c:v>
                </c:pt>
                <c:pt idx="22">
                  <c:v>33.384348535863687</c:v>
                </c:pt>
                <c:pt idx="23">
                  <c:v>24.29125087735359</c:v>
                </c:pt>
                <c:pt idx="24">
                  <c:v>32.388334503138132</c:v>
                </c:pt>
                <c:pt idx="25">
                  <c:v>10.47318662815756</c:v>
                </c:pt>
                <c:pt idx="26">
                  <c:v>7.6853295824032442</c:v>
                </c:pt>
                <c:pt idx="27">
                  <c:v>12.17432157775939</c:v>
                </c:pt>
                <c:pt idx="28">
                  <c:v>19.998719594172329</c:v>
                </c:pt>
                <c:pt idx="29">
                  <c:v>16.851833804372539</c:v>
                </c:pt>
                <c:pt idx="30">
                  <c:v>15.044491331070541</c:v>
                </c:pt>
                <c:pt idx="31">
                  <c:v>25.958966651313499</c:v>
                </c:pt>
                <c:pt idx="32">
                  <c:v>25.431310948332559</c:v>
                </c:pt>
                <c:pt idx="33">
                  <c:v>28.92972233976759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27-4D25-BC80-25FCF110B0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96442303"/>
        <c:axId val="1096443551"/>
      </c:barChart>
      <c:lineChart>
        <c:grouping val="standard"/>
        <c:varyColors val="0"/>
        <c:ser>
          <c:idx val="1"/>
          <c:order val="1"/>
          <c:tx>
            <c:strRef>
              <c:f>Sheet1!$G$38</c:f>
              <c:strCache>
                <c:ptCount val="1"/>
                <c:pt idx="0">
                  <c:v>est_error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Sheet1!$C$39:$C$72</c:f>
              <c:strCache>
                <c:ptCount val="34"/>
                <c:pt idx="0">
                  <c:v>las_9_A1</c:v>
                </c:pt>
                <c:pt idx="1">
                  <c:v>las_9_A2</c:v>
                </c:pt>
                <c:pt idx="2">
                  <c:v>las_9_A3</c:v>
                </c:pt>
                <c:pt idx="3">
                  <c:v>las_9_B1</c:v>
                </c:pt>
                <c:pt idx="4">
                  <c:v>las_9_B2</c:v>
                </c:pt>
                <c:pt idx="5">
                  <c:v>las_9_B3</c:v>
                </c:pt>
                <c:pt idx="6">
                  <c:v>las_9_C1</c:v>
                </c:pt>
                <c:pt idx="7">
                  <c:v>las_9_C2</c:v>
                </c:pt>
                <c:pt idx="8">
                  <c:v>las_9_D1</c:v>
                </c:pt>
                <c:pt idx="9">
                  <c:v>las_9_D2</c:v>
                </c:pt>
                <c:pt idx="10">
                  <c:v>las_9_D3</c:v>
                </c:pt>
                <c:pt idx="11">
                  <c:v>las_9_E1</c:v>
                </c:pt>
                <c:pt idx="12">
                  <c:v>las_9_E2</c:v>
                </c:pt>
                <c:pt idx="13">
                  <c:v>las_9_E3</c:v>
                </c:pt>
                <c:pt idx="14">
                  <c:v>las_9_F1</c:v>
                </c:pt>
                <c:pt idx="15">
                  <c:v>las_9_F2</c:v>
                </c:pt>
                <c:pt idx="16">
                  <c:v>las_9_F3</c:v>
                </c:pt>
                <c:pt idx="17">
                  <c:v>las_9_G1</c:v>
                </c:pt>
                <c:pt idx="18">
                  <c:v>las_9_G2</c:v>
                </c:pt>
                <c:pt idx="19">
                  <c:v>las_9_H1</c:v>
                </c:pt>
                <c:pt idx="20">
                  <c:v>las_9_H2</c:v>
                </c:pt>
                <c:pt idx="21">
                  <c:v>las_9_H3</c:v>
                </c:pt>
                <c:pt idx="22">
                  <c:v>las_9_I1</c:v>
                </c:pt>
                <c:pt idx="23">
                  <c:v>las_9_I2</c:v>
                </c:pt>
                <c:pt idx="24">
                  <c:v>las_9_I3</c:v>
                </c:pt>
                <c:pt idx="25">
                  <c:v>las_9_a1</c:v>
                </c:pt>
                <c:pt idx="26">
                  <c:v>las_9_a2</c:v>
                </c:pt>
                <c:pt idx="27">
                  <c:v>las_9_a3</c:v>
                </c:pt>
                <c:pt idx="28">
                  <c:v>las_9_b1</c:v>
                </c:pt>
                <c:pt idx="29">
                  <c:v>las_9_b2</c:v>
                </c:pt>
                <c:pt idx="30">
                  <c:v>las_9_b3</c:v>
                </c:pt>
                <c:pt idx="31">
                  <c:v>las_9_c1</c:v>
                </c:pt>
                <c:pt idx="32">
                  <c:v>las_9_c2</c:v>
                </c:pt>
                <c:pt idx="33">
                  <c:v>las_9_c3</c:v>
                </c:pt>
              </c:strCache>
            </c:strRef>
          </c:cat>
          <c:val>
            <c:numRef>
              <c:f>Sheet1!$G$39:$G$72</c:f>
              <c:numCache>
                <c:formatCode>0.0</c:formatCode>
                <c:ptCount val="34"/>
                <c:pt idx="0">
                  <c:v>-6.1520627615742907</c:v>
                </c:pt>
                <c:pt idx="1">
                  <c:v>-2.8264599483877162</c:v>
                </c:pt>
                <c:pt idx="2">
                  <c:v>8.9744246002827932</c:v>
                </c:pt>
                <c:pt idx="3">
                  <c:v>15.556773391555298</c:v>
                </c:pt>
                <c:pt idx="4">
                  <c:v>-1.9386341280177251</c:v>
                </c:pt>
                <c:pt idx="5">
                  <c:v>-13.617333094063385</c:v>
                </c:pt>
                <c:pt idx="6">
                  <c:v>4.7786870512690305</c:v>
                </c:pt>
                <c:pt idx="7">
                  <c:v>-4.7771709208894197</c:v>
                </c:pt>
                <c:pt idx="8">
                  <c:v>0.60994072732238058</c:v>
                </c:pt>
                <c:pt idx="9">
                  <c:v>3.7248352146102719</c:v>
                </c:pt>
                <c:pt idx="10">
                  <c:v>-4.3311431842026327</c:v>
                </c:pt>
                <c:pt idx="11">
                  <c:v>-7.9579886895528889</c:v>
                </c:pt>
                <c:pt idx="12">
                  <c:v>1.1354379431327788</c:v>
                </c:pt>
                <c:pt idx="13">
                  <c:v>6.8228241616251433</c:v>
                </c:pt>
                <c:pt idx="14">
                  <c:v>-8.9681646855994739</c:v>
                </c:pt>
                <c:pt idx="15">
                  <c:v>-1.3372940113787692</c:v>
                </c:pt>
                <c:pt idx="16">
                  <c:v>10.30376029261088</c:v>
                </c:pt>
                <c:pt idx="17">
                  <c:v>-20.433310450469254</c:v>
                </c:pt>
                <c:pt idx="18">
                  <c:v>20.434194872463525</c:v>
                </c:pt>
                <c:pt idx="19">
                  <c:v>2.8168461080147851</c:v>
                </c:pt>
                <c:pt idx="20">
                  <c:v>-19.744628297482961</c:v>
                </c:pt>
                <c:pt idx="21">
                  <c:v>16.930915663776126</c:v>
                </c:pt>
                <c:pt idx="22">
                  <c:v>-3.3650819939808985</c:v>
                </c:pt>
                <c:pt idx="23">
                  <c:v>-7.060823170000238</c:v>
                </c:pt>
                <c:pt idx="24">
                  <c:v>10.423552815816707</c:v>
                </c:pt>
                <c:pt idx="25">
                  <c:v>-24.190977121604263</c:v>
                </c:pt>
                <c:pt idx="26">
                  <c:v>3.5483614369610916</c:v>
                </c:pt>
                <c:pt idx="27">
                  <c:v>20.633742367879858</c:v>
                </c:pt>
                <c:pt idx="28">
                  <c:v>-10.519935994927485</c:v>
                </c:pt>
                <c:pt idx="29">
                  <c:v>-18.102629611024657</c:v>
                </c:pt>
                <c:pt idx="30">
                  <c:v>28.635394244443081</c:v>
                </c:pt>
                <c:pt idx="31">
                  <c:v>-3.4714746346127519</c:v>
                </c:pt>
                <c:pt idx="32">
                  <c:v>-0.59543132552205524</c:v>
                </c:pt>
                <c:pt idx="33">
                  <c:v>4.0629518520529819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27-4D25-BC80-25FCF110B0B5}"/>
            </c:ext>
          </c:extLst>
        </c:ser>
        <c:ser>
          <c:idx val="3"/>
          <c:order val="3"/>
          <c:tx>
            <c:strRef>
              <c:f>Sheet1!$J$38</c:f>
              <c:strCache>
                <c:ptCount val="1"/>
                <c:pt idx="0">
                  <c:v>test_error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Sheet1!$J$39:$J$72</c:f>
              <c:numCache>
                <c:formatCode>0.0</c:formatCode>
                <c:ptCount val="34"/>
                <c:pt idx="0">
                  <c:v>-12.594098982758442</c:v>
                </c:pt>
                <c:pt idx="1">
                  <c:v>2.0325937220881425</c:v>
                </c:pt>
                <c:pt idx="2">
                  <c:v>10.56152781053936</c:v>
                </c:pt>
                <c:pt idx="3">
                  <c:v>10.471137412802731</c:v>
                </c:pt>
                <c:pt idx="4">
                  <c:v>-9.8076194833993178</c:v>
                </c:pt>
                <c:pt idx="5">
                  <c:v>-0.6700206612064723</c:v>
                </c:pt>
                <c:pt idx="6">
                  <c:v>0.30609302439318037</c:v>
                </c:pt>
                <c:pt idx="7">
                  <c:v>-0.30609816232439008</c:v>
                </c:pt>
                <c:pt idx="8">
                  <c:v>-12.584642521302888</c:v>
                </c:pt>
                <c:pt idx="9">
                  <c:v>16.297732949438309</c:v>
                </c:pt>
                <c:pt idx="10">
                  <c:v>-3.7131051995225297</c:v>
                </c:pt>
                <c:pt idx="11">
                  <c:v>16.4069547723774</c:v>
                </c:pt>
                <c:pt idx="12">
                  <c:v>-20.356650194053778</c:v>
                </c:pt>
                <c:pt idx="13">
                  <c:v>3.9488097504676865</c:v>
                </c:pt>
                <c:pt idx="14">
                  <c:v>-8.6196167570407489</c:v>
                </c:pt>
                <c:pt idx="15">
                  <c:v>6.9199226336529751</c:v>
                </c:pt>
                <c:pt idx="16">
                  <c:v>1.6997227597597631</c:v>
                </c:pt>
                <c:pt idx="17">
                  <c:v>-5.6814498447178279</c:v>
                </c:pt>
                <c:pt idx="18">
                  <c:v>5.6777889865518283</c:v>
                </c:pt>
                <c:pt idx="19">
                  <c:v>-1.4395667579036133</c:v>
                </c:pt>
                <c:pt idx="20">
                  <c:v>-2.9234599203288929</c:v>
                </c:pt>
                <c:pt idx="21">
                  <c:v>4.3660367838459262</c:v>
                </c:pt>
                <c:pt idx="22">
                  <c:v>11.281161786212289</c:v>
                </c:pt>
                <c:pt idx="23">
                  <c:v>-19.029163742154697</c:v>
                </c:pt>
                <c:pt idx="24">
                  <c:v>7.9611150104604418</c:v>
                </c:pt>
                <c:pt idx="25">
                  <c:v>3.5821049169969261</c:v>
                </c:pt>
                <c:pt idx="26">
                  <c:v>-23.99041061810658</c:v>
                </c:pt>
                <c:pt idx="27">
                  <c:v>20.406701392141123</c:v>
                </c:pt>
                <c:pt idx="28">
                  <c:v>15.612900879710548</c:v>
                </c:pt>
                <c:pt idx="29">
                  <c:v>-2.5792935346714017</c:v>
                </c:pt>
                <c:pt idx="30">
                  <c:v>-13.027567747308694</c:v>
                </c:pt>
                <c:pt idx="31">
                  <c:v>-3.0296352210926423</c:v>
                </c:pt>
                <c:pt idx="32">
                  <c:v>-5.0007062072000021</c:v>
                </c:pt>
                <c:pt idx="33">
                  <c:v>8.0676964503832291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327-4D25-BC80-25FCF110B0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8385087"/>
        <c:axId val="1088383839"/>
      </c:lineChart>
      <c:catAx>
        <c:axId val="1096442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96443551"/>
        <c:crosses val="autoZero"/>
        <c:auto val="1"/>
        <c:lblAlgn val="ctr"/>
        <c:lblOffset val="100"/>
        <c:noMultiLvlLbl val="0"/>
      </c:catAx>
      <c:valAx>
        <c:axId val="1096443551"/>
        <c:scaling>
          <c:orientation val="minMax"/>
        </c:scaling>
        <c:delete val="0"/>
        <c:axPos val="l"/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96442303"/>
        <c:crosses val="autoZero"/>
        <c:crossBetween val="between"/>
      </c:valAx>
      <c:valAx>
        <c:axId val="1088383839"/>
        <c:scaling>
          <c:orientation val="minMax"/>
        </c:scaling>
        <c:delete val="0"/>
        <c:axPos val="r"/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88385087"/>
        <c:crosses val="max"/>
        <c:crossBetween val="between"/>
      </c:valAx>
      <c:catAx>
        <c:axId val="108838508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08838383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8319593288661267"/>
          <c:y val="8.0589149126098103E-2"/>
          <c:w val="0.36725973723198641"/>
          <c:h val="3.89950665274605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9211624565028926E-2"/>
          <c:y val="2.7984261194064275E-2"/>
          <c:w val="0.86375468224842933"/>
          <c:h val="0.833165889413208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Sheet1!$D$38</c:f>
              <c:strCache>
                <c:ptCount val="1"/>
                <c:pt idx="0">
                  <c:v>pre_yield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Sheet1!$B$39:$C$72</c:f>
              <c:multiLvlStrCache>
                <c:ptCount val="34"/>
                <c:lvl>
                  <c:pt idx="0">
                    <c:v>las_9_A1</c:v>
                  </c:pt>
                  <c:pt idx="1">
                    <c:v>las_9_A2</c:v>
                  </c:pt>
                  <c:pt idx="2">
                    <c:v>las_9_A3</c:v>
                  </c:pt>
                  <c:pt idx="3">
                    <c:v>las_9_B1</c:v>
                  </c:pt>
                  <c:pt idx="4">
                    <c:v>las_9_B2</c:v>
                  </c:pt>
                  <c:pt idx="5">
                    <c:v>las_9_B3</c:v>
                  </c:pt>
                  <c:pt idx="6">
                    <c:v>las_9_C1</c:v>
                  </c:pt>
                  <c:pt idx="7">
                    <c:v>las_9_C2</c:v>
                  </c:pt>
                  <c:pt idx="8">
                    <c:v>las_9_D1</c:v>
                  </c:pt>
                  <c:pt idx="9">
                    <c:v>las_9_D2</c:v>
                  </c:pt>
                  <c:pt idx="10">
                    <c:v>las_9_D3</c:v>
                  </c:pt>
                  <c:pt idx="11">
                    <c:v>las_9_E1</c:v>
                  </c:pt>
                  <c:pt idx="12">
                    <c:v>las_9_E2</c:v>
                  </c:pt>
                  <c:pt idx="13">
                    <c:v>las_9_E3</c:v>
                  </c:pt>
                  <c:pt idx="14">
                    <c:v>las_9_F1</c:v>
                  </c:pt>
                  <c:pt idx="15">
                    <c:v>las_9_F2</c:v>
                  </c:pt>
                  <c:pt idx="16">
                    <c:v>las_9_F3</c:v>
                  </c:pt>
                  <c:pt idx="17">
                    <c:v>las_9_G1</c:v>
                  </c:pt>
                  <c:pt idx="18">
                    <c:v>las_9_G2</c:v>
                  </c:pt>
                  <c:pt idx="19">
                    <c:v>las_9_H1</c:v>
                  </c:pt>
                  <c:pt idx="20">
                    <c:v>las_9_H2</c:v>
                  </c:pt>
                  <c:pt idx="21">
                    <c:v>las_9_H3</c:v>
                  </c:pt>
                  <c:pt idx="22">
                    <c:v>las_9_I1</c:v>
                  </c:pt>
                  <c:pt idx="23">
                    <c:v>las_9_I2</c:v>
                  </c:pt>
                  <c:pt idx="24">
                    <c:v>las_9_I3</c:v>
                  </c:pt>
                  <c:pt idx="25">
                    <c:v>las_9_a1</c:v>
                  </c:pt>
                  <c:pt idx="26">
                    <c:v>las_9_a2</c:v>
                  </c:pt>
                  <c:pt idx="27">
                    <c:v>las_9_a3</c:v>
                  </c:pt>
                  <c:pt idx="28">
                    <c:v>las_9_b1</c:v>
                  </c:pt>
                  <c:pt idx="29">
                    <c:v>las_9_b2</c:v>
                  </c:pt>
                  <c:pt idx="30">
                    <c:v>las_9_b3</c:v>
                  </c:pt>
                  <c:pt idx="31">
                    <c:v>las_9_c1</c:v>
                  </c:pt>
                  <c:pt idx="32">
                    <c:v>las_9_c2</c:v>
                  </c:pt>
                  <c:pt idx="33">
                    <c:v>las_9_c3</c:v>
                  </c:pt>
                </c:lvl>
                <c:lvl>
                  <c:pt idx="0">
                    <c:v>A</c:v>
                  </c:pt>
                  <c:pt idx="3">
                    <c:v>B</c:v>
                  </c:pt>
                  <c:pt idx="6">
                    <c:v>C</c:v>
                  </c:pt>
                  <c:pt idx="8">
                    <c:v>D</c:v>
                  </c:pt>
                  <c:pt idx="11">
                    <c:v>E</c:v>
                  </c:pt>
                  <c:pt idx="14">
                    <c:v>F</c:v>
                  </c:pt>
                  <c:pt idx="17">
                    <c:v>G</c:v>
                  </c:pt>
                  <c:pt idx="19">
                    <c:v>H</c:v>
                  </c:pt>
                  <c:pt idx="22">
                    <c:v>I</c:v>
                  </c:pt>
                  <c:pt idx="25">
                    <c:v>a</c:v>
                  </c:pt>
                  <c:pt idx="28">
                    <c:v>b</c:v>
                  </c:pt>
                  <c:pt idx="31">
                    <c:v>c</c:v>
                  </c:pt>
                </c:lvl>
              </c:multiLvlStrCache>
            </c:multiLvlStrRef>
          </c:cat>
          <c:val>
            <c:numRef>
              <c:f>Sheet1!$D$39:$D$72</c:f>
              <c:numCache>
                <c:formatCode>0.0</c:formatCode>
                <c:ptCount val="34"/>
                <c:pt idx="0">
                  <c:v>26.288</c:v>
                </c:pt>
                <c:pt idx="1">
                  <c:v>26.288</c:v>
                </c:pt>
                <c:pt idx="2">
                  <c:v>26.288</c:v>
                </c:pt>
                <c:pt idx="3">
                  <c:v>41.104497620238497</c:v>
                </c:pt>
                <c:pt idx="4">
                  <c:v>41.104497620238497</c:v>
                </c:pt>
                <c:pt idx="5">
                  <c:v>41.104497620238497</c:v>
                </c:pt>
                <c:pt idx="6">
                  <c:v>65.121094979743305</c:v>
                </c:pt>
                <c:pt idx="7">
                  <c:v>65.121094979743305</c:v>
                </c:pt>
                <c:pt idx="8">
                  <c:v>76.792832627891698</c:v>
                </c:pt>
                <c:pt idx="9">
                  <c:v>76.792832627891698</c:v>
                </c:pt>
                <c:pt idx="10">
                  <c:v>76.792832627891698</c:v>
                </c:pt>
                <c:pt idx="11">
                  <c:v>89.398894439431302</c:v>
                </c:pt>
                <c:pt idx="12">
                  <c:v>89.398894439431302</c:v>
                </c:pt>
                <c:pt idx="13">
                  <c:v>89.398894439431302</c:v>
                </c:pt>
                <c:pt idx="14">
                  <c:v>42.586249728185898</c:v>
                </c:pt>
                <c:pt idx="15">
                  <c:v>42.586249728185898</c:v>
                </c:pt>
                <c:pt idx="16">
                  <c:v>42.586249728185898</c:v>
                </c:pt>
                <c:pt idx="17">
                  <c:v>66.042296379947203</c:v>
                </c:pt>
                <c:pt idx="18">
                  <c:v>66.042296379947203</c:v>
                </c:pt>
                <c:pt idx="19">
                  <c:v>76.992709706445098</c:v>
                </c:pt>
                <c:pt idx="20">
                  <c:v>76.992709706445098</c:v>
                </c:pt>
                <c:pt idx="21">
                  <c:v>76.992709706445098</c:v>
                </c:pt>
                <c:pt idx="22">
                  <c:v>89.189498769345406</c:v>
                </c:pt>
                <c:pt idx="23">
                  <c:v>89.189498769345406</c:v>
                </c:pt>
                <c:pt idx="24">
                  <c:v>89.189498769345406</c:v>
                </c:pt>
                <c:pt idx="25">
                  <c:v>26.288</c:v>
                </c:pt>
                <c:pt idx="26">
                  <c:v>26.288</c:v>
                </c:pt>
                <c:pt idx="27">
                  <c:v>26.288</c:v>
                </c:pt>
                <c:pt idx="28">
                  <c:v>41.104497620238497</c:v>
                </c:pt>
                <c:pt idx="29">
                  <c:v>41.104497620238497</c:v>
                </c:pt>
                <c:pt idx="30">
                  <c:v>41.104497620238497</c:v>
                </c:pt>
                <c:pt idx="31">
                  <c:v>65.121094979743305</c:v>
                </c:pt>
                <c:pt idx="32">
                  <c:v>65.121094979743305</c:v>
                </c:pt>
                <c:pt idx="33">
                  <c:v>65.121094979743305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D3-4A15-92CD-10AE38C6B596}"/>
            </c:ext>
          </c:extLst>
        </c:ser>
        <c:ser>
          <c:idx val="1"/>
          <c:order val="1"/>
          <c:tx>
            <c:strRef>
              <c:f>Sheet1!$E$38</c:f>
              <c:strCache>
                <c:ptCount val="1"/>
                <c:pt idx="0">
                  <c:v>qua_yield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Sheet1!$B$39:$C$72</c:f>
              <c:multiLvlStrCache>
                <c:ptCount val="34"/>
                <c:lvl>
                  <c:pt idx="0">
                    <c:v>las_9_A1</c:v>
                  </c:pt>
                  <c:pt idx="1">
                    <c:v>las_9_A2</c:v>
                  </c:pt>
                  <c:pt idx="2">
                    <c:v>las_9_A3</c:v>
                  </c:pt>
                  <c:pt idx="3">
                    <c:v>las_9_B1</c:v>
                  </c:pt>
                  <c:pt idx="4">
                    <c:v>las_9_B2</c:v>
                  </c:pt>
                  <c:pt idx="5">
                    <c:v>las_9_B3</c:v>
                  </c:pt>
                  <c:pt idx="6">
                    <c:v>las_9_C1</c:v>
                  </c:pt>
                  <c:pt idx="7">
                    <c:v>las_9_C2</c:v>
                  </c:pt>
                  <c:pt idx="8">
                    <c:v>las_9_D1</c:v>
                  </c:pt>
                  <c:pt idx="9">
                    <c:v>las_9_D2</c:v>
                  </c:pt>
                  <c:pt idx="10">
                    <c:v>las_9_D3</c:v>
                  </c:pt>
                  <c:pt idx="11">
                    <c:v>las_9_E1</c:v>
                  </c:pt>
                  <c:pt idx="12">
                    <c:v>las_9_E2</c:v>
                  </c:pt>
                  <c:pt idx="13">
                    <c:v>las_9_E3</c:v>
                  </c:pt>
                  <c:pt idx="14">
                    <c:v>las_9_F1</c:v>
                  </c:pt>
                  <c:pt idx="15">
                    <c:v>las_9_F2</c:v>
                  </c:pt>
                  <c:pt idx="16">
                    <c:v>las_9_F3</c:v>
                  </c:pt>
                  <c:pt idx="17">
                    <c:v>las_9_G1</c:v>
                  </c:pt>
                  <c:pt idx="18">
                    <c:v>las_9_G2</c:v>
                  </c:pt>
                  <c:pt idx="19">
                    <c:v>las_9_H1</c:v>
                  </c:pt>
                  <c:pt idx="20">
                    <c:v>las_9_H2</c:v>
                  </c:pt>
                  <c:pt idx="21">
                    <c:v>las_9_H3</c:v>
                  </c:pt>
                  <c:pt idx="22">
                    <c:v>las_9_I1</c:v>
                  </c:pt>
                  <c:pt idx="23">
                    <c:v>las_9_I2</c:v>
                  </c:pt>
                  <c:pt idx="24">
                    <c:v>las_9_I3</c:v>
                  </c:pt>
                  <c:pt idx="25">
                    <c:v>las_9_a1</c:v>
                  </c:pt>
                  <c:pt idx="26">
                    <c:v>las_9_a2</c:v>
                  </c:pt>
                  <c:pt idx="27">
                    <c:v>las_9_a3</c:v>
                  </c:pt>
                  <c:pt idx="28">
                    <c:v>las_9_b1</c:v>
                  </c:pt>
                  <c:pt idx="29">
                    <c:v>las_9_b2</c:v>
                  </c:pt>
                  <c:pt idx="30">
                    <c:v>las_9_b3</c:v>
                  </c:pt>
                  <c:pt idx="31">
                    <c:v>las_9_c1</c:v>
                  </c:pt>
                  <c:pt idx="32">
                    <c:v>las_9_c2</c:v>
                  </c:pt>
                  <c:pt idx="33">
                    <c:v>las_9_c3</c:v>
                  </c:pt>
                </c:lvl>
                <c:lvl>
                  <c:pt idx="0">
                    <c:v>A</c:v>
                  </c:pt>
                  <c:pt idx="3">
                    <c:v>B</c:v>
                  </c:pt>
                  <c:pt idx="6">
                    <c:v>C</c:v>
                  </c:pt>
                  <c:pt idx="8">
                    <c:v>D</c:v>
                  </c:pt>
                  <c:pt idx="11">
                    <c:v>E</c:v>
                  </c:pt>
                  <c:pt idx="14">
                    <c:v>F</c:v>
                  </c:pt>
                  <c:pt idx="17">
                    <c:v>G</c:v>
                  </c:pt>
                  <c:pt idx="19">
                    <c:v>H</c:v>
                  </c:pt>
                  <c:pt idx="22">
                    <c:v>I</c:v>
                  </c:pt>
                  <c:pt idx="25">
                    <c:v>a</c:v>
                  </c:pt>
                  <c:pt idx="28">
                    <c:v>b</c:v>
                  </c:pt>
                  <c:pt idx="31">
                    <c:v>c</c:v>
                  </c:pt>
                </c:lvl>
              </c:multiLvlStrCache>
            </c:multiLvlStrRef>
          </c:cat>
          <c:val>
            <c:numRef>
              <c:f>Sheet1!$E$39:$E$72</c:f>
              <c:numCache>
                <c:formatCode>0.0</c:formatCode>
                <c:ptCount val="34"/>
                <c:pt idx="0">
                  <c:v>13.26446744927909</c:v>
                </c:pt>
                <c:pt idx="1">
                  <c:v>13.734508150894881</c:v>
                </c:pt>
                <c:pt idx="2">
                  <c:v>15.40244517300397</c:v>
                </c:pt>
                <c:pt idx="3">
                  <c:v>18.853087578832248</c:v>
                </c:pt>
                <c:pt idx="4">
                  <c:v>15.998711842013909</c:v>
                </c:pt>
                <c:pt idx="5">
                  <c:v>14.09333210570356</c:v>
                </c:pt>
                <c:pt idx="6">
                  <c:v>35.222403439154597</c:v>
                </c:pt>
                <c:pt idx="7">
                  <c:v>32.010106223233812</c:v>
                </c:pt>
                <c:pt idx="8">
                  <c:v>31.717283814288379</c:v>
                </c:pt>
                <c:pt idx="9">
                  <c:v>32.699254301405887</c:v>
                </c:pt>
                <c:pt idx="10">
                  <c:v>30.159607111180119</c:v>
                </c:pt>
                <c:pt idx="11">
                  <c:v>46.33302807356597</c:v>
                </c:pt>
                <c:pt idx="12">
                  <c:v>50.910568106193608</c:v>
                </c:pt>
                <c:pt idx="13">
                  <c:v>53.77354145472048</c:v>
                </c:pt>
                <c:pt idx="14">
                  <c:v>14.86551557891608</c:v>
                </c:pt>
                <c:pt idx="15">
                  <c:v>18.70681956761204</c:v>
                </c:pt>
                <c:pt idx="16">
                  <c:v>24.566809893697389</c:v>
                </c:pt>
                <c:pt idx="17">
                  <c:v>19.201033522092761</c:v>
                </c:pt>
                <c:pt idx="18">
                  <c:v>29.063179906622899</c:v>
                </c:pt>
                <c:pt idx="19">
                  <c:v>37.076782875011212</c:v>
                </c:pt>
                <c:pt idx="20">
                  <c:v>28.940889589644669</c:v>
                </c:pt>
                <c:pt idx="21">
                  <c:v>42.166457497514308</c:v>
                </c:pt>
                <c:pt idx="22">
                  <c:v>42.27970932599348</c:v>
                </c:pt>
                <c:pt idx="23">
                  <c:v>40.662748646661498</c:v>
                </c:pt>
                <c:pt idx="24">
                  <c:v>48.312512827976128</c:v>
                </c:pt>
                <c:pt idx="25">
                  <c:v>10.67770087242204</c:v>
                </c:pt>
                <c:pt idx="26">
                  <c:v>14.584786708395971</c:v>
                </c:pt>
                <c:pt idx="27">
                  <c:v>16.991262612515879</c:v>
                </c:pt>
                <c:pt idx="28">
                  <c:v>16.115359527313561</c:v>
                </c:pt>
                <c:pt idx="29">
                  <c:v>14.749716407054461</c:v>
                </c:pt>
                <c:pt idx="30">
                  <c:v>23.167234503424201</c:v>
                </c:pt>
                <c:pt idx="31">
                  <c:v>35.397975536741157</c:v>
                </c:pt>
                <c:pt idx="32">
                  <c:v>36.452649378617807</c:v>
                </c:pt>
                <c:pt idx="33">
                  <c:v>38.160925073666348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D3-4A15-92CD-10AE38C6B596}"/>
            </c:ext>
          </c:extLst>
        </c:ser>
        <c:ser>
          <c:idx val="2"/>
          <c:order val="2"/>
          <c:tx>
            <c:strRef>
              <c:f>Sheet1!$H$38</c:f>
              <c:strCache>
                <c:ptCount val="1"/>
                <c:pt idx="0">
                  <c:v>test_yield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Sheet1!$H$39:$H$72</c:f>
              <c:numCache>
                <c:formatCode>0.0</c:formatCode>
                <c:ptCount val="34"/>
                <c:pt idx="0">
                  <c:v>9.8791218871945414</c:v>
                </c:pt>
                <c:pt idx="1">
                  <c:v>11.532315531513991</c:v>
                </c:pt>
                <c:pt idx="2">
                  <c:v>12.49630513000846</c:v>
                </c:pt>
                <c:pt idx="3">
                  <c:v>18.508334362140971</c:v>
                </c:pt>
                <c:pt idx="4">
                  <c:v>15.110831431751279</c:v>
                </c:pt>
                <c:pt idx="5">
                  <c:v>16.641744738421469</c:v>
                </c:pt>
                <c:pt idx="6">
                  <c:v>26.162938549645499</c:v>
                </c:pt>
                <c:pt idx="7">
                  <c:v>26.003260110222769</c:v>
                </c:pt>
                <c:pt idx="8">
                  <c:v>29.585920052451488</c:v>
                </c:pt>
                <c:pt idx="9">
                  <c:v>39.361223571749882</c:v>
                </c:pt>
                <c:pt idx="10">
                  <c:v>32.588511376390159</c:v>
                </c:pt>
                <c:pt idx="11">
                  <c:v>50.759252628495162</c:v>
                </c:pt>
                <c:pt idx="12">
                  <c:v>34.728482682882849</c:v>
                </c:pt>
                <c:pt idx="13">
                  <c:v>45.326878491691431</c:v>
                </c:pt>
                <c:pt idx="14">
                  <c:v>12.84089024779885</c:v>
                </c:pt>
                <c:pt idx="15">
                  <c:v>15.02452652438034</c:v>
                </c:pt>
                <c:pt idx="16">
                  <c:v>14.29097725184103</c:v>
                </c:pt>
                <c:pt idx="17">
                  <c:v>22.890168937185429</c:v>
                </c:pt>
                <c:pt idx="18">
                  <c:v>25.646942609146262</c:v>
                </c:pt>
                <c:pt idx="19">
                  <c:v>28.70276936876331</c:v>
                </c:pt>
                <c:pt idx="20">
                  <c:v>28.27063000200182</c:v>
                </c:pt>
                <c:pt idx="21">
                  <c:v>30.393477232191611</c:v>
                </c:pt>
                <c:pt idx="22">
                  <c:v>33.384348535863687</c:v>
                </c:pt>
                <c:pt idx="23">
                  <c:v>24.29125087735359</c:v>
                </c:pt>
                <c:pt idx="24">
                  <c:v>32.388334503138132</c:v>
                </c:pt>
                <c:pt idx="25">
                  <c:v>10.47318662815756</c:v>
                </c:pt>
                <c:pt idx="26">
                  <c:v>7.6853295824032442</c:v>
                </c:pt>
                <c:pt idx="27">
                  <c:v>12.17432157775939</c:v>
                </c:pt>
                <c:pt idx="28">
                  <c:v>19.998719594172329</c:v>
                </c:pt>
                <c:pt idx="29">
                  <c:v>16.851833804372539</c:v>
                </c:pt>
                <c:pt idx="30">
                  <c:v>15.044491331070541</c:v>
                </c:pt>
                <c:pt idx="31">
                  <c:v>25.958966651313499</c:v>
                </c:pt>
                <c:pt idx="32">
                  <c:v>25.431310948332559</c:v>
                </c:pt>
                <c:pt idx="33">
                  <c:v>28.92972233976759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0D3-4A15-92CD-10AE38C6B5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88387583"/>
        <c:axId val="1088387999"/>
      </c:barChart>
      <c:lineChart>
        <c:grouping val="standard"/>
        <c:varyColors val="0"/>
        <c:ser>
          <c:idx val="3"/>
          <c:order val="3"/>
          <c:tx>
            <c:strRef>
              <c:f>Sheet1!$K$38</c:f>
              <c:strCache>
                <c:ptCount val="1"/>
                <c:pt idx="0">
                  <c:v>pre_error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Sheet1!$K$39:$K$72</c:f>
              <c:numCache>
                <c:formatCode>0.0</c:formatCode>
                <c:ptCount val="34"/>
                <c:pt idx="0">
                  <c:v>-62.419651981152846</c:v>
                </c:pt>
                <c:pt idx="1">
                  <c:v>-56.130875184441607</c:v>
                </c:pt>
                <c:pt idx="2">
                  <c:v>-52.463842323461428</c:v>
                </c:pt>
                <c:pt idx="3">
                  <c:v>-54.972483709354279</c:v>
                </c:pt>
                <c:pt idx="4">
                  <c:v>-63.238009690912257</c:v>
                </c:pt>
                <c:pt idx="5">
                  <c:v>-59.513567366341867</c:v>
                </c:pt>
                <c:pt idx="6">
                  <c:v>-59.824172861675926</c:v>
                </c:pt>
                <c:pt idx="7">
                  <c:v>-60.069375187392971</c:v>
                </c:pt>
                <c:pt idx="8">
                  <c:v>-61.473071066653596</c:v>
                </c:pt>
                <c:pt idx="9">
                  <c:v>-48.743623298180552</c:v>
                </c:pt>
                <c:pt idx="10">
                  <c:v>-57.56308204660003</c:v>
                </c:pt>
                <c:pt idx="11">
                  <c:v>-43.221610349012657</c:v>
                </c:pt>
                <c:pt idx="12">
                  <c:v>-61.153342107142315</c:v>
                </c:pt>
                <c:pt idx="13">
                  <c:v>-49.298166631802289</c:v>
                </c:pt>
                <c:pt idx="14">
                  <c:v>-69.847332578571596</c:v>
                </c:pt>
                <c:pt idx="15">
                  <c:v>-64.719770770431822</c:v>
                </c:pt>
                <c:pt idx="16">
                  <c:v>-66.4422734026695</c:v>
                </c:pt>
                <c:pt idx="17">
                  <c:v>-65.340137772471977</c:v>
                </c:pt>
                <c:pt idx="18">
                  <c:v>-61.165883055311824</c:v>
                </c:pt>
                <c:pt idx="19">
                  <c:v>-62.720146520105416</c:v>
                </c:pt>
                <c:pt idx="20">
                  <c:v>-63.281419617791066</c:v>
                </c:pt>
                <c:pt idx="21">
                  <c:v>-60.524214113161214</c:v>
                </c:pt>
                <c:pt idx="22">
                  <c:v>-62.569193687028601</c:v>
                </c:pt>
                <c:pt idx="23">
                  <c:v>-72.76444961287018</c:v>
                </c:pt>
                <c:pt idx="24">
                  <c:v>-63.685932817160243</c:v>
                </c:pt>
                <c:pt idx="25">
                  <c:v>-60.159819582480367</c:v>
                </c:pt>
                <c:pt idx="26">
                  <c:v>-70.76487529517938</c:v>
                </c:pt>
                <c:pt idx="27">
                  <c:v>-53.688673243459419</c:v>
                </c:pt>
                <c:pt idx="28">
                  <c:v>-51.346639049237233</c:v>
                </c:pt>
                <c:pt idx="29">
                  <c:v>-59.002457687074973</c:v>
                </c:pt>
                <c:pt idx="30">
                  <c:v>-63.399403466585305</c:v>
                </c:pt>
                <c:pt idx="31">
                  <c:v>-60.13739225455538</c:v>
                </c:pt>
                <c:pt idx="32">
                  <c:v>-60.947660729225653</c:v>
                </c:pt>
                <c:pt idx="33">
                  <c:v>-55.575497695844135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0D3-4A15-92CD-10AE38C6B596}"/>
            </c:ext>
          </c:extLst>
        </c:ser>
        <c:ser>
          <c:idx val="4"/>
          <c:order val="4"/>
          <c:tx>
            <c:strRef>
              <c:f>Sheet1!$L$38</c:f>
              <c:strCache>
                <c:ptCount val="1"/>
                <c:pt idx="0">
                  <c:v>est_error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Sheet1!$L$39:$L$72</c:f>
              <c:numCache>
                <c:formatCode>0.0</c:formatCode>
                <c:ptCount val="34"/>
                <c:pt idx="0">
                  <c:v>-25.521910887334858</c:v>
                </c:pt>
                <c:pt idx="1">
                  <c:v>-16.034011521827992</c:v>
                </c:pt>
                <c:pt idx="2">
                  <c:v>-18.868043420074187</c:v>
                </c:pt>
                <c:pt idx="3">
                  <c:v>-1.8286300068873445</c:v>
                </c:pt>
                <c:pt idx="4">
                  <c:v>-5.5496993697391588</c:v>
                </c:pt>
                <c:pt idx="5">
                  <c:v>18.082399631287824</c:v>
                </c:pt>
                <c:pt idx="6">
                  <c:v>-25.720745902984699</c:v>
                </c:pt>
                <c:pt idx="7">
                  <c:v>-18.765467603013171</c:v>
                </c:pt>
                <c:pt idx="8">
                  <c:v>-6.7198811043104794</c:v>
                </c:pt>
                <c:pt idx="9">
                  <c:v>20.373459311754296</c:v>
                </c:pt>
                <c:pt idx="10">
                  <c:v>8.0535010162968899</c:v>
                </c:pt>
                <c:pt idx="11">
                  <c:v>9.5530655753847693</c:v>
                </c:pt>
                <c:pt idx="12">
                  <c:v>-31.785316929791051</c:v>
                </c:pt>
                <c:pt idx="13">
                  <c:v>-15.707842062330011</c:v>
                </c:pt>
                <c:pt idx="14">
                  <c:v>-13.619610570310645</c:v>
                </c:pt>
                <c:pt idx="15">
                  <c:v>-19.684228149647737</c:v>
                </c:pt>
                <c:pt idx="16">
                  <c:v>-41.82811153064128</c:v>
                </c:pt>
                <c:pt idx="17">
                  <c:v>19.213212720283725</c:v>
                </c:pt>
                <c:pt idx="18">
                  <c:v>-11.754520009347456</c:v>
                </c:pt>
                <c:pt idx="19">
                  <c:v>-22.585599010780864</c:v>
                </c:pt>
                <c:pt idx="20">
                  <c:v>-2.3159605566605492</c:v>
                </c:pt>
                <c:pt idx="21">
                  <c:v>-27.920249800488239</c:v>
                </c:pt>
                <c:pt idx="22">
                  <c:v>-21.039313968653381</c:v>
                </c:pt>
                <c:pt idx="23">
                  <c:v>-40.261660399713392</c:v>
                </c:pt>
                <c:pt idx="24">
                  <c:v>-32.960774326805144</c:v>
                </c:pt>
                <c:pt idx="25">
                  <c:v>-1.9153397038185618</c:v>
                </c:pt>
                <c:pt idx="26">
                  <c:v>-47.305848648584906</c:v>
                </c:pt>
                <c:pt idx="27">
                  <c:v>-28.349517894028065</c:v>
                </c:pt>
                <c:pt idx="28">
                  <c:v>24.097259885992287</c:v>
                </c:pt>
                <c:pt idx="29">
                  <c:v>14.251917388138274</c:v>
                </c:pt>
                <c:pt idx="30">
                  <c:v>-35.061341357567258</c:v>
                </c:pt>
                <c:pt idx="31">
                  <c:v>-26.66539185448751</c:v>
                </c:pt>
                <c:pt idx="32">
                  <c:v>-30.234670505870238</c:v>
                </c:pt>
                <c:pt idx="33">
                  <c:v>-24.190196427572769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0D3-4A15-92CD-10AE38C6B5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8388415"/>
        <c:axId val="1088386335"/>
      </c:lineChart>
      <c:catAx>
        <c:axId val="108838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88387999"/>
        <c:crosses val="autoZero"/>
        <c:auto val="1"/>
        <c:lblAlgn val="ctr"/>
        <c:lblOffset val="100"/>
        <c:noMultiLvlLbl val="0"/>
      </c:catAx>
      <c:valAx>
        <c:axId val="108838799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/>
                  <a:t>yield</a:t>
                </a:r>
                <a:r>
                  <a:rPr lang="en-US" altLang="zh-CN" sz="1200" baseline="0"/>
                  <a:t> (MPa)</a:t>
                </a:r>
                <a:endParaRPr lang="zh-CN" altLang="en-US" sz="12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88387583"/>
        <c:crosses val="autoZero"/>
        <c:crossBetween val="between"/>
      </c:valAx>
      <c:valAx>
        <c:axId val="1088386335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/>
                  <a:t>Error</a:t>
                </a:r>
                <a:r>
                  <a:rPr lang="en-US" altLang="zh-CN" sz="1200" baseline="0"/>
                  <a:t> (%)</a:t>
                </a:r>
                <a:endParaRPr lang="zh-CN" altLang="en-US" sz="12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88388415"/>
        <c:crosses val="max"/>
        <c:crossBetween val="between"/>
      </c:valAx>
      <c:catAx>
        <c:axId val="108838841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08838633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9855027690916628"/>
          <c:y val="3.990608379576454E-2"/>
          <c:w val="0.51775727129131488"/>
          <c:h val="4.77937984703855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736136829050215E-2"/>
          <c:y val="3.9816633922724304E-2"/>
          <c:w val="0.84417097862767154"/>
          <c:h val="0.79027582259486717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Sheet1!$E$38</c:f>
              <c:strCache>
                <c:ptCount val="1"/>
                <c:pt idx="0">
                  <c:v>qua_yield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Sheet1!$B$39:$C$72</c:f>
              <c:multiLvlStrCache>
                <c:ptCount val="34"/>
                <c:lvl>
                  <c:pt idx="0">
                    <c:v>las_9_A1</c:v>
                  </c:pt>
                  <c:pt idx="1">
                    <c:v>las_9_A2</c:v>
                  </c:pt>
                  <c:pt idx="2">
                    <c:v>las_9_A3</c:v>
                  </c:pt>
                  <c:pt idx="3">
                    <c:v>las_9_B1</c:v>
                  </c:pt>
                  <c:pt idx="4">
                    <c:v>las_9_B2</c:v>
                  </c:pt>
                  <c:pt idx="5">
                    <c:v>las_9_B3</c:v>
                  </c:pt>
                  <c:pt idx="6">
                    <c:v>las_9_C1</c:v>
                  </c:pt>
                  <c:pt idx="7">
                    <c:v>las_9_C2</c:v>
                  </c:pt>
                  <c:pt idx="8">
                    <c:v>las_9_D1</c:v>
                  </c:pt>
                  <c:pt idx="9">
                    <c:v>las_9_D2</c:v>
                  </c:pt>
                  <c:pt idx="10">
                    <c:v>las_9_D3</c:v>
                  </c:pt>
                  <c:pt idx="11">
                    <c:v>las_9_E1</c:v>
                  </c:pt>
                  <c:pt idx="12">
                    <c:v>las_9_E2</c:v>
                  </c:pt>
                  <c:pt idx="13">
                    <c:v>las_9_E3</c:v>
                  </c:pt>
                  <c:pt idx="14">
                    <c:v>las_9_F1</c:v>
                  </c:pt>
                  <c:pt idx="15">
                    <c:v>las_9_F2</c:v>
                  </c:pt>
                  <c:pt idx="16">
                    <c:v>las_9_F3</c:v>
                  </c:pt>
                  <c:pt idx="17">
                    <c:v>las_9_G1</c:v>
                  </c:pt>
                  <c:pt idx="18">
                    <c:v>las_9_G2</c:v>
                  </c:pt>
                  <c:pt idx="19">
                    <c:v>las_9_H1</c:v>
                  </c:pt>
                  <c:pt idx="20">
                    <c:v>las_9_H2</c:v>
                  </c:pt>
                  <c:pt idx="21">
                    <c:v>las_9_H3</c:v>
                  </c:pt>
                  <c:pt idx="22">
                    <c:v>las_9_I1</c:v>
                  </c:pt>
                  <c:pt idx="23">
                    <c:v>las_9_I2</c:v>
                  </c:pt>
                  <c:pt idx="24">
                    <c:v>las_9_I3</c:v>
                  </c:pt>
                  <c:pt idx="25">
                    <c:v>las_9_a1</c:v>
                  </c:pt>
                  <c:pt idx="26">
                    <c:v>las_9_a2</c:v>
                  </c:pt>
                  <c:pt idx="27">
                    <c:v>las_9_a3</c:v>
                  </c:pt>
                  <c:pt idx="28">
                    <c:v>las_9_b1</c:v>
                  </c:pt>
                  <c:pt idx="29">
                    <c:v>las_9_b2</c:v>
                  </c:pt>
                  <c:pt idx="30">
                    <c:v>las_9_b3</c:v>
                  </c:pt>
                  <c:pt idx="31">
                    <c:v>las_9_c1</c:v>
                  </c:pt>
                  <c:pt idx="32">
                    <c:v>las_9_c2</c:v>
                  </c:pt>
                  <c:pt idx="33">
                    <c:v>las_9_c3</c:v>
                  </c:pt>
                </c:lvl>
                <c:lvl>
                  <c:pt idx="0">
                    <c:v>A</c:v>
                  </c:pt>
                  <c:pt idx="3">
                    <c:v>B</c:v>
                  </c:pt>
                  <c:pt idx="6">
                    <c:v>C</c:v>
                  </c:pt>
                  <c:pt idx="8">
                    <c:v>D</c:v>
                  </c:pt>
                  <c:pt idx="11">
                    <c:v>E</c:v>
                  </c:pt>
                  <c:pt idx="14">
                    <c:v>F</c:v>
                  </c:pt>
                  <c:pt idx="17">
                    <c:v>G</c:v>
                  </c:pt>
                  <c:pt idx="19">
                    <c:v>H</c:v>
                  </c:pt>
                  <c:pt idx="22">
                    <c:v>I</c:v>
                  </c:pt>
                  <c:pt idx="25">
                    <c:v>a</c:v>
                  </c:pt>
                  <c:pt idx="28">
                    <c:v>b</c:v>
                  </c:pt>
                  <c:pt idx="31">
                    <c:v>c</c:v>
                  </c:pt>
                </c:lvl>
              </c:multiLvlStrCache>
            </c:multiLvlStrRef>
          </c:cat>
          <c:val>
            <c:numRef>
              <c:f>Sheet1!$E$39:$E$72</c:f>
              <c:numCache>
                <c:formatCode>0.0</c:formatCode>
                <c:ptCount val="34"/>
                <c:pt idx="0">
                  <c:v>13.26446744927909</c:v>
                </c:pt>
                <c:pt idx="1">
                  <c:v>13.734508150894881</c:v>
                </c:pt>
                <c:pt idx="2">
                  <c:v>15.40244517300397</c:v>
                </c:pt>
                <c:pt idx="3">
                  <c:v>18.853087578832248</c:v>
                </c:pt>
                <c:pt idx="4">
                  <c:v>15.998711842013909</c:v>
                </c:pt>
                <c:pt idx="5">
                  <c:v>14.09333210570356</c:v>
                </c:pt>
                <c:pt idx="6">
                  <c:v>35.222403439154597</c:v>
                </c:pt>
                <c:pt idx="7">
                  <c:v>32.010106223233812</c:v>
                </c:pt>
                <c:pt idx="8">
                  <c:v>31.717283814288379</c:v>
                </c:pt>
                <c:pt idx="9">
                  <c:v>32.699254301405887</c:v>
                </c:pt>
                <c:pt idx="10">
                  <c:v>30.159607111180119</c:v>
                </c:pt>
                <c:pt idx="11">
                  <c:v>46.33302807356597</c:v>
                </c:pt>
                <c:pt idx="12">
                  <c:v>50.910568106193608</c:v>
                </c:pt>
                <c:pt idx="13">
                  <c:v>53.77354145472048</c:v>
                </c:pt>
                <c:pt idx="14">
                  <c:v>14.86551557891608</c:v>
                </c:pt>
                <c:pt idx="15">
                  <c:v>18.70681956761204</c:v>
                </c:pt>
                <c:pt idx="16">
                  <c:v>24.566809893697389</c:v>
                </c:pt>
                <c:pt idx="17">
                  <c:v>19.201033522092761</c:v>
                </c:pt>
                <c:pt idx="18">
                  <c:v>29.063179906622899</c:v>
                </c:pt>
                <c:pt idx="19">
                  <c:v>37.076782875011212</c:v>
                </c:pt>
                <c:pt idx="20">
                  <c:v>28.940889589644669</c:v>
                </c:pt>
                <c:pt idx="21">
                  <c:v>42.166457497514308</c:v>
                </c:pt>
                <c:pt idx="22">
                  <c:v>42.27970932599348</c:v>
                </c:pt>
                <c:pt idx="23">
                  <c:v>40.662748646661498</c:v>
                </c:pt>
                <c:pt idx="24">
                  <c:v>48.312512827976128</c:v>
                </c:pt>
                <c:pt idx="25">
                  <c:v>10.67770087242204</c:v>
                </c:pt>
                <c:pt idx="26">
                  <c:v>14.584786708395971</c:v>
                </c:pt>
                <c:pt idx="27">
                  <c:v>16.991262612515879</c:v>
                </c:pt>
                <c:pt idx="28">
                  <c:v>16.115359527313561</c:v>
                </c:pt>
                <c:pt idx="29">
                  <c:v>14.749716407054461</c:v>
                </c:pt>
                <c:pt idx="30">
                  <c:v>23.167234503424201</c:v>
                </c:pt>
                <c:pt idx="31">
                  <c:v>35.397975536741157</c:v>
                </c:pt>
                <c:pt idx="32">
                  <c:v>36.452649378617807</c:v>
                </c:pt>
                <c:pt idx="33">
                  <c:v>38.160925073666348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CE-4B78-BC94-EB64F73C7375}"/>
            </c:ext>
          </c:extLst>
        </c:ser>
        <c:ser>
          <c:idx val="2"/>
          <c:order val="1"/>
          <c:tx>
            <c:strRef>
              <c:f>Sheet1!$H$38</c:f>
              <c:strCache>
                <c:ptCount val="1"/>
                <c:pt idx="0">
                  <c:v>test_yield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Sheet1!$B$39:$C$72</c:f>
              <c:multiLvlStrCache>
                <c:ptCount val="34"/>
                <c:lvl>
                  <c:pt idx="0">
                    <c:v>las_9_A1</c:v>
                  </c:pt>
                  <c:pt idx="1">
                    <c:v>las_9_A2</c:v>
                  </c:pt>
                  <c:pt idx="2">
                    <c:v>las_9_A3</c:v>
                  </c:pt>
                  <c:pt idx="3">
                    <c:v>las_9_B1</c:v>
                  </c:pt>
                  <c:pt idx="4">
                    <c:v>las_9_B2</c:v>
                  </c:pt>
                  <c:pt idx="5">
                    <c:v>las_9_B3</c:v>
                  </c:pt>
                  <c:pt idx="6">
                    <c:v>las_9_C1</c:v>
                  </c:pt>
                  <c:pt idx="7">
                    <c:v>las_9_C2</c:v>
                  </c:pt>
                  <c:pt idx="8">
                    <c:v>las_9_D1</c:v>
                  </c:pt>
                  <c:pt idx="9">
                    <c:v>las_9_D2</c:v>
                  </c:pt>
                  <c:pt idx="10">
                    <c:v>las_9_D3</c:v>
                  </c:pt>
                  <c:pt idx="11">
                    <c:v>las_9_E1</c:v>
                  </c:pt>
                  <c:pt idx="12">
                    <c:v>las_9_E2</c:v>
                  </c:pt>
                  <c:pt idx="13">
                    <c:v>las_9_E3</c:v>
                  </c:pt>
                  <c:pt idx="14">
                    <c:v>las_9_F1</c:v>
                  </c:pt>
                  <c:pt idx="15">
                    <c:v>las_9_F2</c:v>
                  </c:pt>
                  <c:pt idx="16">
                    <c:v>las_9_F3</c:v>
                  </c:pt>
                  <c:pt idx="17">
                    <c:v>las_9_G1</c:v>
                  </c:pt>
                  <c:pt idx="18">
                    <c:v>las_9_G2</c:v>
                  </c:pt>
                  <c:pt idx="19">
                    <c:v>las_9_H1</c:v>
                  </c:pt>
                  <c:pt idx="20">
                    <c:v>las_9_H2</c:v>
                  </c:pt>
                  <c:pt idx="21">
                    <c:v>las_9_H3</c:v>
                  </c:pt>
                  <c:pt idx="22">
                    <c:v>las_9_I1</c:v>
                  </c:pt>
                  <c:pt idx="23">
                    <c:v>las_9_I2</c:v>
                  </c:pt>
                  <c:pt idx="24">
                    <c:v>las_9_I3</c:v>
                  </c:pt>
                  <c:pt idx="25">
                    <c:v>las_9_a1</c:v>
                  </c:pt>
                  <c:pt idx="26">
                    <c:v>las_9_a2</c:v>
                  </c:pt>
                  <c:pt idx="27">
                    <c:v>las_9_a3</c:v>
                  </c:pt>
                  <c:pt idx="28">
                    <c:v>las_9_b1</c:v>
                  </c:pt>
                  <c:pt idx="29">
                    <c:v>las_9_b2</c:v>
                  </c:pt>
                  <c:pt idx="30">
                    <c:v>las_9_b3</c:v>
                  </c:pt>
                  <c:pt idx="31">
                    <c:v>las_9_c1</c:v>
                  </c:pt>
                  <c:pt idx="32">
                    <c:v>las_9_c2</c:v>
                  </c:pt>
                  <c:pt idx="33">
                    <c:v>las_9_c3</c:v>
                  </c:pt>
                </c:lvl>
                <c:lvl>
                  <c:pt idx="0">
                    <c:v>A</c:v>
                  </c:pt>
                  <c:pt idx="3">
                    <c:v>B</c:v>
                  </c:pt>
                  <c:pt idx="6">
                    <c:v>C</c:v>
                  </c:pt>
                  <c:pt idx="8">
                    <c:v>D</c:v>
                  </c:pt>
                  <c:pt idx="11">
                    <c:v>E</c:v>
                  </c:pt>
                  <c:pt idx="14">
                    <c:v>F</c:v>
                  </c:pt>
                  <c:pt idx="17">
                    <c:v>G</c:v>
                  </c:pt>
                  <c:pt idx="19">
                    <c:v>H</c:v>
                  </c:pt>
                  <c:pt idx="22">
                    <c:v>I</c:v>
                  </c:pt>
                  <c:pt idx="25">
                    <c:v>a</c:v>
                  </c:pt>
                  <c:pt idx="28">
                    <c:v>b</c:v>
                  </c:pt>
                  <c:pt idx="31">
                    <c:v>c</c:v>
                  </c:pt>
                </c:lvl>
              </c:multiLvlStrCache>
            </c:multiLvlStrRef>
          </c:cat>
          <c:val>
            <c:numRef>
              <c:f>Sheet1!$H$39:$H$72</c:f>
              <c:numCache>
                <c:formatCode>0.0</c:formatCode>
                <c:ptCount val="34"/>
                <c:pt idx="0">
                  <c:v>9.8791218871945414</c:v>
                </c:pt>
                <c:pt idx="1">
                  <c:v>11.532315531513991</c:v>
                </c:pt>
                <c:pt idx="2">
                  <c:v>12.49630513000846</c:v>
                </c:pt>
                <c:pt idx="3">
                  <c:v>18.508334362140971</c:v>
                </c:pt>
                <c:pt idx="4">
                  <c:v>15.110831431751279</c:v>
                </c:pt>
                <c:pt idx="5">
                  <c:v>16.641744738421469</c:v>
                </c:pt>
                <c:pt idx="6">
                  <c:v>26.162938549645499</c:v>
                </c:pt>
                <c:pt idx="7">
                  <c:v>26.003260110222769</c:v>
                </c:pt>
                <c:pt idx="8">
                  <c:v>29.585920052451488</c:v>
                </c:pt>
                <c:pt idx="9">
                  <c:v>39.361223571749882</c:v>
                </c:pt>
                <c:pt idx="10">
                  <c:v>32.588511376390159</c:v>
                </c:pt>
                <c:pt idx="11">
                  <c:v>50.759252628495162</c:v>
                </c:pt>
                <c:pt idx="12">
                  <c:v>34.728482682882849</c:v>
                </c:pt>
                <c:pt idx="13">
                  <c:v>45.326878491691431</c:v>
                </c:pt>
                <c:pt idx="14">
                  <c:v>12.84089024779885</c:v>
                </c:pt>
                <c:pt idx="15">
                  <c:v>15.02452652438034</c:v>
                </c:pt>
                <c:pt idx="16">
                  <c:v>14.29097725184103</c:v>
                </c:pt>
                <c:pt idx="17">
                  <c:v>22.890168937185429</c:v>
                </c:pt>
                <c:pt idx="18">
                  <c:v>25.646942609146262</c:v>
                </c:pt>
                <c:pt idx="19">
                  <c:v>28.70276936876331</c:v>
                </c:pt>
                <c:pt idx="20">
                  <c:v>28.27063000200182</c:v>
                </c:pt>
                <c:pt idx="21">
                  <c:v>30.393477232191611</c:v>
                </c:pt>
                <c:pt idx="22">
                  <c:v>33.384348535863687</c:v>
                </c:pt>
                <c:pt idx="23">
                  <c:v>24.29125087735359</c:v>
                </c:pt>
                <c:pt idx="24">
                  <c:v>32.388334503138132</c:v>
                </c:pt>
                <c:pt idx="25">
                  <c:v>10.47318662815756</c:v>
                </c:pt>
                <c:pt idx="26">
                  <c:v>7.6853295824032442</c:v>
                </c:pt>
                <c:pt idx="27">
                  <c:v>12.17432157775939</c:v>
                </c:pt>
                <c:pt idx="28">
                  <c:v>19.998719594172329</c:v>
                </c:pt>
                <c:pt idx="29">
                  <c:v>16.851833804372539</c:v>
                </c:pt>
                <c:pt idx="30">
                  <c:v>15.044491331070541</c:v>
                </c:pt>
                <c:pt idx="31">
                  <c:v>25.958966651313499</c:v>
                </c:pt>
                <c:pt idx="32">
                  <c:v>25.431310948332559</c:v>
                </c:pt>
                <c:pt idx="33">
                  <c:v>28.92972233976759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CE-4B78-BC94-EB64F73C73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8909359"/>
        <c:axId val="358921007"/>
      </c:barChart>
      <c:lineChart>
        <c:grouping val="standard"/>
        <c:varyColors val="0"/>
        <c:ser>
          <c:idx val="0"/>
          <c:order val="2"/>
          <c:tx>
            <c:strRef>
              <c:f>Sheet1!$G$38</c:f>
              <c:strCache>
                <c:ptCount val="1"/>
                <c:pt idx="0">
                  <c:v>est_error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Sheet1!$G$39:$G$72</c:f>
              <c:numCache>
                <c:formatCode>0.0</c:formatCode>
                <c:ptCount val="34"/>
                <c:pt idx="0">
                  <c:v>-6.1520627615742907</c:v>
                </c:pt>
                <c:pt idx="1">
                  <c:v>-2.8264599483877162</c:v>
                </c:pt>
                <c:pt idx="2">
                  <c:v>8.9744246002827932</c:v>
                </c:pt>
                <c:pt idx="3">
                  <c:v>15.556773391555298</c:v>
                </c:pt>
                <c:pt idx="4">
                  <c:v>-1.9386341280177251</c:v>
                </c:pt>
                <c:pt idx="5">
                  <c:v>-13.617333094063385</c:v>
                </c:pt>
                <c:pt idx="6">
                  <c:v>4.7786870512690305</c:v>
                </c:pt>
                <c:pt idx="7">
                  <c:v>-4.7771709208894197</c:v>
                </c:pt>
                <c:pt idx="8">
                  <c:v>0.60994072732238058</c:v>
                </c:pt>
                <c:pt idx="9">
                  <c:v>3.7248352146102719</c:v>
                </c:pt>
                <c:pt idx="10">
                  <c:v>-4.3311431842026327</c:v>
                </c:pt>
                <c:pt idx="11">
                  <c:v>-7.9579886895528889</c:v>
                </c:pt>
                <c:pt idx="12">
                  <c:v>1.1354379431327788</c:v>
                </c:pt>
                <c:pt idx="13">
                  <c:v>6.8228241616251433</c:v>
                </c:pt>
                <c:pt idx="14">
                  <c:v>-8.9681646855994739</c:v>
                </c:pt>
                <c:pt idx="15">
                  <c:v>-1.3372940113787692</c:v>
                </c:pt>
                <c:pt idx="16">
                  <c:v>10.30376029261088</c:v>
                </c:pt>
                <c:pt idx="17">
                  <c:v>-20.433310450469254</c:v>
                </c:pt>
                <c:pt idx="18">
                  <c:v>20.434194872463525</c:v>
                </c:pt>
                <c:pt idx="19">
                  <c:v>2.8168461080147851</c:v>
                </c:pt>
                <c:pt idx="20">
                  <c:v>-19.744628297482961</c:v>
                </c:pt>
                <c:pt idx="21">
                  <c:v>16.930915663776126</c:v>
                </c:pt>
                <c:pt idx="22">
                  <c:v>-3.3650819939808985</c:v>
                </c:pt>
                <c:pt idx="23">
                  <c:v>-7.060823170000238</c:v>
                </c:pt>
                <c:pt idx="24">
                  <c:v>10.423552815816707</c:v>
                </c:pt>
                <c:pt idx="25">
                  <c:v>-24.190977121604263</c:v>
                </c:pt>
                <c:pt idx="26">
                  <c:v>3.5483614369610916</c:v>
                </c:pt>
                <c:pt idx="27">
                  <c:v>20.633742367879858</c:v>
                </c:pt>
                <c:pt idx="28">
                  <c:v>-10.519935994927485</c:v>
                </c:pt>
                <c:pt idx="29">
                  <c:v>-18.102629611024657</c:v>
                </c:pt>
                <c:pt idx="30">
                  <c:v>28.635394244443081</c:v>
                </c:pt>
                <c:pt idx="31">
                  <c:v>-3.4714746346127519</c:v>
                </c:pt>
                <c:pt idx="32">
                  <c:v>-0.59543132552205524</c:v>
                </c:pt>
                <c:pt idx="33">
                  <c:v>4.0629518520529819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ACE-4B78-BC94-EB64F73C7375}"/>
            </c:ext>
          </c:extLst>
        </c:ser>
        <c:ser>
          <c:idx val="3"/>
          <c:order val="3"/>
          <c:tx>
            <c:strRef>
              <c:f>Sheet1!$J$38</c:f>
              <c:strCache>
                <c:ptCount val="1"/>
                <c:pt idx="0">
                  <c:v>test_error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Sheet1!$J$39:$J$72</c:f>
              <c:numCache>
                <c:formatCode>0.0</c:formatCode>
                <c:ptCount val="34"/>
                <c:pt idx="0">
                  <c:v>-12.594098982758442</c:v>
                </c:pt>
                <c:pt idx="1">
                  <c:v>2.0325937220881425</c:v>
                </c:pt>
                <c:pt idx="2">
                  <c:v>10.56152781053936</c:v>
                </c:pt>
                <c:pt idx="3">
                  <c:v>10.471137412802731</c:v>
                </c:pt>
                <c:pt idx="4">
                  <c:v>-9.8076194833993178</c:v>
                </c:pt>
                <c:pt idx="5">
                  <c:v>-0.6700206612064723</c:v>
                </c:pt>
                <c:pt idx="6">
                  <c:v>0.30609302439318037</c:v>
                </c:pt>
                <c:pt idx="7">
                  <c:v>-0.30609816232439008</c:v>
                </c:pt>
                <c:pt idx="8">
                  <c:v>-12.584642521302888</c:v>
                </c:pt>
                <c:pt idx="9">
                  <c:v>16.297732949438309</c:v>
                </c:pt>
                <c:pt idx="10">
                  <c:v>-3.7131051995225297</c:v>
                </c:pt>
                <c:pt idx="11">
                  <c:v>16.4069547723774</c:v>
                </c:pt>
                <c:pt idx="12">
                  <c:v>-20.356650194053778</c:v>
                </c:pt>
                <c:pt idx="13">
                  <c:v>3.9488097504676865</c:v>
                </c:pt>
                <c:pt idx="14">
                  <c:v>-8.6196167570407489</c:v>
                </c:pt>
                <c:pt idx="15">
                  <c:v>6.9199226336529751</c:v>
                </c:pt>
                <c:pt idx="16">
                  <c:v>1.6997227597597631</c:v>
                </c:pt>
                <c:pt idx="17">
                  <c:v>-5.6814498447178279</c:v>
                </c:pt>
                <c:pt idx="18">
                  <c:v>5.6777889865518283</c:v>
                </c:pt>
                <c:pt idx="19">
                  <c:v>-1.4395667579036133</c:v>
                </c:pt>
                <c:pt idx="20">
                  <c:v>-2.9234599203288929</c:v>
                </c:pt>
                <c:pt idx="21">
                  <c:v>4.3660367838459262</c:v>
                </c:pt>
                <c:pt idx="22">
                  <c:v>11.281161786212289</c:v>
                </c:pt>
                <c:pt idx="23">
                  <c:v>-19.029163742154697</c:v>
                </c:pt>
                <c:pt idx="24">
                  <c:v>7.9611150104604418</c:v>
                </c:pt>
                <c:pt idx="25">
                  <c:v>3.5821049169969261</c:v>
                </c:pt>
                <c:pt idx="26">
                  <c:v>-23.99041061810658</c:v>
                </c:pt>
                <c:pt idx="27">
                  <c:v>20.406701392141123</c:v>
                </c:pt>
                <c:pt idx="28">
                  <c:v>15.612900879710548</c:v>
                </c:pt>
                <c:pt idx="29">
                  <c:v>-2.5792935346714017</c:v>
                </c:pt>
                <c:pt idx="30">
                  <c:v>-13.027567747308694</c:v>
                </c:pt>
                <c:pt idx="31">
                  <c:v>-3.0296352210926423</c:v>
                </c:pt>
                <c:pt idx="32">
                  <c:v>-5.0007062072000021</c:v>
                </c:pt>
                <c:pt idx="33">
                  <c:v>8.0676964503832291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ACE-4B78-BC94-EB64F73C73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2645183"/>
        <c:axId val="442641855"/>
      </c:lineChart>
      <c:catAx>
        <c:axId val="358909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8921007"/>
        <c:auto val="1"/>
        <c:lblAlgn val="ctr"/>
        <c:lblOffset val="100"/>
        <c:noMultiLvlLbl val="0"/>
      </c:catAx>
      <c:valAx>
        <c:axId val="35892100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100"/>
                  <a:t>Yield strength (MPa)</a:t>
                </a:r>
                <a:endParaRPr lang="zh-CN" altLang="en-US" sz="11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8909359"/>
        <c:crossBetween val="between"/>
      </c:valAx>
      <c:valAx>
        <c:axId val="442641855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/>
                  <a:t>Error</a:t>
                </a:r>
                <a:r>
                  <a:rPr lang="en-US" altLang="zh-CN" sz="1200" baseline="0"/>
                  <a:t>  (%)</a:t>
                </a:r>
                <a:endParaRPr lang="zh-CN" altLang="en-US" sz="12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2645183"/>
        <c:crosses val="max"/>
        <c:crossBetween val="between"/>
      </c:valAx>
      <c:catAx>
        <c:axId val="442645183"/>
        <c:scaling>
          <c:orientation val="minMax"/>
        </c:scaling>
        <c:delete val="1"/>
        <c:axPos val="b"/>
        <c:majorTickMark val="out"/>
        <c:minorTickMark val="none"/>
        <c:tickLblPos val="nextTo"/>
        <c:crossAx val="442641855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2535479218943791"/>
          <c:y val="4.6823528198464394E-2"/>
          <c:w val="0.55953586570909408"/>
          <c:h val="6.00366113371388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Sheet1!$F$109</c:f>
              <c:strCache>
                <c:ptCount val="1"/>
                <c:pt idx="0">
                  <c:v>des_pre_yield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Sheet1!$E$110:$E$113</c:f>
              <c:strCache>
                <c:ptCount val="4"/>
                <c:pt idx="0">
                  <c:v>B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</c:strCache>
            </c:strRef>
          </c:cat>
          <c:val>
            <c:numRef>
              <c:f>Sheet1!$F$110:$F$113</c:f>
              <c:numCache>
                <c:formatCode>0.0</c:formatCode>
                <c:ptCount val="4"/>
                <c:pt idx="0">
                  <c:v>41.104497620238497</c:v>
                </c:pt>
                <c:pt idx="1">
                  <c:v>65.121094979743305</c:v>
                </c:pt>
                <c:pt idx="2">
                  <c:v>76.792832627891698</c:v>
                </c:pt>
                <c:pt idx="3">
                  <c:v>89.398894439431302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5A-4309-BCEC-1542C7CE4ED0}"/>
            </c:ext>
          </c:extLst>
        </c:ser>
        <c:ser>
          <c:idx val="1"/>
          <c:order val="1"/>
          <c:tx>
            <c:strRef>
              <c:f>Sheet1!$G$109</c:f>
              <c:strCache>
                <c:ptCount val="1"/>
                <c:pt idx="0">
                  <c:v>est_yield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Sheet1!$E$110:$E$113</c:f>
              <c:strCache>
                <c:ptCount val="4"/>
                <c:pt idx="0">
                  <c:v>B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</c:strCache>
            </c:strRef>
          </c:cat>
          <c:val>
            <c:numRef>
              <c:f>Sheet1!$G$110:$G$113</c:f>
              <c:numCache>
                <c:formatCode>0.0</c:formatCode>
                <c:ptCount val="4"/>
                <c:pt idx="0">
                  <c:v>16.31504384218324</c:v>
                </c:pt>
                <c:pt idx="1">
                  <c:v>33.616254831194205</c:v>
                </c:pt>
                <c:pt idx="2">
                  <c:v>31.525381742291462</c:v>
                </c:pt>
                <c:pt idx="3">
                  <c:v>50.339045878160022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5A-4309-BCEC-1542C7CE4ED0}"/>
            </c:ext>
          </c:extLst>
        </c:ser>
        <c:ser>
          <c:idx val="2"/>
          <c:order val="2"/>
          <c:tx>
            <c:strRef>
              <c:f>Sheet1!$H$109</c:f>
              <c:strCache>
                <c:ptCount val="1"/>
                <c:pt idx="0">
                  <c:v>test_yield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Sheet1!$E$110:$E$113</c:f>
              <c:strCache>
                <c:ptCount val="4"/>
                <c:pt idx="0">
                  <c:v>B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</c:strCache>
            </c:strRef>
          </c:cat>
          <c:val>
            <c:numRef>
              <c:f>Sheet1!$H$110:$H$113</c:f>
              <c:numCache>
                <c:formatCode>0.0</c:formatCode>
                <c:ptCount val="4"/>
                <c:pt idx="0">
                  <c:v>16.753636844104573</c:v>
                </c:pt>
                <c:pt idx="1">
                  <c:v>26.083099329934136</c:v>
                </c:pt>
                <c:pt idx="2">
                  <c:v>33.845218333530511</c:v>
                </c:pt>
                <c:pt idx="3">
                  <c:v>43.604871267689816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5A-4309-BCEC-1542C7CE4E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8432415"/>
        <c:axId val="358427423"/>
      </c:barChart>
      <c:catAx>
        <c:axId val="358432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8427423"/>
        <c:crosses val="autoZero"/>
        <c:auto val="1"/>
        <c:lblAlgn val="ctr"/>
        <c:lblOffset val="100"/>
        <c:noMultiLvlLbl val="0"/>
      </c:catAx>
      <c:valAx>
        <c:axId val="358427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8432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012451568553931"/>
          <c:y val="5.0925925925925923E-2"/>
          <c:w val="0.77484392575928007"/>
          <c:h val="0.8648228346456693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Sheet3!$C$1</c:f>
              <c:strCache>
                <c:ptCount val="1"/>
                <c:pt idx="0">
                  <c:v>des_pre_yield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Sheet3!$A$2:$A$5</c:f>
              <c:strCache>
                <c:ptCount val="4"/>
                <c:pt idx="0">
                  <c:v>B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</c:strCache>
            </c:strRef>
          </c:cat>
          <c:val>
            <c:numRef>
              <c:f>Sheet3!$C$2:$C$5</c:f>
              <c:numCache>
                <c:formatCode>0.0</c:formatCode>
                <c:ptCount val="4"/>
                <c:pt idx="0">
                  <c:v>41.104497620238497</c:v>
                </c:pt>
                <c:pt idx="1">
                  <c:v>65.121094979743305</c:v>
                </c:pt>
                <c:pt idx="2">
                  <c:v>76.792832627891698</c:v>
                </c:pt>
                <c:pt idx="3">
                  <c:v>89.398894439431302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99-4013-BA4F-F2CBB41A326B}"/>
            </c:ext>
          </c:extLst>
        </c:ser>
        <c:ser>
          <c:idx val="1"/>
          <c:order val="1"/>
          <c:tx>
            <c:strRef>
              <c:f>Sheet3!$D$1</c:f>
              <c:strCache>
                <c:ptCount val="1"/>
                <c:pt idx="0">
                  <c:v>est_yield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Sheet3!$A$2:$A$5</c:f>
              <c:strCache>
                <c:ptCount val="4"/>
                <c:pt idx="0">
                  <c:v>B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</c:strCache>
            </c:strRef>
          </c:cat>
          <c:val>
            <c:numRef>
              <c:f>Sheet3!$D$2:$D$5</c:f>
              <c:numCache>
                <c:formatCode>0.0</c:formatCode>
                <c:ptCount val="4"/>
                <c:pt idx="0">
                  <c:v>16.31504384218324</c:v>
                </c:pt>
                <c:pt idx="1">
                  <c:v>33.616254831194205</c:v>
                </c:pt>
                <c:pt idx="2">
                  <c:v>31.525381742291462</c:v>
                </c:pt>
                <c:pt idx="3">
                  <c:v>50.339045878160022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99-4013-BA4F-F2CBB41A326B}"/>
            </c:ext>
          </c:extLst>
        </c:ser>
        <c:ser>
          <c:idx val="2"/>
          <c:order val="2"/>
          <c:tx>
            <c:strRef>
              <c:f>Sheet3!$E$1</c:f>
              <c:strCache>
                <c:ptCount val="1"/>
                <c:pt idx="0">
                  <c:v>test_yield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Sheet3!$A$2:$A$5</c:f>
              <c:strCache>
                <c:ptCount val="4"/>
                <c:pt idx="0">
                  <c:v>B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</c:strCache>
            </c:strRef>
          </c:cat>
          <c:val>
            <c:numRef>
              <c:f>Sheet3!$E$2:$E$5</c:f>
              <c:numCache>
                <c:formatCode>0.0</c:formatCode>
                <c:ptCount val="4"/>
                <c:pt idx="0">
                  <c:v>16.753636844104573</c:v>
                </c:pt>
                <c:pt idx="1">
                  <c:v>26.083099329934136</c:v>
                </c:pt>
                <c:pt idx="2">
                  <c:v>33.845218333530511</c:v>
                </c:pt>
                <c:pt idx="3">
                  <c:v>43.604871267689816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99-4013-BA4F-F2CBB41A32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51741599"/>
        <c:axId val="451747839"/>
      </c:barChart>
      <c:lineChart>
        <c:grouping val="standard"/>
        <c:varyColors val="0"/>
        <c:ser>
          <c:idx val="3"/>
          <c:order val="3"/>
          <c:tx>
            <c:strRef>
              <c:f>Sheet3!$F$1</c:f>
              <c:strCache>
                <c:ptCount val="1"/>
                <c:pt idx="0">
                  <c:v>des_error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Sheet3!$A$2:$A$5</c:f>
              <c:strCache>
                <c:ptCount val="4"/>
                <c:pt idx="0">
                  <c:v>B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</c:strCache>
            </c:strRef>
          </c:cat>
          <c:val>
            <c:numRef>
              <c:f>Sheet3!$F$2:$F$5</c:f>
              <c:numCache>
                <c:formatCode>0.0</c:formatCode>
                <c:ptCount val="4"/>
                <c:pt idx="0">
                  <c:v>-59.241353588869472</c:v>
                </c:pt>
                <c:pt idx="1">
                  <c:v>-59.946774024534456</c:v>
                </c:pt>
                <c:pt idx="2">
                  <c:v>-55.926592137144723</c:v>
                </c:pt>
                <c:pt idx="3">
                  <c:v>-51.224373029319082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999-4013-BA4F-F2CBB41A326B}"/>
            </c:ext>
          </c:extLst>
        </c:ser>
        <c:ser>
          <c:idx val="4"/>
          <c:order val="4"/>
          <c:tx>
            <c:strRef>
              <c:f>Sheet3!$G$1</c:f>
              <c:strCache>
                <c:ptCount val="1"/>
                <c:pt idx="0">
                  <c:v>test_error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Sheet3!$A$2:$A$5</c:f>
              <c:strCache>
                <c:ptCount val="4"/>
                <c:pt idx="0">
                  <c:v>B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</c:strCache>
            </c:strRef>
          </c:cat>
          <c:val>
            <c:numRef>
              <c:f>Sheet3!$G$2:$G$5</c:f>
              <c:numCache>
                <c:formatCode>0.0</c:formatCode>
                <c:ptCount val="4"/>
                <c:pt idx="0">
                  <c:v>2.6882735110238101</c:v>
                </c:pt>
                <c:pt idx="1">
                  <c:v>-22.409264622392371</c:v>
                </c:pt>
                <c:pt idx="2">
                  <c:v>7.3586312457779899</c:v>
                </c:pt>
                <c:pt idx="3">
                  <c:v>-13.377636570167647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999-4013-BA4F-F2CBB41A32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1731199"/>
        <c:axId val="451730367"/>
      </c:lineChart>
      <c:catAx>
        <c:axId val="451741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1747839"/>
        <c:crosses val="autoZero"/>
        <c:auto val="1"/>
        <c:lblAlgn val="ctr"/>
        <c:lblOffset val="100"/>
        <c:noMultiLvlLbl val="0"/>
      </c:catAx>
      <c:valAx>
        <c:axId val="45174783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100"/>
                  <a:t>yield_Strength</a:t>
                </a:r>
                <a:r>
                  <a:rPr lang="zh-CN" altLang="en-US" sz="1100" baseline="0"/>
                  <a:t> </a:t>
                </a:r>
                <a:r>
                  <a:rPr lang="en-US" altLang="zh-CN" sz="1100" baseline="0"/>
                  <a:t>(MPa)</a:t>
                </a:r>
                <a:endParaRPr lang="en-US" altLang="zh-CN" sz="11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1741599"/>
        <c:crosses val="autoZero"/>
        <c:crossBetween val="between"/>
      </c:valAx>
      <c:valAx>
        <c:axId val="451730367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100"/>
                  <a:t>Error</a:t>
                </a:r>
                <a:r>
                  <a:rPr lang="en-US" altLang="zh-CN" sz="1100" baseline="0"/>
                  <a:t> (%)</a:t>
                </a:r>
                <a:endParaRPr lang="zh-CN" altLang="en-US" sz="11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1731199"/>
        <c:crosses val="max"/>
        <c:crossBetween val="between"/>
      </c:valAx>
      <c:catAx>
        <c:axId val="45173119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51730367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2624096073841326"/>
          <c:y val="4.0662894525119037E-2"/>
          <c:w val="0.56079165779953177"/>
          <c:h val="0.183221883696698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835260307651418"/>
          <c:y val="2.9629629629629631E-2"/>
          <c:w val="0.78499302302402074"/>
          <c:h val="0.8911164252616571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Sheet3!$C$1</c:f>
              <c:strCache>
                <c:ptCount val="1"/>
                <c:pt idx="0">
                  <c:v>des_pre_yield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Sheet3!$A$6:$A$9</c:f>
              <c:strCache>
                <c:ptCount val="4"/>
                <c:pt idx="0">
                  <c:v>F</c:v>
                </c:pt>
                <c:pt idx="1">
                  <c:v>G</c:v>
                </c:pt>
                <c:pt idx="2">
                  <c:v>H</c:v>
                </c:pt>
                <c:pt idx="3">
                  <c:v>I</c:v>
                </c:pt>
              </c:strCache>
            </c:strRef>
          </c:cat>
          <c:val>
            <c:numRef>
              <c:f>Sheet3!$C$6:$C$9</c:f>
              <c:numCache>
                <c:formatCode>0.0</c:formatCode>
                <c:ptCount val="4"/>
                <c:pt idx="0">
                  <c:v>42.586249728185898</c:v>
                </c:pt>
                <c:pt idx="1">
                  <c:v>66.042296379947203</c:v>
                </c:pt>
                <c:pt idx="2">
                  <c:v>76.992709706445098</c:v>
                </c:pt>
                <c:pt idx="3">
                  <c:v>89.189498769345406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26-4995-869B-6680CBBC2003}"/>
            </c:ext>
          </c:extLst>
        </c:ser>
        <c:ser>
          <c:idx val="1"/>
          <c:order val="1"/>
          <c:tx>
            <c:strRef>
              <c:f>Sheet3!$D$1</c:f>
              <c:strCache>
                <c:ptCount val="1"/>
                <c:pt idx="0">
                  <c:v>est_yield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Sheet3!$A$6:$A$9</c:f>
              <c:strCache>
                <c:ptCount val="4"/>
                <c:pt idx="0">
                  <c:v>F</c:v>
                </c:pt>
                <c:pt idx="1">
                  <c:v>G</c:v>
                </c:pt>
                <c:pt idx="2">
                  <c:v>H</c:v>
                </c:pt>
                <c:pt idx="3">
                  <c:v>I</c:v>
                </c:pt>
              </c:strCache>
            </c:strRef>
          </c:cat>
          <c:val>
            <c:numRef>
              <c:f>Sheet3!$D$6:$D$9</c:f>
              <c:numCache>
                <c:formatCode>0.0</c:formatCode>
                <c:ptCount val="4"/>
                <c:pt idx="0">
                  <c:v>19.379715013408504</c:v>
                </c:pt>
                <c:pt idx="1">
                  <c:v>24.132106714357832</c:v>
                </c:pt>
                <c:pt idx="2">
                  <c:v>36.061376654056723</c:v>
                </c:pt>
                <c:pt idx="3">
                  <c:v>43.7516569335437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26-4995-869B-6680CBBC2003}"/>
            </c:ext>
          </c:extLst>
        </c:ser>
        <c:ser>
          <c:idx val="2"/>
          <c:order val="2"/>
          <c:tx>
            <c:strRef>
              <c:f>Sheet3!$E$1</c:f>
              <c:strCache>
                <c:ptCount val="1"/>
                <c:pt idx="0">
                  <c:v>test_yield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Sheet3!$A$6:$A$9</c:f>
              <c:strCache>
                <c:ptCount val="4"/>
                <c:pt idx="0">
                  <c:v>F</c:v>
                </c:pt>
                <c:pt idx="1">
                  <c:v>G</c:v>
                </c:pt>
                <c:pt idx="2">
                  <c:v>H</c:v>
                </c:pt>
                <c:pt idx="3">
                  <c:v>I</c:v>
                </c:pt>
              </c:strCache>
            </c:strRef>
          </c:cat>
          <c:val>
            <c:numRef>
              <c:f>Sheet3!$E$6:$E$9</c:f>
              <c:numCache>
                <c:formatCode>0.0</c:formatCode>
                <c:ptCount val="4"/>
                <c:pt idx="0">
                  <c:v>14.052131341340072</c:v>
                </c:pt>
                <c:pt idx="1">
                  <c:v>24.268555773165843</c:v>
                </c:pt>
                <c:pt idx="2">
                  <c:v>29.12229220098558</c:v>
                </c:pt>
                <c:pt idx="3">
                  <c:v>30.021311305451803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26-4995-869B-6680CBBC20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0843375"/>
        <c:axId val="360835055"/>
      </c:barChart>
      <c:lineChart>
        <c:grouping val="standard"/>
        <c:varyColors val="0"/>
        <c:ser>
          <c:idx val="3"/>
          <c:order val="3"/>
          <c:tx>
            <c:strRef>
              <c:f>Sheet3!$F$1</c:f>
              <c:strCache>
                <c:ptCount val="1"/>
                <c:pt idx="0">
                  <c:v>des_error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Sheet3!$A$6:$A$9</c:f>
              <c:strCache>
                <c:ptCount val="4"/>
                <c:pt idx="0">
                  <c:v>F</c:v>
                </c:pt>
                <c:pt idx="1">
                  <c:v>G</c:v>
                </c:pt>
                <c:pt idx="2">
                  <c:v>H</c:v>
                </c:pt>
                <c:pt idx="3">
                  <c:v>I</c:v>
                </c:pt>
              </c:strCache>
            </c:strRef>
          </c:cat>
          <c:val>
            <c:numRef>
              <c:f>Sheet3!$F$6:$F$9</c:f>
              <c:numCache>
                <c:formatCode>0.0</c:formatCode>
                <c:ptCount val="4"/>
                <c:pt idx="0">
                  <c:v>-67.003125583890977</c:v>
                </c:pt>
                <c:pt idx="1">
                  <c:v>-63.253010413891907</c:v>
                </c:pt>
                <c:pt idx="2">
                  <c:v>-62.175260083685892</c:v>
                </c:pt>
                <c:pt idx="3">
                  <c:v>-66.339858705686339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226-4995-869B-6680CBBC2003}"/>
            </c:ext>
          </c:extLst>
        </c:ser>
        <c:ser>
          <c:idx val="4"/>
          <c:order val="4"/>
          <c:tx>
            <c:strRef>
              <c:f>Sheet3!$G$1</c:f>
              <c:strCache>
                <c:ptCount val="1"/>
                <c:pt idx="0">
                  <c:v>test_error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Sheet3!$A$6:$A$9</c:f>
              <c:strCache>
                <c:ptCount val="4"/>
                <c:pt idx="0">
                  <c:v>F</c:v>
                </c:pt>
                <c:pt idx="1">
                  <c:v>G</c:v>
                </c:pt>
                <c:pt idx="2">
                  <c:v>H</c:v>
                </c:pt>
                <c:pt idx="3">
                  <c:v>I</c:v>
                </c:pt>
              </c:strCache>
            </c:strRef>
          </c:cat>
          <c:val>
            <c:numRef>
              <c:f>Sheet3!$G$6:$G$9</c:f>
              <c:numCache>
                <c:formatCode>0.0</c:formatCode>
                <c:ptCount val="4"/>
                <c:pt idx="0">
                  <c:v>-27.490516080253833</c:v>
                </c:pt>
                <c:pt idx="1">
                  <c:v>0.56542539125615909</c:v>
                </c:pt>
                <c:pt idx="2">
                  <c:v>-19.242428040501693</c:v>
                </c:pt>
                <c:pt idx="3">
                  <c:v>-31.382458609390536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226-4995-869B-6680CBBC20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0836719"/>
        <c:axId val="360837551"/>
      </c:lineChart>
      <c:catAx>
        <c:axId val="360843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0835055"/>
        <c:auto val="1"/>
        <c:lblAlgn val="ctr"/>
        <c:lblOffset val="100"/>
        <c:noMultiLvlLbl val="0"/>
      </c:catAx>
      <c:valAx>
        <c:axId val="36083505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100"/>
                  <a:t>yield</a:t>
                </a:r>
                <a:r>
                  <a:rPr lang="en-US" altLang="zh-CN" sz="1100" baseline="0"/>
                  <a:t> strength (MPa)</a:t>
                </a:r>
                <a:endParaRPr lang="zh-CN" altLang="en-US" sz="11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0843375"/>
        <c:crossBetween val="between"/>
      </c:valAx>
      <c:valAx>
        <c:axId val="360837551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100"/>
                  <a:t>Error</a:t>
                </a:r>
                <a:r>
                  <a:rPr lang="en-US" altLang="zh-CN" sz="1100" baseline="0"/>
                  <a:t> (%)</a:t>
                </a:r>
                <a:endParaRPr lang="zh-CN" altLang="en-US" sz="11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0836719"/>
        <c:crosses val="max"/>
        <c:crossBetween val="between"/>
      </c:valAx>
      <c:catAx>
        <c:axId val="36083671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60837551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7552742616033755E-2"/>
          <c:y val="4.0495900975341052E-2"/>
          <c:w val="0.57164706468653448"/>
          <c:h val="0.1839510061242344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371475</xdr:colOff>
      <xdr:row>36</xdr:row>
      <xdr:rowOff>104774</xdr:rowOff>
    </xdr:from>
    <xdr:to>
      <xdr:col>28</xdr:col>
      <xdr:colOff>57150</xdr:colOff>
      <xdr:row>68</xdr:row>
      <xdr:rowOff>114300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95250</xdr:colOff>
      <xdr:row>128</xdr:row>
      <xdr:rowOff>19050</xdr:rowOff>
    </xdr:from>
    <xdr:to>
      <xdr:col>23</xdr:col>
      <xdr:colOff>447675</xdr:colOff>
      <xdr:row>159</xdr:row>
      <xdr:rowOff>123825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266700</xdr:colOff>
      <xdr:row>73</xdr:row>
      <xdr:rowOff>38099</xdr:rowOff>
    </xdr:from>
    <xdr:to>
      <xdr:col>13</xdr:col>
      <xdr:colOff>19050</xdr:colOff>
      <xdr:row>101</xdr:row>
      <xdr:rowOff>85724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428625</xdr:colOff>
      <xdr:row>108</xdr:row>
      <xdr:rowOff>57150</xdr:rowOff>
    </xdr:from>
    <xdr:to>
      <xdr:col>16</xdr:col>
      <xdr:colOff>200025</xdr:colOff>
      <xdr:row>124</xdr:row>
      <xdr:rowOff>57150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285750</xdr:colOff>
      <xdr:row>3</xdr:row>
      <xdr:rowOff>85725</xdr:rowOff>
    </xdr:from>
    <xdr:to>
      <xdr:col>19</xdr:col>
      <xdr:colOff>104775</xdr:colOff>
      <xdr:row>25</xdr:row>
      <xdr:rowOff>104775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323850</xdr:colOff>
      <xdr:row>26</xdr:row>
      <xdr:rowOff>142875</xdr:rowOff>
    </xdr:from>
    <xdr:to>
      <xdr:col>19</xdr:col>
      <xdr:colOff>171450</xdr:colOff>
      <xdr:row>49</xdr:row>
      <xdr:rowOff>57150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5"/>
  <sheetViews>
    <sheetView topLeftCell="B50" workbookViewId="0">
      <selection activeCell="Y158" sqref="Y158"/>
    </sheetView>
  </sheetViews>
  <sheetFormatPr defaultRowHeight="13.5" x14ac:dyDescent="0.15"/>
  <sheetData>
    <row r="1" spans="1:9" x14ac:dyDescent="0.15">
      <c r="A1" s="1" t="s">
        <v>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15">
      <c r="A2" s="1" t="s">
        <v>9</v>
      </c>
      <c r="B2">
        <v>26.288</v>
      </c>
      <c r="C2">
        <v>13.26446744927909</v>
      </c>
      <c r="D2">
        <v>11.6734930054809</v>
      </c>
      <c r="E2">
        <v>14.71787546459595</v>
      </c>
      <c r="F2">
        <v>9.8791218871945414</v>
      </c>
      <c r="G2">
        <v>-62.419651981152832</v>
      </c>
      <c r="H2">
        <v>-25.52191088733484</v>
      </c>
      <c r="I2">
        <v>-15.371329879101889</v>
      </c>
    </row>
    <row r="3" spans="1:9" x14ac:dyDescent="0.15">
      <c r="A3" s="1" t="s">
        <v>10</v>
      </c>
      <c r="B3">
        <v>26.288</v>
      </c>
      <c r="C3">
        <v>13.734508150894881</v>
      </c>
      <c r="D3">
        <v>13.556604959918049</v>
      </c>
      <c r="E3">
        <v>16.991762777815829</v>
      </c>
      <c r="F3">
        <v>11.532315531513991</v>
      </c>
      <c r="G3">
        <v>-56.130875184441599</v>
      </c>
      <c r="H3">
        <v>-16.034011521827981</v>
      </c>
      <c r="I3">
        <v>-14.932126696832571</v>
      </c>
    </row>
    <row r="4" spans="1:9" x14ac:dyDescent="0.15">
      <c r="A4" s="1" t="s">
        <v>11</v>
      </c>
      <c r="B4">
        <v>26.288</v>
      </c>
      <c r="C4">
        <v>15.40244517300397</v>
      </c>
      <c r="D4">
        <v>12.74093100531042</v>
      </c>
      <c r="E4">
        <v>16.043380321886879</v>
      </c>
      <c r="F4">
        <v>12.49630513000846</v>
      </c>
      <c r="G4">
        <v>-52.463842323461442</v>
      </c>
      <c r="H4">
        <v>-18.868043420074191</v>
      </c>
      <c r="I4">
        <v>-1.920000000000013</v>
      </c>
    </row>
    <row r="5" spans="1:9" x14ac:dyDescent="0.15">
      <c r="A5" s="1" t="s">
        <v>12</v>
      </c>
      <c r="B5">
        <v>41.104497620238497</v>
      </c>
      <c r="C5">
        <v>18.853087578832248</v>
      </c>
      <c r="D5">
        <v>18.22264893648499</v>
      </c>
      <c r="E5">
        <v>23.242549987297199</v>
      </c>
      <c r="F5">
        <v>18.508334362140971</v>
      </c>
      <c r="G5">
        <v>-54.972483709354293</v>
      </c>
      <c r="H5">
        <v>-1.828630006887382</v>
      </c>
      <c r="I5">
        <v>1.567749160134384</v>
      </c>
    </row>
    <row r="6" spans="1:9" x14ac:dyDescent="0.15">
      <c r="A6" s="1" t="s">
        <v>13</v>
      </c>
      <c r="B6">
        <v>41.104497620238497</v>
      </c>
      <c r="C6">
        <v>15.998711842013909</v>
      </c>
      <c r="D6">
        <v>16.71966658418841</v>
      </c>
      <c r="E6">
        <v>21.46471203378146</v>
      </c>
      <c r="F6">
        <v>15.110831431751279</v>
      </c>
      <c r="G6">
        <v>-63.238009690912257</v>
      </c>
      <c r="H6">
        <v>-5.5496993697391588</v>
      </c>
      <c r="I6">
        <v>-9.622411693057245</v>
      </c>
    </row>
    <row r="7" spans="1:9" x14ac:dyDescent="0.15">
      <c r="A7" s="1" t="s">
        <v>14</v>
      </c>
      <c r="B7">
        <v>41.104497620238497</v>
      </c>
      <c r="C7">
        <v>14.09333210570356</v>
      </c>
      <c r="D7">
        <v>16.723122463303731</v>
      </c>
      <c r="E7">
        <v>20.89373086351938</v>
      </c>
      <c r="F7">
        <v>16.641744738421469</v>
      </c>
      <c r="G7">
        <v>-59.51356736634186</v>
      </c>
      <c r="H7">
        <v>18.082399631287871</v>
      </c>
      <c r="I7">
        <v>-0.48661800486619389</v>
      </c>
    </row>
    <row r="8" spans="1:9" x14ac:dyDescent="0.15">
      <c r="A8" s="1" t="s">
        <v>15</v>
      </c>
      <c r="B8">
        <v>65.121094979743305</v>
      </c>
      <c r="C8">
        <v>35.222403439154597</v>
      </c>
      <c r="D8">
        <v>29.784247306905922</v>
      </c>
      <c r="E8">
        <v>37.922019795131582</v>
      </c>
      <c r="F8">
        <v>26.162938549645499</v>
      </c>
      <c r="G8">
        <v>-59.824172861675933</v>
      </c>
      <c r="H8">
        <v>-25.720745902984699</v>
      </c>
      <c r="I8">
        <v>-12.15846994535519</v>
      </c>
    </row>
    <row r="9" spans="1:9" x14ac:dyDescent="0.15">
      <c r="A9" s="1" t="s">
        <v>16</v>
      </c>
      <c r="B9">
        <v>65.121094979743305</v>
      </c>
      <c r="C9">
        <v>32.010106223233812</v>
      </c>
      <c r="D9">
        <v>32.8666500529053</v>
      </c>
      <c r="E9">
        <v>38.810835985407117</v>
      </c>
      <c r="F9">
        <v>26.003260110222769</v>
      </c>
      <c r="G9">
        <v>-60.069375187392971</v>
      </c>
      <c r="H9">
        <v>-18.76546760301316</v>
      </c>
      <c r="I9">
        <v>-20.8825357364823</v>
      </c>
    </row>
    <row r="10" spans="1:9" x14ac:dyDescent="0.15">
      <c r="A10" s="1" t="s">
        <v>17</v>
      </c>
      <c r="B10">
        <v>76.792832627891698</v>
      </c>
      <c r="C10">
        <v>31.717283814288379</v>
      </c>
      <c r="D10">
        <v>37.965865552072451</v>
      </c>
      <c r="E10">
        <v>44.809146229024527</v>
      </c>
      <c r="F10">
        <v>29.585920052451488</v>
      </c>
      <c r="G10">
        <v>-61.473071066653581</v>
      </c>
      <c r="H10">
        <v>-6.7198811043104572</v>
      </c>
      <c r="I10">
        <v>-22.07231516459796</v>
      </c>
    </row>
    <row r="11" spans="1:9" x14ac:dyDescent="0.15">
      <c r="A11" s="1" t="s">
        <v>18</v>
      </c>
      <c r="B11">
        <v>76.792832627891698</v>
      </c>
      <c r="C11">
        <v>32.699254301405887</v>
      </c>
      <c r="D11">
        <v>39.177197071933911</v>
      </c>
      <c r="E11">
        <v>49.278207172944008</v>
      </c>
      <c r="F11">
        <v>39.361223571749882</v>
      </c>
      <c r="G11">
        <v>-48.743623298180552</v>
      </c>
      <c r="H11">
        <v>20.373459311754271</v>
      </c>
      <c r="I11">
        <v>0.46972860125260341</v>
      </c>
    </row>
    <row r="12" spans="1:9" x14ac:dyDescent="0.15">
      <c r="A12" s="1" t="s">
        <v>19</v>
      </c>
      <c r="B12">
        <v>76.792832627891698</v>
      </c>
      <c r="C12">
        <v>30.159607111180119</v>
      </c>
      <c r="D12">
        <v>40.302009998979692</v>
      </c>
      <c r="E12">
        <v>48.178757269666363</v>
      </c>
      <c r="F12">
        <v>32.588511376390159</v>
      </c>
      <c r="G12">
        <v>-57.56308204660003</v>
      </c>
      <c r="H12">
        <v>8.0535010162968774</v>
      </c>
      <c r="I12">
        <v>-19.13924050632912</v>
      </c>
    </row>
    <row r="13" spans="1:9" x14ac:dyDescent="0.15">
      <c r="A13" s="1" t="s">
        <v>20</v>
      </c>
      <c r="B13">
        <v>89.398894439431302</v>
      </c>
      <c r="C13">
        <v>46.33302807356597</v>
      </c>
      <c r="D13">
        <v>50.372709221705023</v>
      </c>
      <c r="E13">
        <v>60.911103154194201</v>
      </c>
      <c r="F13">
        <v>50.759252628495162</v>
      </c>
      <c r="G13">
        <v>-43.221610349012657</v>
      </c>
      <c r="H13">
        <v>9.5530655753847693</v>
      </c>
      <c r="I13">
        <v>0.76736672051695376</v>
      </c>
    </row>
    <row r="14" spans="1:9" x14ac:dyDescent="0.15">
      <c r="A14" s="1" t="s">
        <v>21</v>
      </c>
      <c r="B14">
        <v>89.398894439431302</v>
      </c>
      <c r="C14">
        <v>50.910568106193608</v>
      </c>
      <c r="D14">
        <v>47.185661131964132</v>
      </c>
      <c r="E14">
        <v>53.004474749627093</v>
      </c>
      <c r="F14">
        <v>34.728482682882849</v>
      </c>
      <c r="G14">
        <v>-61.153342107142308</v>
      </c>
      <c r="H14">
        <v>-31.785316929791051</v>
      </c>
      <c r="I14">
        <v>-26.400347372991749</v>
      </c>
    </row>
    <row r="15" spans="1:9" x14ac:dyDescent="0.15">
      <c r="A15" s="1" t="s">
        <v>22</v>
      </c>
      <c r="B15">
        <v>89.398894439431302</v>
      </c>
      <c r="C15">
        <v>53.77354145472048</v>
      </c>
      <c r="D15">
        <v>50.556117290192113</v>
      </c>
      <c r="E15">
        <v>63.894761569180169</v>
      </c>
      <c r="F15">
        <v>45.326878491691431</v>
      </c>
      <c r="G15">
        <v>-49.298166631802289</v>
      </c>
      <c r="H15">
        <v>-15.707842062330011</v>
      </c>
      <c r="I15">
        <v>-10.34343434343435</v>
      </c>
    </row>
    <row r="16" spans="1:9" x14ac:dyDescent="0.15">
      <c r="A16" s="1" t="s">
        <v>23</v>
      </c>
      <c r="B16">
        <v>42.586249728185898</v>
      </c>
      <c r="C16">
        <v>14.86551557891608</v>
      </c>
      <c r="D16">
        <v>14.33730895384155</v>
      </c>
      <c r="E16">
        <v>18.300796337414109</v>
      </c>
      <c r="F16">
        <v>12.84089024779885</v>
      </c>
      <c r="G16">
        <v>-69.84733257857161</v>
      </c>
      <c r="H16">
        <v>-13.619610570310639</v>
      </c>
      <c r="I16">
        <v>-10.43723554301833</v>
      </c>
    </row>
    <row r="17" spans="1:9" x14ac:dyDescent="0.15">
      <c r="A17" s="1" t="s">
        <v>24</v>
      </c>
      <c r="B17">
        <v>42.586249728185898</v>
      </c>
      <c r="C17">
        <v>18.70681956761204</v>
      </c>
      <c r="D17">
        <v>15.38998798037878</v>
      </c>
      <c r="E17">
        <v>19.816132280804339</v>
      </c>
      <c r="F17">
        <v>15.02452652438034</v>
      </c>
      <c r="G17">
        <v>-64.719770770431822</v>
      </c>
      <c r="H17">
        <v>-19.684228149647751</v>
      </c>
      <c r="I17">
        <v>-2.3746701846965692</v>
      </c>
    </row>
    <row r="18" spans="1:9" x14ac:dyDescent="0.15">
      <c r="A18" s="1" t="s">
        <v>25</v>
      </c>
      <c r="B18">
        <v>42.586249728185898</v>
      </c>
      <c r="C18">
        <v>24.566809893697389</v>
      </c>
      <c r="D18">
        <v>14.29097725184103</v>
      </c>
      <c r="E18">
        <v>16.92246031521119</v>
      </c>
      <c r="F18">
        <v>14.29097725184103</v>
      </c>
      <c r="G18">
        <v>-66.4422734026695</v>
      </c>
      <c r="H18">
        <v>-41.82811153064128</v>
      </c>
      <c r="I18">
        <v>0</v>
      </c>
    </row>
    <row r="19" spans="1:9" x14ac:dyDescent="0.15">
      <c r="A19" s="1" t="s">
        <v>26</v>
      </c>
      <c r="B19">
        <v>66.042296379947203</v>
      </c>
      <c r="C19">
        <v>19.201033522092761</v>
      </c>
      <c r="D19">
        <v>28.9181849562307</v>
      </c>
      <c r="E19">
        <v>34.213063891878569</v>
      </c>
      <c r="F19">
        <v>22.890168937185429</v>
      </c>
      <c r="G19">
        <v>-65.340137772471991</v>
      </c>
      <c r="H19">
        <v>19.213212720283678</v>
      </c>
      <c r="I19">
        <v>-20.845070422535208</v>
      </c>
    </row>
    <row r="20" spans="1:9" x14ac:dyDescent="0.15">
      <c r="A20" s="1" t="s">
        <v>27</v>
      </c>
      <c r="B20">
        <v>66.042296379947203</v>
      </c>
      <c r="C20">
        <v>29.063179906622899</v>
      </c>
      <c r="D20">
        <v>28.379647622749061</v>
      </c>
      <c r="E20">
        <v>35.160804508356001</v>
      </c>
      <c r="F20">
        <v>25.646942609146262</v>
      </c>
      <c r="G20">
        <v>-61.165883055311816</v>
      </c>
      <c r="H20">
        <v>-11.75452000934747</v>
      </c>
      <c r="I20">
        <v>-9.6291012838801642</v>
      </c>
    </row>
    <row r="21" spans="1:9" x14ac:dyDescent="0.15">
      <c r="A21" s="1" t="s">
        <v>28</v>
      </c>
      <c r="B21">
        <v>76.992709706445098</v>
      </c>
      <c r="C21">
        <v>37.076782875011212</v>
      </c>
      <c r="D21">
        <v>33.574901385194018</v>
      </c>
      <c r="E21">
        <v>41.932952124677662</v>
      </c>
      <c r="F21">
        <v>28.70276936876331</v>
      </c>
      <c r="G21">
        <v>-62.720146520105423</v>
      </c>
      <c r="H21">
        <v>-22.585599010780861</v>
      </c>
      <c r="I21">
        <v>-14.51123254401943</v>
      </c>
    </row>
    <row r="22" spans="1:9" x14ac:dyDescent="0.15">
      <c r="A22" s="1" t="s">
        <v>29</v>
      </c>
      <c r="B22">
        <v>76.992709706445098</v>
      </c>
      <c r="C22">
        <v>28.940889589644669</v>
      </c>
      <c r="D22">
        <v>35.624262083447377</v>
      </c>
      <c r="E22">
        <v>42.160823933621209</v>
      </c>
      <c r="F22">
        <v>28.27063000200182</v>
      </c>
      <c r="G22">
        <v>-63.28141961779108</v>
      </c>
      <c r="H22">
        <v>-2.3159605566605621</v>
      </c>
      <c r="I22">
        <v>-20.642201834862391</v>
      </c>
    </row>
    <row r="23" spans="1:9" x14ac:dyDescent="0.15">
      <c r="A23" s="1" t="s">
        <v>30</v>
      </c>
      <c r="B23">
        <v>76.992709706445098</v>
      </c>
      <c r="C23">
        <v>42.166457497514308</v>
      </c>
      <c r="D23">
        <v>37.713795767157237</v>
      </c>
      <c r="E23">
        <v>44.811673683657077</v>
      </c>
      <c r="F23">
        <v>30.393477232191611</v>
      </c>
      <c r="G23">
        <v>-60.524214113161207</v>
      </c>
      <c r="H23">
        <v>-27.92024980048825</v>
      </c>
      <c r="I23">
        <v>-19.410187667560312</v>
      </c>
    </row>
    <row r="24" spans="1:9" x14ac:dyDescent="0.15">
      <c r="A24" s="1" t="s">
        <v>31</v>
      </c>
      <c r="B24">
        <v>89.189498769345406</v>
      </c>
      <c r="C24">
        <v>42.27970932599348</v>
      </c>
      <c r="D24">
        <v>44.138353229262307</v>
      </c>
      <c r="E24">
        <v>50.300989694929093</v>
      </c>
      <c r="F24">
        <v>33.384348535863687</v>
      </c>
      <c r="G24">
        <v>-62.569193687028601</v>
      </c>
      <c r="H24">
        <v>-21.039313968653381</v>
      </c>
      <c r="I24">
        <v>-24.364308830328241</v>
      </c>
    </row>
    <row r="25" spans="1:9" x14ac:dyDescent="0.15">
      <c r="A25" s="1" t="s">
        <v>32</v>
      </c>
      <c r="B25">
        <v>89.189498769345406</v>
      </c>
      <c r="C25">
        <v>40.662748646661498</v>
      </c>
      <c r="D25">
        <v>27.627737597526121</v>
      </c>
      <c r="E25">
        <v>35.460343617443307</v>
      </c>
      <c r="F25">
        <v>24.29125087735359</v>
      </c>
      <c r="G25">
        <v>-72.76444961287018</v>
      </c>
      <c r="H25">
        <v>-40.261660399713392</v>
      </c>
      <c r="I25">
        <v>-12.07658321060384</v>
      </c>
    </row>
    <row r="26" spans="1:9" x14ac:dyDescent="0.15">
      <c r="A26" s="1" t="s">
        <v>33</v>
      </c>
      <c r="B26">
        <v>89.189498769345406</v>
      </c>
      <c r="C26">
        <v>48.312512827976128</v>
      </c>
      <c r="D26">
        <v>43.313294068581079</v>
      </c>
      <c r="E26">
        <v>49.131801397662421</v>
      </c>
      <c r="F26">
        <v>32.388334503138132</v>
      </c>
      <c r="G26">
        <v>-63.685932817160243</v>
      </c>
      <c r="H26">
        <v>-32.960774326805137</v>
      </c>
      <c r="I26">
        <v>-25.223109441052131</v>
      </c>
    </row>
    <row r="27" spans="1:9" x14ac:dyDescent="0.15">
      <c r="A27" s="1" t="s">
        <v>34</v>
      </c>
      <c r="B27">
        <v>26.288</v>
      </c>
      <c r="C27">
        <v>10.67770087242204</v>
      </c>
      <c r="D27">
        <v>11.74205346964588</v>
      </c>
      <c r="E27">
        <v>16.595972656926602</v>
      </c>
      <c r="F27">
        <v>10.47318662815756</v>
      </c>
      <c r="G27">
        <v>-60.159819582480367</v>
      </c>
      <c r="H27">
        <v>-1.9153397038184961</v>
      </c>
      <c r="I27">
        <v>-10.806174957118349</v>
      </c>
    </row>
    <row r="28" spans="1:9" x14ac:dyDescent="0.15">
      <c r="A28" s="1" t="s">
        <v>35</v>
      </c>
      <c r="B28">
        <v>26.288</v>
      </c>
      <c r="C28">
        <v>14.584786708395971</v>
      </c>
      <c r="D28">
        <v>8.3784362290921326</v>
      </c>
      <c r="E28">
        <v>11.31394673271565</v>
      </c>
      <c r="F28">
        <v>7.6853295824032442</v>
      </c>
      <c r="G28">
        <v>-70.76487529517938</v>
      </c>
      <c r="H28">
        <v>-47.305848648584913</v>
      </c>
      <c r="I28">
        <v>-8.27250608272508</v>
      </c>
    </row>
    <row r="29" spans="1:9" x14ac:dyDescent="0.15">
      <c r="A29" s="1" t="s">
        <v>36</v>
      </c>
      <c r="B29">
        <v>26.288</v>
      </c>
      <c r="C29">
        <v>16.991262612515879</v>
      </c>
      <c r="D29">
        <v>12.562429144835621</v>
      </c>
      <c r="E29">
        <v>16.566065099937699</v>
      </c>
      <c r="F29">
        <v>12.17432157775939</v>
      </c>
      <c r="G29">
        <v>-53.688673243459419</v>
      </c>
      <c r="H29">
        <v>-28.349517894028072</v>
      </c>
      <c r="I29">
        <v>-3.0894308943089568</v>
      </c>
    </row>
    <row r="30" spans="1:9" x14ac:dyDescent="0.15">
      <c r="A30" s="1" t="s">
        <v>37</v>
      </c>
      <c r="B30">
        <v>41.104497620238497</v>
      </c>
      <c r="C30">
        <v>16.115359527313561</v>
      </c>
      <c r="D30">
        <v>19.89710008403933</v>
      </c>
      <c r="E30">
        <v>21.56366005022036</v>
      </c>
      <c r="F30">
        <v>19.998719594172329</v>
      </c>
      <c r="G30">
        <v>-51.34663904923724</v>
      </c>
      <c r="H30">
        <v>24.09725988599229</v>
      </c>
      <c r="I30">
        <v>0.51072522982636281</v>
      </c>
    </row>
    <row r="31" spans="1:9" x14ac:dyDescent="0.15">
      <c r="A31" s="1" t="s">
        <v>38</v>
      </c>
      <c r="B31">
        <v>41.104497620238497</v>
      </c>
      <c r="C31">
        <v>14.749716407054461</v>
      </c>
      <c r="D31">
        <v>16.811226975928271</v>
      </c>
      <c r="E31">
        <v>21.60283273235228</v>
      </c>
      <c r="F31">
        <v>16.851833804372539</v>
      </c>
      <c r="G31">
        <v>-59.002457687074958</v>
      </c>
      <c r="H31">
        <v>14.251917388138271</v>
      </c>
      <c r="I31">
        <v>0.2415458937198102</v>
      </c>
    </row>
    <row r="32" spans="1:9" x14ac:dyDescent="0.15">
      <c r="A32" s="1" t="s">
        <v>39</v>
      </c>
      <c r="B32">
        <v>41.104497620238497</v>
      </c>
      <c r="C32">
        <v>23.167234503424201</v>
      </c>
      <c r="D32">
        <v>18.081929282736549</v>
      </c>
      <c r="E32">
        <v>22.240569162869871</v>
      </c>
      <c r="F32">
        <v>15.044491331070541</v>
      </c>
      <c r="G32">
        <v>-63.399403466585277</v>
      </c>
      <c r="H32">
        <v>-35.061341357567237</v>
      </c>
      <c r="I32">
        <v>-16.79819616685457</v>
      </c>
    </row>
    <row r="33" spans="1:12" x14ac:dyDescent="0.15">
      <c r="A33" s="1" t="s">
        <v>40</v>
      </c>
      <c r="B33">
        <v>65.121094979743305</v>
      </c>
      <c r="C33">
        <v>35.397975536741157</v>
      </c>
      <c r="D33">
        <v>31.55479059093517</v>
      </c>
      <c r="E33">
        <v>38.241497175826026</v>
      </c>
      <c r="F33">
        <v>25.958966651313499</v>
      </c>
      <c r="G33">
        <v>-60.13739225455538</v>
      </c>
      <c r="H33">
        <v>-26.66539185448752</v>
      </c>
      <c r="I33">
        <v>-17.7336747759283</v>
      </c>
    </row>
    <row r="34" spans="1:12" x14ac:dyDescent="0.15">
      <c r="A34" s="1" t="s">
        <v>41</v>
      </c>
      <c r="B34">
        <v>65.121094979743305</v>
      </c>
      <c r="C34">
        <v>36.452649378617807</v>
      </c>
      <c r="D34">
        <v>30.129464778145</v>
      </c>
      <c r="E34">
        <v>37.462670103808769</v>
      </c>
      <c r="F34">
        <v>25.431310948332559</v>
      </c>
      <c r="G34">
        <v>-60.947660729225639</v>
      </c>
      <c r="H34">
        <v>-30.234670505870231</v>
      </c>
      <c r="I34">
        <v>-15.59322033898305</v>
      </c>
    </row>
    <row r="35" spans="1:12" x14ac:dyDescent="0.15">
      <c r="A35" s="1" t="s">
        <v>42</v>
      </c>
      <c r="B35">
        <v>65.121094979743305</v>
      </c>
      <c r="C35">
        <v>38.160925073666348</v>
      </c>
      <c r="D35">
        <v>32.286546661892523</v>
      </c>
      <c r="E35">
        <v>41.950131831646097</v>
      </c>
      <c r="F35">
        <v>28.92972233976759</v>
      </c>
      <c r="G35">
        <v>-55.575497695844142</v>
      </c>
      <c r="H35">
        <v>-24.190196427572779</v>
      </c>
      <c r="I35">
        <v>-10.39697542533081</v>
      </c>
    </row>
    <row r="38" spans="1:12" x14ac:dyDescent="0.15">
      <c r="B38" t="s">
        <v>60</v>
      </c>
      <c r="C38" s="1" t="s">
        <v>8</v>
      </c>
      <c r="D38" s="1" t="s">
        <v>0</v>
      </c>
      <c r="E38" s="1" t="s">
        <v>44</v>
      </c>
      <c r="F38" s="3" t="s">
        <v>45</v>
      </c>
      <c r="G38" s="2" t="s">
        <v>61</v>
      </c>
      <c r="H38" s="1" t="s">
        <v>4</v>
      </c>
      <c r="I38" s="3" t="s">
        <v>46</v>
      </c>
      <c r="J38" s="3" t="s">
        <v>62</v>
      </c>
      <c r="K38" s="3" t="s">
        <v>47</v>
      </c>
      <c r="L38" s="3" t="s">
        <v>70</v>
      </c>
    </row>
    <row r="39" spans="1:12" x14ac:dyDescent="0.15">
      <c r="B39" s="8" t="s">
        <v>48</v>
      </c>
      <c r="C39" s="5" t="s">
        <v>9</v>
      </c>
      <c r="D39" s="4">
        <v>26.288</v>
      </c>
      <c r="E39" s="4">
        <v>13.26446744927909</v>
      </c>
      <c r="F39" s="6">
        <f>SUM(E39:E41)/3</f>
        <v>14.133806924392646</v>
      </c>
      <c r="G39" s="4">
        <f>(E39-14.134)/14.134*100</f>
        <v>-6.1520627615742907</v>
      </c>
      <c r="H39" s="4">
        <v>9.8791218871945414</v>
      </c>
      <c r="I39" s="7">
        <f>SUM(H39:H41)/3</f>
        <v>11.30258084957233</v>
      </c>
      <c r="J39" s="4">
        <f>(H39-11.30258)/11.30258*100</f>
        <v>-12.594098982758442</v>
      </c>
      <c r="K39" s="4">
        <f>(H39-D39)/D39*100</f>
        <v>-62.419651981152846</v>
      </c>
      <c r="L39" s="4">
        <f>(H39-E39)/E39*100</f>
        <v>-25.521910887334858</v>
      </c>
    </row>
    <row r="40" spans="1:12" x14ac:dyDescent="0.15">
      <c r="B40" s="8"/>
      <c r="C40" s="5" t="s">
        <v>10</v>
      </c>
      <c r="D40" s="4">
        <v>26.288</v>
      </c>
      <c r="E40" s="4">
        <v>13.734508150894881</v>
      </c>
      <c r="F40" s="6"/>
      <c r="G40" s="4">
        <f>(E40-14.134)/14.134*100</f>
        <v>-2.8264599483877162</v>
      </c>
      <c r="H40" s="4">
        <v>11.532315531513991</v>
      </c>
      <c r="I40" s="7"/>
      <c r="J40" s="4">
        <f t="shared" ref="J40:J41" si="0">(H40-11.30258)/11.30258*100</f>
        <v>2.0325937220881425</v>
      </c>
      <c r="K40" s="4">
        <f t="shared" ref="K40:K72" si="1">(H40-D40)/D40*100</f>
        <v>-56.130875184441607</v>
      </c>
      <c r="L40" s="4">
        <f t="shared" ref="L40:L72" si="2">(H40-E40)/E40*100</f>
        <v>-16.034011521827992</v>
      </c>
    </row>
    <row r="41" spans="1:12" x14ac:dyDescent="0.15">
      <c r="B41" s="8"/>
      <c r="C41" s="5" t="s">
        <v>11</v>
      </c>
      <c r="D41" s="4">
        <v>26.288</v>
      </c>
      <c r="E41" s="4">
        <v>15.40244517300397</v>
      </c>
      <c r="F41" s="6"/>
      <c r="G41" s="4">
        <f>(E41-14.134)/14.134*100</f>
        <v>8.9744246002827932</v>
      </c>
      <c r="H41" s="4">
        <v>12.49630513000846</v>
      </c>
      <c r="I41" s="7"/>
      <c r="J41" s="4">
        <f t="shared" si="0"/>
        <v>10.56152781053936</v>
      </c>
      <c r="K41" s="4">
        <f t="shared" si="1"/>
        <v>-52.463842323461428</v>
      </c>
      <c r="L41" s="4">
        <f t="shared" si="2"/>
        <v>-18.868043420074187</v>
      </c>
    </row>
    <row r="42" spans="1:12" x14ac:dyDescent="0.15">
      <c r="B42" s="8" t="s">
        <v>49</v>
      </c>
      <c r="C42" s="5" t="s">
        <v>12</v>
      </c>
      <c r="D42" s="4">
        <v>41.104497620238497</v>
      </c>
      <c r="E42" s="4">
        <v>18.853087578832248</v>
      </c>
      <c r="F42" s="6">
        <f>SUM(E42:E44)/3</f>
        <v>16.31504384218324</v>
      </c>
      <c r="G42" s="4">
        <f>(E42-16.315)/16.315*100</f>
        <v>15.556773391555298</v>
      </c>
      <c r="H42" s="4">
        <v>18.508334362140971</v>
      </c>
      <c r="I42" s="7">
        <f>SUM(H42:H44)/3</f>
        <v>16.753636844104573</v>
      </c>
      <c r="J42" s="4">
        <f>(H42-16.754)/16.754*100</f>
        <v>10.471137412802731</v>
      </c>
      <c r="K42" s="4">
        <f t="shared" si="1"/>
        <v>-54.972483709354279</v>
      </c>
      <c r="L42" s="4">
        <f t="shared" si="2"/>
        <v>-1.8286300068873445</v>
      </c>
    </row>
    <row r="43" spans="1:12" x14ac:dyDescent="0.15">
      <c r="B43" s="8"/>
      <c r="C43" s="5" t="s">
        <v>13</v>
      </c>
      <c r="D43" s="4">
        <v>41.104497620238497</v>
      </c>
      <c r="E43" s="4">
        <v>15.998711842013909</v>
      </c>
      <c r="F43" s="6"/>
      <c r="G43" s="4">
        <f>(E43-16.315)/16.315*100</f>
        <v>-1.9386341280177251</v>
      </c>
      <c r="H43" s="4">
        <v>15.110831431751279</v>
      </c>
      <c r="I43" s="7"/>
      <c r="J43" s="4">
        <f t="shared" ref="J43:J44" si="3">(H43-16.754)/16.754*100</f>
        <v>-9.8076194833993178</v>
      </c>
      <c r="K43" s="4">
        <f t="shared" si="1"/>
        <v>-63.238009690912257</v>
      </c>
      <c r="L43" s="4">
        <f t="shared" si="2"/>
        <v>-5.5496993697391588</v>
      </c>
    </row>
    <row r="44" spans="1:12" x14ac:dyDescent="0.15">
      <c r="B44" s="8"/>
      <c r="C44" s="5" t="s">
        <v>14</v>
      </c>
      <c r="D44" s="4">
        <v>41.104497620238497</v>
      </c>
      <c r="E44" s="4">
        <v>14.09333210570356</v>
      </c>
      <c r="F44" s="6"/>
      <c r="G44" s="4">
        <f>(E44-16.315)/16.315*100</f>
        <v>-13.617333094063385</v>
      </c>
      <c r="H44" s="4">
        <v>16.641744738421469</v>
      </c>
      <c r="I44" s="7"/>
      <c r="J44" s="4">
        <f t="shared" si="3"/>
        <v>-0.6700206612064723</v>
      </c>
      <c r="K44" s="4">
        <f t="shared" si="1"/>
        <v>-59.513567366341867</v>
      </c>
      <c r="L44" s="4">
        <f t="shared" si="2"/>
        <v>18.082399631287824</v>
      </c>
    </row>
    <row r="45" spans="1:12" x14ac:dyDescent="0.15">
      <c r="B45" s="8" t="s">
        <v>50</v>
      </c>
      <c r="C45" s="5" t="s">
        <v>15</v>
      </c>
      <c r="D45" s="4">
        <v>65.121094979743305</v>
      </c>
      <c r="E45" s="4">
        <v>35.222403439154597</v>
      </c>
      <c r="F45" s="6">
        <f>SUM(E45:E46)/2</f>
        <v>33.616254831194205</v>
      </c>
      <c r="G45" s="4">
        <f>(E45-33.616)/33.616*100</f>
        <v>4.7786870512690305</v>
      </c>
      <c r="H45" s="4">
        <v>26.162938549645499</v>
      </c>
      <c r="I45" s="7">
        <f>SUM(H45:H46)/2</f>
        <v>26.083099329934136</v>
      </c>
      <c r="J45" s="4">
        <f>(H45-26.0831)/26.0831*100</f>
        <v>0.30609302439318037</v>
      </c>
      <c r="K45" s="4">
        <f t="shared" si="1"/>
        <v>-59.824172861675926</v>
      </c>
      <c r="L45" s="4">
        <f t="shared" si="2"/>
        <v>-25.720745902984699</v>
      </c>
    </row>
    <row r="46" spans="1:12" x14ac:dyDescent="0.15">
      <c r="B46" s="8"/>
      <c r="C46" s="5" t="s">
        <v>16</v>
      </c>
      <c r="D46" s="4">
        <v>65.121094979743305</v>
      </c>
      <c r="E46" s="4">
        <v>32.010106223233812</v>
      </c>
      <c r="F46" s="6"/>
      <c r="G46" s="4">
        <f>(E46-33.616)/33.616*100</f>
        <v>-4.7771709208894197</v>
      </c>
      <c r="H46" s="4">
        <v>26.003260110222769</v>
      </c>
      <c r="I46" s="7"/>
      <c r="J46" s="4">
        <f t="shared" ref="J46" si="4">(H46-26.0831)/26.0831*100</f>
        <v>-0.30609816232439008</v>
      </c>
      <c r="K46" s="4">
        <f t="shared" si="1"/>
        <v>-60.069375187392971</v>
      </c>
      <c r="L46" s="4">
        <f t="shared" si="2"/>
        <v>-18.765467603013171</v>
      </c>
    </row>
    <row r="47" spans="1:12" x14ac:dyDescent="0.15">
      <c r="B47" s="8" t="s">
        <v>51</v>
      </c>
      <c r="C47" s="5" t="s">
        <v>17</v>
      </c>
      <c r="D47" s="4">
        <v>76.792832627891698</v>
      </c>
      <c r="E47" s="4">
        <v>31.717283814288379</v>
      </c>
      <c r="F47" s="6">
        <f>SUM(E47:E49)/3</f>
        <v>31.525381742291462</v>
      </c>
      <c r="G47" s="4">
        <f>(E47-31.525)/31.525*100</f>
        <v>0.60994072732238058</v>
      </c>
      <c r="H47" s="4">
        <v>29.585920052451488</v>
      </c>
      <c r="I47" s="7">
        <f>SUM(H47:H49)/3</f>
        <v>33.845218333530511</v>
      </c>
      <c r="J47" s="4">
        <f>(H47-33.84522)/33.84522*100</f>
        <v>-12.584642521302888</v>
      </c>
      <c r="K47" s="4">
        <f t="shared" si="1"/>
        <v>-61.473071066653596</v>
      </c>
      <c r="L47" s="4">
        <f t="shared" si="2"/>
        <v>-6.7198811043104794</v>
      </c>
    </row>
    <row r="48" spans="1:12" x14ac:dyDescent="0.15">
      <c r="B48" s="8"/>
      <c r="C48" s="5" t="s">
        <v>18</v>
      </c>
      <c r="D48" s="4">
        <v>76.792832627891698</v>
      </c>
      <c r="E48" s="4">
        <v>32.699254301405887</v>
      </c>
      <c r="F48" s="6"/>
      <c r="G48" s="4">
        <f>(E48-31.525)/31.525*100</f>
        <v>3.7248352146102719</v>
      </c>
      <c r="H48" s="4">
        <v>39.361223571749882</v>
      </c>
      <c r="I48" s="7"/>
      <c r="J48" s="4">
        <f t="shared" ref="J48:J49" si="5">(H48-33.84522)/33.84522*100</f>
        <v>16.297732949438309</v>
      </c>
      <c r="K48" s="4">
        <f t="shared" si="1"/>
        <v>-48.743623298180552</v>
      </c>
      <c r="L48" s="4">
        <f t="shared" si="2"/>
        <v>20.373459311754296</v>
      </c>
    </row>
    <row r="49" spans="2:12" x14ac:dyDescent="0.15">
      <c r="B49" s="8"/>
      <c r="C49" s="5" t="s">
        <v>19</v>
      </c>
      <c r="D49" s="4">
        <v>76.792832627891698</v>
      </c>
      <c r="E49" s="4">
        <v>30.159607111180119</v>
      </c>
      <c r="F49" s="6"/>
      <c r="G49" s="4">
        <f>(E49-31.525)/31.525*100</f>
        <v>-4.3311431842026327</v>
      </c>
      <c r="H49" s="4">
        <v>32.588511376390159</v>
      </c>
      <c r="I49" s="7"/>
      <c r="J49" s="4">
        <f t="shared" si="5"/>
        <v>-3.7131051995225297</v>
      </c>
      <c r="K49" s="4">
        <f t="shared" si="1"/>
        <v>-57.56308204660003</v>
      </c>
      <c r="L49" s="4">
        <f t="shared" si="2"/>
        <v>8.0535010162968899</v>
      </c>
    </row>
    <row r="50" spans="2:12" x14ac:dyDescent="0.15">
      <c r="B50" s="8" t="s">
        <v>52</v>
      </c>
      <c r="C50" s="5" t="s">
        <v>20</v>
      </c>
      <c r="D50" s="4">
        <v>89.398894439431302</v>
      </c>
      <c r="E50" s="4">
        <v>46.33302807356597</v>
      </c>
      <c r="F50" s="6">
        <f>SUM(E50:E52)/3</f>
        <v>50.339045878160022</v>
      </c>
      <c r="G50" s="4">
        <f>(E50-50.339)/50.339*100</f>
        <v>-7.9579886895528889</v>
      </c>
      <c r="H50" s="4">
        <v>50.759252628495162</v>
      </c>
      <c r="I50" s="7">
        <f>SUM(H50:H52)/3</f>
        <v>43.604871267689816</v>
      </c>
      <c r="J50" s="4">
        <f>(H50-43.605)/43.605*100</f>
        <v>16.4069547723774</v>
      </c>
      <c r="K50" s="4">
        <f t="shared" si="1"/>
        <v>-43.221610349012657</v>
      </c>
      <c r="L50" s="4">
        <f t="shared" si="2"/>
        <v>9.5530655753847693</v>
      </c>
    </row>
    <row r="51" spans="2:12" x14ac:dyDescent="0.15">
      <c r="B51" s="8"/>
      <c r="C51" s="5" t="s">
        <v>21</v>
      </c>
      <c r="D51" s="4">
        <v>89.398894439431302</v>
      </c>
      <c r="E51" s="4">
        <v>50.910568106193608</v>
      </c>
      <c r="F51" s="6"/>
      <c r="G51" s="4">
        <f>(E51-50.339)/50.339*100</f>
        <v>1.1354379431327788</v>
      </c>
      <c r="H51" s="4">
        <v>34.728482682882849</v>
      </c>
      <c r="I51" s="7"/>
      <c r="J51" s="4">
        <f t="shared" ref="J51:J52" si="6">(H51-43.605)/43.605*100</f>
        <v>-20.356650194053778</v>
      </c>
      <c r="K51" s="4">
        <f t="shared" si="1"/>
        <v>-61.153342107142315</v>
      </c>
      <c r="L51" s="4">
        <f t="shared" si="2"/>
        <v>-31.785316929791051</v>
      </c>
    </row>
    <row r="52" spans="2:12" x14ac:dyDescent="0.15">
      <c r="B52" s="8"/>
      <c r="C52" s="5" t="s">
        <v>22</v>
      </c>
      <c r="D52" s="4">
        <v>89.398894439431302</v>
      </c>
      <c r="E52" s="4">
        <v>53.77354145472048</v>
      </c>
      <c r="F52" s="6"/>
      <c r="G52" s="4">
        <f>(E52-50.339)/50.339*100</f>
        <v>6.8228241616251433</v>
      </c>
      <c r="H52" s="4">
        <v>45.326878491691431</v>
      </c>
      <c r="I52" s="7"/>
      <c r="J52" s="4">
        <f t="shared" si="6"/>
        <v>3.9488097504676865</v>
      </c>
      <c r="K52" s="4">
        <f t="shared" si="1"/>
        <v>-49.298166631802289</v>
      </c>
      <c r="L52" s="4">
        <f t="shared" si="2"/>
        <v>-15.707842062330011</v>
      </c>
    </row>
    <row r="53" spans="2:12" x14ac:dyDescent="0.15">
      <c r="B53" s="8" t="s">
        <v>53</v>
      </c>
      <c r="C53" s="5" t="s">
        <v>23</v>
      </c>
      <c r="D53" s="4">
        <v>42.586249728185898</v>
      </c>
      <c r="E53" s="4">
        <v>14.86551557891608</v>
      </c>
      <c r="F53" s="6">
        <f>SUM(E53:E55)/3</f>
        <v>19.379715013408504</v>
      </c>
      <c r="G53" s="4">
        <f>(E53-19.38)/50.339*100</f>
        <v>-8.9681646855994739</v>
      </c>
      <c r="H53" s="4">
        <v>12.84089024779885</v>
      </c>
      <c r="I53" s="7">
        <f>SUM(H53:H55)/3</f>
        <v>14.052131341340072</v>
      </c>
      <c r="J53" s="4">
        <f>(H53-14.05213)/14.05213*100</f>
        <v>-8.6196167570407489</v>
      </c>
      <c r="K53" s="4">
        <f t="shared" si="1"/>
        <v>-69.847332578571596</v>
      </c>
      <c r="L53" s="4">
        <f t="shared" si="2"/>
        <v>-13.619610570310645</v>
      </c>
    </row>
    <row r="54" spans="2:12" x14ac:dyDescent="0.15">
      <c r="B54" s="8"/>
      <c r="C54" s="5" t="s">
        <v>24</v>
      </c>
      <c r="D54" s="4">
        <v>42.586249728185898</v>
      </c>
      <c r="E54" s="4">
        <v>18.70681956761204</v>
      </c>
      <c r="F54" s="6"/>
      <c r="G54" s="4">
        <f>(E54-19.38)/50.339*100</f>
        <v>-1.3372940113787692</v>
      </c>
      <c r="H54" s="4">
        <v>15.02452652438034</v>
      </c>
      <c r="I54" s="7"/>
      <c r="J54" s="4">
        <f t="shared" ref="J54:J55" si="7">(H54-14.05213)/14.05213*100</f>
        <v>6.9199226336529751</v>
      </c>
      <c r="K54" s="4">
        <f t="shared" si="1"/>
        <v>-64.719770770431822</v>
      </c>
      <c r="L54" s="4">
        <f t="shared" si="2"/>
        <v>-19.684228149647737</v>
      </c>
    </row>
    <row r="55" spans="2:12" x14ac:dyDescent="0.15">
      <c r="B55" s="8"/>
      <c r="C55" s="5" t="s">
        <v>25</v>
      </c>
      <c r="D55" s="4">
        <v>42.586249728185898</v>
      </c>
      <c r="E55" s="4">
        <v>24.566809893697389</v>
      </c>
      <c r="F55" s="6"/>
      <c r="G55" s="4">
        <f>(E55-19.38)/50.339*100</f>
        <v>10.30376029261088</v>
      </c>
      <c r="H55" s="4">
        <v>14.29097725184103</v>
      </c>
      <c r="I55" s="7"/>
      <c r="J55" s="4">
        <f t="shared" si="7"/>
        <v>1.6997227597597631</v>
      </c>
      <c r="K55" s="4">
        <f t="shared" si="1"/>
        <v>-66.4422734026695</v>
      </c>
      <c r="L55" s="4">
        <f t="shared" si="2"/>
        <v>-41.82811153064128</v>
      </c>
    </row>
    <row r="56" spans="2:12" x14ac:dyDescent="0.15">
      <c r="B56" s="8" t="s">
        <v>54</v>
      </c>
      <c r="C56" s="5" t="s">
        <v>26</v>
      </c>
      <c r="D56" s="4">
        <v>66.042296379947203</v>
      </c>
      <c r="E56" s="4">
        <v>19.201033522092761</v>
      </c>
      <c r="F56" s="6">
        <f>SUM(E56:E57)/2</f>
        <v>24.132106714357832</v>
      </c>
      <c r="G56" s="4">
        <f>(E56-24.132)/24.132*100</f>
        <v>-20.433310450469254</v>
      </c>
      <c r="H56" s="4">
        <v>22.890168937185429</v>
      </c>
      <c r="I56" s="7">
        <f>SUM(H56:H57)/2</f>
        <v>24.268555773165843</v>
      </c>
      <c r="J56" s="4">
        <f>(H56-24.269)/24.269*100</f>
        <v>-5.6814498447178279</v>
      </c>
      <c r="K56" s="4">
        <f t="shared" si="1"/>
        <v>-65.340137772471977</v>
      </c>
      <c r="L56" s="4">
        <f t="shared" si="2"/>
        <v>19.213212720283725</v>
      </c>
    </row>
    <row r="57" spans="2:12" x14ac:dyDescent="0.15">
      <c r="B57" s="8"/>
      <c r="C57" s="5" t="s">
        <v>27</v>
      </c>
      <c r="D57" s="4">
        <v>66.042296379947203</v>
      </c>
      <c r="E57" s="4">
        <v>29.063179906622899</v>
      </c>
      <c r="F57" s="6"/>
      <c r="G57" s="4">
        <f>(E57-24.132)/24.132*100</f>
        <v>20.434194872463525</v>
      </c>
      <c r="H57" s="4">
        <v>25.646942609146262</v>
      </c>
      <c r="I57" s="7"/>
      <c r="J57" s="4">
        <f t="shared" ref="J57" si="8">(H57-24.269)/24.269*100</f>
        <v>5.6777889865518283</v>
      </c>
      <c r="K57" s="4">
        <f t="shared" si="1"/>
        <v>-61.165883055311824</v>
      </c>
      <c r="L57" s="4">
        <f t="shared" si="2"/>
        <v>-11.754520009347456</v>
      </c>
    </row>
    <row r="58" spans="2:12" x14ac:dyDescent="0.15">
      <c r="B58" s="8" t="s">
        <v>55</v>
      </c>
      <c r="C58" s="5" t="s">
        <v>28</v>
      </c>
      <c r="D58" s="4">
        <v>76.992709706445098</v>
      </c>
      <c r="E58" s="4">
        <v>37.076782875011212</v>
      </c>
      <c r="F58" s="6">
        <f>SUM(E58:E60)/3</f>
        <v>36.061376654056723</v>
      </c>
      <c r="G58" s="4">
        <f>(E58-36.061)/36.061*100</f>
        <v>2.8168461080147851</v>
      </c>
      <c r="H58" s="4">
        <v>28.70276936876331</v>
      </c>
      <c r="I58" s="7">
        <f>SUM(H58:H60)/3</f>
        <v>29.12229220098558</v>
      </c>
      <c r="J58" s="4">
        <f>(H58-29.122)/29.122*100</f>
        <v>-1.4395667579036133</v>
      </c>
      <c r="K58" s="4">
        <f t="shared" si="1"/>
        <v>-62.720146520105416</v>
      </c>
      <c r="L58" s="4">
        <f t="shared" si="2"/>
        <v>-22.585599010780864</v>
      </c>
    </row>
    <row r="59" spans="2:12" x14ac:dyDescent="0.15">
      <c r="B59" s="8"/>
      <c r="C59" s="5" t="s">
        <v>29</v>
      </c>
      <c r="D59" s="4">
        <v>76.992709706445098</v>
      </c>
      <c r="E59" s="4">
        <v>28.940889589644669</v>
      </c>
      <c r="F59" s="6"/>
      <c r="G59" s="4">
        <f>(E59-36.061)/36.061*100</f>
        <v>-19.744628297482961</v>
      </c>
      <c r="H59" s="4">
        <v>28.27063000200182</v>
      </c>
      <c r="I59" s="7"/>
      <c r="J59" s="4">
        <f t="shared" ref="J59:J60" si="9">(H59-29.122)/29.122*100</f>
        <v>-2.9234599203288929</v>
      </c>
      <c r="K59" s="4">
        <f t="shared" si="1"/>
        <v>-63.281419617791066</v>
      </c>
      <c r="L59" s="4">
        <f t="shared" si="2"/>
        <v>-2.3159605566605492</v>
      </c>
    </row>
    <row r="60" spans="2:12" x14ac:dyDescent="0.15">
      <c r="B60" s="8"/>
      <c r="C60" s="5" t="s">
        <v>30</v>
      </c>
      <c r="D60" s="4">
        <v>76.992709706445098</v>
      </c>
      <c r="E60" s="4">
        <v>42.166457497514308</v>
      </c>
      <c r="F60" s="6"/>
      <c r="G60" s="4">
        <f>(E60-36.061)/36.061*100</f>
        <v>16.930915663776126</v>
      </c>
      <c r="H60" s="4">
        <v>30.393477232191611</v>
      </c>
      <c r="I60" s="7"/>
      <c r="J60" s="4">
        <f t="shared" si="9"/>
        <v>4.3660367838459262</v>
      </c>
      <c r="K60" s="4">
        <f t="shared" si="1"/>
        <v>-60.524214113161214</v>
      </c>
      <c r="L60" s="4">
        <f t="shared" si="2"/>
        <v>-27.920249800488239</v>
      </c>
    </row>
    <row r="61" spans="2:12" x14ac:dyDescent="0.15">
      <c r="B61" s="8" t="s">
        <v>56</v>
      </c>
      <c r="C61" s="5" t="s">
        <v>31</v>
      </c>
      <c r="D61" s="4">
        <v>89.189498769345406</v>
      </c>
      <c r="E61" s="4">
        <v>42.27970932599348</v>
      </c>
      <c r="F61" s="6">
        <f>SUM(E61:E63)/3</f>
        <v>43.7516569335437</v>
      </c>
      <c r="G61" s="4">
        <f>(E61-43.752)/43.752*100</f>
        <v>-3.3650819939808985</v>
      </c>
      <c r="H61" s="4">
        <v>33.384348535863687</v>
      </c>
      <c r="I61" s="7">
        <f>SUM(H61:H63)/3</f>
        <v>30.021311305451803</v>
      </c>
      <c r="J61" s="4">
        <f>(H61-30)/30*100</f>
        <v>11.281161786212289</v>
      </c>
      <c r="K61" s="4">
        <f t="shared" si="1"/>
        <v>-62.569193687028601</v>
      </c>
      <c r="L61" s="4">
        <f t="shared" si="2"/>
        <v>-21.039313968653381</v>
      </c>
    </row>
    <row r="62" spans="2:12" x14ac:dyDescent="0.15">
      <c r="B62" s="8"/>
      <c r="C62" s="5" t="s">
        <v>32</v>
      </c>
      <c r="D62" s="4">
        <v>89.189498769345406</v>
      </c>
      <c r="E62" s="4">
        <v>40.662748646661498</v>
      </c>
      <c r="F62" s="6"/>
      <c r="G62" s="4">
        <f>(E62-43.752)/43.752*100</f>
        <v>-7.060823170000238</v>
      </c>
      <c r="H62" s="4">
        <v>24.29125087735359</v>
      </c>
      <c r="I62" s="7"/>
      <c r="J62" s="4">
        <f t="shared" ref="J62:J63" si="10">(H62-30)/30*100</f>
        <v>-19.029163742154697</v>
      </c>
      <c r="K62" s="4">
        <f t="shared" si="1"/>
        <v>-72.76444961287018</v>
      </c>
      <c r="L62" s="4">
        <f t="shared" si="2"/>
        <v>-40.261660399713392</v>
      </c>
    </row>
    <row r="63" spans="2:12" x14ac:dyDescent="0.15">
      <c r="B63" s="8"/>
      <c r="C63" s="5" t="s">
        <v>33</v>
      </c>
      <c r="D63" s="4">
        <v>89.189498769345406</v>
      </c>
      <c r="E63" s="4">
        <v>48.312512827976128</v>
      </c>
      <c r="F63" s="6"/>
      <c r="G63" s="4">
        <f>(E63-43.752)/43.752*100</f>
        <v>10.423552815816707</v>
      </c>
      <c r="H63" s="4">
        <v>32.388334503138132</v>
      </c>
      <c r="I63" s="7"/>
      <c r="J63" s="4">
        <f t="shared" si="10"/>
        <v>7.9611150104604418</v>
      </c>
      <c r="K63" s="4">
        <f t="shared" si="1"/>
        <v>-63.685932817160243</v>
      </c>
      <c r="L63" s="4">
        <f t="shared" si="2"/>
        <v>-32.960774326805144</v>
      </c>
    </row>
    <row r="64" spans="2:12" x14ac:dyDescent="0.15">
      <c r="B64" s="8" t="s">
        <v>57</v>
      </c>
      <c r="C64" s="5" t="s">
        <v>34</v>
      </c>
      <c r="D64" s="4">
        <v>26.288</v>
      </c>
      <c r="E64" s="4">
        <v>10.67770087242204</v>
      </c>
      <c r="F64" s="6">
        <f>SUM(E64:E66)/3</f>
        <v>14.084583397777962</v>
      </c>
      <c r="G64" s="4">
        <f>(E64-14.085)/14.085*100</f>
        <v>-24.190977121604263</v>
      </c>
      <c r="H64" s="4">
        <v>10.47318662815756</v>
      </c>
      <c r="I64" s="7">
        <f>SUM(H64:H66)/3</f>
        <v>10.110945929440065</v>
      </c>
      <c r="J64" s="4">
        <f>(H64-10.111)/10.111*100</f>
        <v>3.5821049169969261</v>
      </c>
      <c r="K64" s="4">
        <f t="shared" si="1"/>
        <v>-60.159819582480367</v>
      </c>
      <c r="L64" s="4">
        <f t="shared" si="2"/>
        <v>-1.9153397038185618</v>
      </c>
    </row>
    <row r="65" spans="2:12" x14ac:dyDescent="0.15">
      <c r="B65" s="8"/>
      <c r="C65" s="5" t="s">
        <v>35</v>
      </c>
      <c r="D65" s="4">
        <v>26.288</v>
      </c>
      <c r="E65" s="4">
        <v>14.584786708395971</v>
      </c>
      <c r="F65" s="6"/>
      <c r="G65" s="4">
        <f>(E65-14.085)/14.085*100</f>
        <v>3.5483614369610916</v>
      </c>
      <c r="H65" s="4">
        <v>7.6853295824032442</v>
      </c>
      <c r="I65" s="7"/>
      <c r="J65" s="4">
        <f t="shared" ref="J65:J66" si="11">(H65-10.111)/10.111*100</f>
        <v>-23.99041061810658</v>
      </c>
      <c r="K65" s="4">
        <f t="shared" si="1"/>
        <v>-70.76487529517938</v>
      </c>
      <c r="L65" s="4">
        <f t="shared" si="2"/>
        <v>-47.305848648584906</v>
      </c>
    </row>
    <row r="66" spans="2:12" x14ac:dyDescent="0.15">
      <c r="B66" s="8"/>
      <c r="C66" s="5" t="s">
        <v>36</v>
      </c>
      <c r="D66" s="4">
        <v>26.288</v>
      </c>
      <c r="E66" s="4">
        <v>16.991262612515879</v>
      </c>
      <c r="F66" s="6"/>
      <c r="G66" s="4">
        <f>(E66-14.085)/14.085*100</f>
        <v>20.633742367879858</v>
      </c>
      <c r="H66" s="4">
        <v>12.17432157775939</v>
      </c>
      <c r="I66" s="7"/>
      <c r="J66" s="4">
        <f t="shared" si="11"/>
        <v>20.406701392141123</v>
      </c>
      <c r="K66" s="4">
        <f t="shared" si="1"/>
        <v>-53.688673243459419</v>
      </c>
      <c r="L66" s="4">
        <f t="shared" si="2"/>
        <v>-28.349517894028065</v>
      </c>
    </row>
    <row r="67" spans="2:12" x14ac:dyDescent="0.15">
      <c r="B67" s="8" t="s">
        <v>58</v>
      </c>
      <c r="C67" s="5" t="s">
        <v>37</v>
      </c>
      <c r="D67" s="4">
        <v>41.104497620238497</v>
      </c>
      <c r="E67" s="4">
        <v>16.115359527313561</v>
      </c>
      <c r="F67" s="6">
        <f>SUM(E67:E69)/3</f>
        <v>18.010770145930739</v>
      </c>
      <c r="G67" s="4">
        <f>(E67-18.01)/18.01*100</f>
        <v>-10.519935994927485</v>
      </c>
      <c r="H67" s="4">
        <v>19.998719594172329</v>
      </c>
      <c r="I67" s="7">
        <f>SUM(H67:H69)/3</f>
        <v>17.298348243205137</v>
      </c>
      <c r="J67" s="4">
        <f>(H67-17.298)/17.298*100</f>
        <v>15.612900879710548</v>
      </c>
      <c r="K67" s="4">
        <f t="shared" si="1"/>
        <v>-51.346639049237233</v>
      </c>
      <c r="L67" s="4">
        <f t="shared" si="2"/>
        <v>24.097259885992287</v>
      </c>
    </row>
    <row r="68" spans="2:12" x14ac:dyDescent="0.15">
      <c r="B68" s="8"/>
      <c r="C68" s="5" t="s">
        <v>38</v>
      </c>
      <c r="D68" s="4">
        <v>41.104497620238497</v>
      </c>
      <c r="E68" s="4">
        <v>14.749716407054461</v>
      </c>
      <c r="F68" s="6"/>
      <c r="G68" s="4">
        <f>(E68-18.01)/18.01*100</f>
        <v>-18.102629611024657</v>
      </c>
      <c r="H68" s="4">
        <v>16.851833804372539</v>
      </c>
      <c r="I68" s="7"/>
      <c r="J68" s="4">
        <f t="shared" ref="J68:J69" si="12">(H68-17.298)/17.298*100</f>
        <v>-2.5792935346714017</v>
      </c>
      <c r="K68" s="4">
        <f t="shared" si="1"/>
        <v>-59.002457687074973</v>
      </c>
      <c r="L68" s="4">
        <f t="shared" si="2"/>
        <v>14.251917388138274</v>
      </c>
    </row>
    <row r="69" spans="2:12" x14ac:dyDescent="0.15">
      <c r="B69" s="8"/>
      <c r="C69" s="5" t="s">
        <v>39</v>
      </c>
      <c r="D69" s="4">
        <v>41.104497620238497</v>
      </c>
      <c r="E69" s="4">
        <v>23.167234503424201</v>
      </c>
      <c r="F69" s="6"/>
      <c r="G69" s="4">
        <f>(E69-18.01)/18.01*100</f>
        <v>28.635394244443081</v>
      </c>
      <c r="H69" s="4">
        <v>15.044491331070541</v>
      </c>
      <c r="I69" s="7"/>
      <c r="J69" s="4">
        <f t="shared" si="12"/>
        <v>-13.027567747308694</v>
      </c>
      <c r="K69" s="4">
        <f t="shared" si="1"/>
        <v>-63.399403466585305</v>
      </c>
      <c r="L69" s="4">
        <f t="shared" si="2"/>
        <v>-35.061341357567258</v>
      </c>
    </row>
    <row r="70" spans="2:12" x14ac:dyDescent="0.15">
      <c r="B70" s="8" t="s">
        <v>59</v>
      </c>
      <c r="C70" s="5" t="s">
        <v>40</v>
      </c>
      <c r="D70" s="4">
        <v>65.121094979743305</v>
      </c>
      <c r="E70" s="4">
        <v>35.397975536741157</v>
      </c>
      <c r="F70" s="6">
        <f>SUM(E70:E72)/3</f>
        <v>36.670516663008435</v>
      </c>
      <c r="G70" s="4">
        <f>(E70-36.671)/36.671*100</f>
        <v>-3.4714746346127519</v>
      </c>
      <c r="H70" s="4">
        <v>25.958966651313499</v>
      </c>
      <c r="I70" s="7">
        <f>SUM(H70:H72)/3</f>
        <v>26.773333313137883</v>
      </c>
      <c r="J70" s="4">
        <f>(H70-26.77)/26.77*100</f>
        <v>-3.0296352210926423</v>
      </c>
      <c r="K70" s="4">
        <f t="shared" si="1"/>
        <v>-60.13739225455538</v>
      </c>
      <c r="L70" s="4">
        <f t="shared" si="2"/>
        <v>-26.66539185448751</v>
      </c>
    </row>
    <row r="71" spans="2:12" x14ac:dyDescent="0.15">
      <c r="B71" s="8"/>
      <c r="C71" s="5" t="s">
        <v>41</v>
      </c>
      <c r="D71" s="4">
        <v>65.121094979743305</v>
      </c>
      <c r="E71" s="4">
        <v>36.452649378617807</v>
      </c>
      <c r="F71" s="6"/>
      <c r="G71" s="4">
        <f>(E71-36.671)/36.671*100</f>
        <v>-0.59543132552205524</v>
      </c>
      <c r="H71" s="4">
        <v>25.431310948332559</v>
      </c>
      <c r="I71" s="7"/>
      <c r="J71" s="4">
        <f t="shared" ref="J71:J72" si="13">(H71-26.77)/26.77*100</f>
        <v>-5.0007062072000021</v>
      </c>
      <c r="K71" s="4">
        <f t="shared" si="1"/>
        <v>-60.947660729225653</v>
      </c>
      <c r="L71" s="4">
        <f t="shared" si="2"/>
        <v>-30.234670505870238</v>
      </c>
    </row>
    <row r="72" spans="2:12" x14ac:dyDescent="0.15">
      <c r="B72" s="8"/>
      <c r="C72" s="5" t="s">
        <v>42</v>
      </c>
      <c r="D72" s="4">
        <v>65.121094979743305</v>
      </c>
      <c r="E72" s="4">
        <v>38.160925073666348</v>
      </c>
      <c r="F72" s="6"/>
      <c r="G72" s="4">
        <f>(E72-36.671)/36.671*100</f>
        <v>4.0629518520529819</v>
      </c>
      <c r="H72" s="4">
        <v>28.92972233976759</v>
      </c>
      <c r="I72" s="7"/>
      <c r="J72" s="4">
        <f t="shared" si="13"/>
        <v>8.0676964503832291</v>
      </c>
      <c r="K72" s="4">
        <f t="shared" si="1"/>
        <v>-55.575497695844135</v>
      </c>
      <c r="L72" s="4">
        <f t="shared" si="2"/>
        <v>-24.190196427572769</v>
      </c>
    </row>
    <row r="109" spans="4:8" x14ac:dyDescent="0.15">
      <c r="E109" t="s">
        <v>64</v>
      </c>
      <c r="F109" t="s">
        <v>65</v>
      </c>
      <c r="G109" t="s">
        <v>66</v>
      </c>
      <c r="H109" t="s">
        <v>67</v>
      </c>
    </row>
    <row r="110" spans="4:8" x14ac:dyDescent="0.15">
      <c r="D110" s="9"/>
      <c r="E110" s="10" t="s">
        <v>49</v>
      </c>
      <c r="F110" s="13">
        <v>41.104497620238497</v>
      </c>
      <c r="G110" s="11">
        <v>16.31504384218324</v>
      </c>
      <c r="H110" s="12">
        <v>16.753636844104573</v>
      </c>
    </row>
    <row r="111" spans="4:8" x14ac:dyDescent="0.15">
      <c r="D111" s="9"/>
      <c r="E111" s="10" t="s">
        <v>50</v>
      </c>
      <c r="F111" s="13">
        <v>65.121094979743305</v>
      </c>
      <c r="G111" s="11">
        <v>33.616254831194205</v>
      </c>
      <c r="H111" s="12">
        <v>26.083099329934136</v>
      </c>
    </row>
    <row r="112" spans="4:8" x14ac:dyDescent="0.15">
      <c r="D112" s="9"/>
      <c r="E112" s="10" t="s">
        <v>51</v>
      </c>
      <c r="F112" s="13">
        <v>76.792832627891698</v>
      </c>
      <c r="G112" s="11">
        <v>31.525381742291462</v>
      </c>
      <c r="H112" s="12">
        <v>33.845218333530511</v>
      </c>
    </row>
    <row r="113" spans="3:8" x14ac:dyDescent="0.15">
      <c r="D113" s="9"/>
      <c r="E113" s="10" t="s">
        <v>52</v>
      </c>
      <c r="F113" s="13">
        <v>89.398894439431302</v>
      </c>
      <c r="G113" s="11">
        <v>50.339045878160022</v>
      </c>
      <c r="H113" s="12">
        <v>43.604871267689816</v>
      </c>
    </row>
    <row r="114" spans="3:8" x14ac:dyDescent="0.15">
      <c r="D114" s="9"/>
      <c r="E114" s="10" t="s">
        <v>53</v>
      </c>
      <c r="F114" s="13">
        <v>42.586249728185898</v>
      </c>
      <c r="G114" s="11">
        <v>19.379715013408504</v>
      </c>
      <c r="H114" s="12">
        <v>14.052131341340072</v>
      </c>
    </row>
    <row r="115" spans="3:8" x14ac:dyDescent="0.15">
      <c r="C115" s="9"/>
      <c r="D115" s="9"/>
      <c r="E115" s="10" t="s">
        <v>54</v>
      </c>
      <c r="F115" s="13">
        <v>66.042296379947203</v>
      </c>
      <c r="G115" s="11">
        <v>24.132106714357832</v>
      </c>
      <c r="H115" s="12">
        <v>24.268555773165843</v>
      </c>
    </row>
    <row r="116" spans="3:8" x14ac:dyDescent="0.15">
      <c r="C116" s="9"/>
      <c r="D116" s="9"/>
      <c r="E116" s="10" t="s">
        <v>55</v>
      </c>
      <c r="F116" s="13">
        <v>76.992709706445098</v>
      </c>
      <c r="G116" s="11">
        <v>36.061376654056723</v>
      </c>
      <c r="H116" s="12">
        <v>29.12229220098558</v>
      </c>
    </row>
    <row r="117" spans="3:8" x14ac:dyDescent="0.15">
      <c r="C117" s="9"/>
      <c r="D117" s="9"/>
      <c r="E117" s="10" t="s">
        <v>56</v>
      </c>
      <c r="F117" s="13">
        <v>89.189498769345406</v>
      </c>
      <c r="G117" s="11">
        <v>43.7516569335437</v>
      </c>
      <c r="H117" s="12">
        <v>30.021311305451803</v>
      </c>
    </row>
    <row r="118" spans="3:8" x14ac:dyDescent="0.15">
      <c r="C118" s="9"/>
      <c r="D118" s="9"/>
    </row>
    <row r="119" spans="3:8" x14ac:dyDescent="0.15">
      <c r="C119" s="9"/>
      <c r="D119" s="9"/>
    </row>
    <row r="120" spans="3:8" x14ac:dyDescent="0.15">
      <c r="C120" s="9"/>
      <c r="D120" s="9"/>
    </row>
    <row r="121" spans="3:8" x14ac:dyDescent="0.15">
      <c r="C121" s="9"/>
    </row>
    <row r="122" spans="3:8" x14ac:dyDescent="0.15">
      <c r="C122" s="9"/>
    </row>
    <row r="123" spans="3:8" x14ac:dyDescent="0.15">
      <c r="C123" s="9"/>
    </row>
    <row r="124" spans="3:8" x14ac:dyDescent="0.15">
      <c r="C124" s="9"/>
    </row>
    <row r="125" spans="3:8" x14ac:dyDescent="0.15">
      <c r="C125" s="9"/>
    </row>
  </sheetData>
  <mergeCells count="36">
    <mergeCell ref="B56:B57"/>
    <mergeCell ref="B45:B46"/>
    <mergeCell ref="B61:B63"/>
    <mergeCell ref="B64:B66"/>
    <mergeCell ref="B67:B69"/>
    <mergeCell ref="B70:B72"/>
    <mergeCell ref="I70:I72"/>
    <mergeCell ref="B39:B41"/>
    <mergeCell ref="B42:B44"/>
    <mergeCell ref="B47:B49"/>
    <mergeCell ref="B50:B52"/>
    <mergeCell ref="B53:B55"/>
    <mergeCell ref="B58:B60"/>
    <mergeCell ref="I53:I55"/>
    <mergeCell ref="I56:I57"/>
    <mergeCell ref="I58:I60"/>
    <mergeCell ref="I61:I63"/>
    <mergeCell ref="I64:I66"/>
    <mergeCell ref="I67:I69"/>
    <mergeCell ref="F58:F60"/>
    <mergeCell ref="F61:F63"/>
    <mergeCell ref="F64:F66"/>
    <mergeCell ref="F67:F69"/>
    <mergeCell ref="F70:F72"/>
    <mergeCell ref="I39:I41"/>
    <mergeCell ref="I42:I44"/>
    <mergeCell ref="I45:I46"/>
    <mergeCell ref="I47:I49"/>
    <mergeCell ref="I50:I52"/>
    <mergeCell ref="F39:F41"/>
    <mergeCell ref="F42:F44"/>
    <mergeCell ref="F45:F46"/>
    <mergeCell ref="F56:F57"/>
    <mergeCell ref="F47:F49"/>
    <mergeCell ref="F50:F52"/>
    <mergeCell ref="F53:F55"/>
  </mergeCells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workbookViewId="0">
      <selection activeCell="K35" sqref="K3:K35"/>
    </sheetView>
  </sheetViews>
  <sheetFormatPr defaultRowHeight="13.5" x14ac:dyDescent="0.15"/>
  <sheetData>
    <row r="1" spans="1:11" x14ac:dyDescent="0.15">
      <c r="A1" t="s">
        <v>60</v>
      </c>
      <c r="B1" s="1" t="s">
        <v>8</v>
      </c>
      <c r="C1" s="1" t="s">
        <v>0</v>
      </c>
      <c r="D1" s="1" t="s">
        <v>44</v>
      </c>
      <c r="E1" s="3" t="s">
        <v>45</v>
      </c>
      <c r="F1" s="2" t="s">
        <v>43</v>
      </c>
      <c r="G1" s="1" t="s">
        <v>4</v>
      </c>
      <c r="H1" s="3" t="s">
        <v>46</v>
      </c>
      <c r="I1" s="3" t="s">
        <v>63</v>
      </c>
      <c r="J1" s="3" t="s">
        <v>47</v>
      </c>
      <c r="K1" s="3" t="s">
        <v>71</v>
      </c>
    </row>
    <row r="2" spans="1:11" x14ac:dyDescent="0.15">
      <c r="A2" s="8" t="s">
        <v>48</v>
      </c>
      <c r="B2" s="5" t="s">
        <v>9</v>
      </c>
      <c r="C2" s="4">
        <v>26.288</v>
      </c>
      <c r="D2" s="4">
        <v>13.26446744927909</v>
      </c>
      <c r="E2" s="6">
        <f>SUM(D2:D4)/3</f>
        <v>14.133806924392646</v>
      </c>
      <c r="F2" s="4">
        <f>(D2-14.134)/14.134*100</f>
        <v>-6.1520627615742907</v>
      </c>
      <c r="G2" s="4">
        <v>9.8791218871945414</v>
      </c>
      <c r="H2" s="7">
        <f>SUM(G2:G4)/3</f>
        <v>11.30258084957233</v>
      </c>
      <c r="I2" s="4">
        <f>(G2-11.30258)/11.30258*100</f>
        <v>-12.594098982758442</v>
      </c>
      <c r="J2" s="4">
        <f>(G2-C2)/C2*100</f>
        <v>-62.419651981152846</v>
      </c>
      <c r="K2" s="4">
        <f>(G2-D2)/D2*100</f>
        <v>-25.521910887334858</v>
      </c>
    </row>
    <row r="3" spans="1:11" x14ac:dyDescent="0.15">
      <c r="A3" s="8"/>
      <c r="B3" s="5" t="s">
        <v>10</v>
      </c>
      <c r="C3" s="4">
        <v>26.288</v>
      </c>
      <c r="D3" s="4">
        <v>13.734508150894881</v>
      </c>
      <c r="E3" s="6"/>
      <c r="F3" s="4">
        <f>(D3-14.134)/14.134*100</f>
        <v>-2.8264599483877162</v>
      </c>
      <c r="G3" s="4">
        <v>11.532315531513991</v>
      </c>
      <c r="H3" s="7"/>
      <c r="I3" s="4">
        <f t="shared" ref="I3:I4" si="0">(G3-11.30258)/11.30258*100</f>
        <v>2.0325937220881425</v>
      </c>
      <c r="J3" s="4">
        <f t="shared" ref="J3:J35" si="1">(G3-C3)/C3*100</f>
        <v>-56.130875184441607</v>
      </c>
      <c r="K3" s="4">
        <f t="shared" ref="K3:K35" si="2">(G3-D3)/D3*100</f>
        <v>-16.034011521827992</v>
      </c>
    </row>
    <row r="4" spans="1:11" x14ac:dyDescent="0.15">
      <c r="A4" s="8"/>
      <c r="B4" s="5" t="s">
        <v>11</v>
      </c>
      <c r="C4" s="4">
        <v>26.288</v>
      </c>
      <c r="D4" s="4">
        <v>15.40244517300397</v>
      </c>
      <c r="E4" s="6"/>
      <c r="F4" s="4">
        <f>(D4-14.134)/14.134*100</f>
        <v>8.9744246002827932</v>
      </c>
      <c r="G4" s="4">
        <v>12.49630513000846</v>
      </c>
      <c r="H4" s="7"/>
      <c r="I4" s="4">
        <f t="shared" si="0"/>
        <v>10.56152781053936</v>
      </c>
      <c r="J4" s="4">
        <f t="shared" si="1"/>
        <v>-52.463842323461428</v>
      </c>
      <c r="K4" s="4">
        <f t="shared" si="2"/>
        <v>-18.868043420074187</v>
      </c>
    </row>
    <row r="5" spans="1:11" x14ac:dyDescent="0.15">
      <c r="A5" s="8" t="s">
        <v>49</v>
      </c>
      <c r="B5" s="5" t="s">
        <v>12</v>
      </c>
      <c r="C5" s="4">
        <v>41.104497620238497</v>
      </c>
      <c r="D5" s="4">
        <v>18.853087578832248</v>
      </c>
      <c r="E5" s="6">
        <f>SUM(D5:D7)/3</f>
        <v>16.31504384218324</v>
      </c>
      <c r="F5" s="4">
        <f>(D5-16.315)/16.315*100</f>
        <v>15.556773391555298</v>
      </c>
      <c r="G5" s="4">
        <v>18.508334362140971</v>
      </c>
      <c r="H5" s="7">
        <f>SUM(G5:G7)/3</f>
        <v>16.753636844104573</v>
      </c>
      <c r="I5" s="4">
        <f>(G5-16.754)/16.754*100</f>
        <v>10.471137412802731</v>
      </c>
      <c r="J5" s="4">
        <f t="shared" si="1"/>
        <v>-54.972483709354279</v>
      </c>
      <c r="K5" s="4">
        <f t="shared" si="2"/>
        <v>-1.8286300068873445</v>
      </c>
    </row>
    <row r="6" spans="1:11" x14ac:dyDescent="0.15">
      <c r="A6" s="8"/>
      <c r="B6" s="5" t="s">
        <v>13</v>
      </c>
      <c r="C6" s="4">
        <v>41.104497620238497</v>
      </c>
      <c r="D6" s="4">
        <v>15.998711842013909</v>
      </c>
      <c r="E6" s="6"/>
      <c r="F6" s="4">
        <f>(D6-16.315)/16.315*100</f>
        <v>-1.9386341280177251</v>
      </c>
      <c r="G6" s="4">
        <v>15.110831431751279</v>
      </c>
      <c r="H6" s="7"/>
      <c r="I6" s="4">
        <f t="shared" ref="I6:I7" si="3">(G6-16.754)/16.754*100</f>
        <v>-9.8076194833993178</v>
      </c>
      <c r="J6" s="4">
        <f t="shared" si="1"/>
        <v>-63.238009690912257</v>
      </c>
      <c r="K6" s="4">
        <f t="shared" si="2"/>
        <v>-5.5496993697391588</v>
      </c>
    </row>
    <row r="7" spans="1:11" x14ac:dyDescent="0.15">
      <c r="A7" s="8"/>
      <c r="B7" s="5" t="s">
        <v>14</v>
      </c>
      <c r="C7" s="4">
        <v>41.104497620238497</v>
      </c>
      <c r="D7" s="4">
        <v>14.09333210570356</v>
      </c>
      <c r="E7" s="6"/>
      <c r="F7" s="4">
        <f>(D7-16.315)/16.315*100</f>
        <v>-13.617333094063385</v>
      </c>
      <c r="G7" s="4">
        <v>16.641744738421469</v>
      </c>
      <c r="H7" s="7"/>
      <c r="I7" s="4">
        <f t="shared" si="3"/>
        <v>-0.6700206612064723</v>
      </c>
      <c r="J7" s="4">
        <f t="shared" si="1"/>
        <v>-59.513567366341867</v>
      </c>
      <c r="K7" s="4">
        <f t="shared" si="2"/>
        <v>18.082399631287824</v>
      </c>
    </row>
    <row r="8" spans="1:11" x14ac:dyDescent="0.15">
      <c r="A8" s="8" t="s">
        <v>50</v>
      </c>
      <c r="B8" s="5" t="s">
        <v>15</v>
      </c>
      <c r="C8" s="4">
        <v>65.121094979743305</v>
      </c>
      <c r="D8" s="4">
        <v>35.222403439154597</v>
      </c>
      <c r="E8" s="6">
        <f>SUM(D8:D9)/2</f>
        <v>33.616254831194205</v>
      </c>
      <c r="F8" s="4">
        <f>(D8-33.616)/33.616*100</f>
        <v>4.7786870512690305</v>
      </c>
      <c r="G8" s="4">
        <v>26.162938549645499</v>
      </c>
      <c r="H8" s="7">
        <f>SUM(G8:G9)/2</f>
        <v>26.083099329934136</v>
      </c>
      <c r="I8" s="4">
        <f>(G8-26.0831)/26.0831*100</f>
        <v>0.30609302439318037</v>
      </c>
      <c r="J8" s="4">
        <f t="shared" si="1"/>
        <v>-59.824172861675926</v>
      </c>
      <c r="K8" s="4">
        <f t="shared" si="2"/>
        <v>-25.720745902984699</v>
      </c>
    </row>
    <row r="9" spans="1:11" x14ac:dyDescent="0.15">
      <c r="A9" s="8"/>
      <c r="B9" s="5" t="s">
        <v>16</v>
      </c>
      <c r="C9" s="4">
        <v>65.121094979743305</v>
      </c>
      <c r="D9" s="4">
        <v>32.010106223233812</v>
      </c>
      <c r="E9" s="6"/>
      <c r="F9" s="4">
        <f>(D9-33.616)/33.616*100</f>
        <v>-4.7771709208894197</v>
      </c>
      <c r="G9" s="4">
        <v>26.003260110222769</v>
      </c>
      <c r="H9" s="7"/>
      <c r="I9" s="4">
        <f t="shared" ref="I9" si="4">(G9-26.0831)/26.0831*100</f>
        <v>-0.30609816232439008</v>
      </c>
      <c r="J9" s="4">
        <f t="shared" si="1"/>
        <v>-60.069375187392971</v>
      </c>
      <c r="K9" s="4">
        <f t="shared" si="2"/>
        <v>-18.765467603013171</v>
      </c>
    </row>
    <row r="10" spans="1:11" x14ac:dyDescent="0.15">
      <c r="A10" s="8" t="s">
        <v>51</v>
      </c>
      <c r="B10" s="5" t="s">
        <v>17</v>
      </c>
      <c r="C10" s="4">
        <v>76.792832627891698</v>
      </c>
      <c r="D10" s="4">
        <v>31.717283814288379</v>
      </c>
      <c r="E10" s="6">
        <f>SUM(D10:D12)/3</f>
        <v>31.525381742291462</v>
      </c>
      <c r="F10" s="4">
        <f>(D10-31.525)/31.525*100</f>
        <v>0.60994072732238058</v>
      </c>
      <c r="G10" s="4">
        <v>29.585920052451488</v>
      </c>
      <c r="H10" s="7">
        <f>SUM(G10:G12)/3</f>
        <v>33.845218333530511</v>
      </c>
      <c r="I10" s="4">
        <f>(G10-33.84522)/33.84522*100</f>
        <v>-12.584642521302888</v>
      </c>
      <c r="J10" s="4">
        <f t="shared" si="1"/>
        <v>-61.473071066653596</v>
      </c>
      <c r="K10" s="4">
        <f t="shared" si="2"/>
        <v>-6.7198811043104794</v>
      </c>
    </row>
    <row r="11" spans="1:11" x14ac:dyDescent="0.15">
      <c r="A11" s="8"/>
      <c r="B11" s="5" t="s">
        <v>18</v>
      </c>
      <c r="C11" s="4">
        <v>76.792832627891698</v>
      </c>
      <c r="D11" s="4">
        <v>32.699254301405887</v>
      </c>
      <c r="E11" s="6"/>
      <c r="F11" s="4">
        <f>(D11-31.525)/31.525*100</f>
        <v>3.7248352146102719</v>
      </c>
      <c r="G11" s="4">
        <v>39.361223571749882</v>
      </c>
      <c r="H11" s="7"/>
      <c r="I11" s="4">
        <f t="shared" ref="I11:I12" si="5">(G11-33.84522)/33.84522*100</f>
        <v>16.297732949438309</v>
      </c>
      <c r="J11" s="4">
        <f t="shared" si="1"/>
        <v>-48.743623298180552</v>
      </c>
      <c r="K11" s="4">
        <f t="shared" si="2"/>
        <v>20.373459311754296</v>
      </c>
    </row>
    <row r="12" spans="1:11" x14ac:dyDescent="0.15">
      <c r="A12" s="8"/>
      <c r="B12" s="5" t="s">
        <v>19</v>
      </c>
      <c r="C12" s="4">
        <v>76.792832627891698</v>
      </c>
      <c r="D12" s="4">
        <v>30.159607111180119</v>
      </c>
      <c r="E12" s="6"/>
      <c r="F12" s="4">
        <f>(D12-31.525)/31.525*100</f>
        <v>-4.3311431842026327</v>
      </c>
      <c r="G12" s="4">
        <v>32.588511376390159</v>
      </c>
      <c r="H12" s="7"/>
      <c r="I12" s="4">
        <f t="shared" si="5"/>
        <v>-3.7131051995225297</v>
      </c>
      <c r="J12" s="4">
        <f t="shared" si="1"/>
        <v>-57.56308204660003</v>
      </c>
      <c r="K12" s="4">
        <f t="shared" si="2"/>
        <v>8.0535010162968899</v>
      </c>
    </row>
    <row r="13" spans="1:11" x14ac:dyDescent="0.15">
      <c r="A13" s="8" t="s">
        <v>52</v>
      </c>
      <c r="B13" s="5" t="s">
        <v>20</v>
      </c>
      <c r="C13" s="4">
        <v>89.398894439431302</v>
      </c>
      <c r="D13" s="4">
        <v>46.33302807356597</v>
      </c>
      <c r="E13" s="6">
        <f>SUM(D13:D15)/3</f>
        <v>50.339045878160022</v>
      </c>
      <c r="F13" s="4">
        <f>(D13-50.339)/50.339*100</f>
        <v>-7.9579886895528889</v>
      </c>
      <c r="G13" s="4">
        <v>50.759252628495162</v>
      </c>
      <c r="H13" s="7">
        <f>SUM(G13:G15)/3</f>
        <v>43.604871267689816</v>
      </c>
      <c r="I13" s="4">
        <f>(G13-43.605)/43.605*100</f>
        <v>16.4069547723774</v>
      </c>
      <c r="J13" s="4">
        <f t="shared" si="1"/>
        <v>-43.221610349012657</v>
      </c>
      <c r="K13" s="4">
        <f t="shared" si="2"/>
        <v>9.5530655753847693</v>
      </c>
    </row>
    <row r="14" spans="1:11" x14ac:dyDescent="0.15">
      <c r="A14" s="8"/>
      <c r="B14" s="5" t="s">
        <v>21</v>
      </c>
      <c r="C14" s="4">
        <v>89.398894439431302</v>
      </c>
      <c r="D14" s="4">
        <v>50.910568106193608</v>
      </c>
      <c r="E14" s="6"/>
      <c r="F14" s="4">
        <f>(D14-50.339)/50.339*100</f>
        <v>1.1354379431327788</v>
      </c>
      <c r="G14" s="4">
        <v>34.728482682882849</v>
      </c>
      <c r="H14" s="7"/>
      <c r="I14" s="4">
        <f t="shared" ref="I14:I15" si="6">(G14-43.605)/43.605*100</f>
        <v>-20.356650194053778</v>
      </c>
      <c r="J14" s="4">
        <f t="shared" si="1"/>
        <v>-61.153342107142315</v>
      </c>
      <c r="K14" s="4">
        <f t="shared" si="2"/>
        <v>-31.785316929791051</v>
      </c>
    </row>
    <row r="15" spans="1:11" x14ac:dyDescent="0.15">
      <c r="A15" s="8"/>
      <c r="B15" s="5" t="s">
        <v>22</v>
      </c>
      <c r="C15" s="4">
        <v>89.398894439431302</v>
      </c>
      <c r="D15" s="4">
        <v>53.77354145472048</v>
      </c>
      <c r="E15" s="6"/>
      <c r="F15" s="4">
        <f>(D15-50.339)/50.339*100</f>
        <v>6.8228241616251433</v>
      </c>
      <c r="G15" s="4">
        <v>45.326878491691431</v>
      </c>
      <c r="H15" s="7"/>
      <c r="I15" s="4">
        <f t="shared" si="6"/>
        <v>3.9488097504676865</v>
      </c>
      <c r="J15" s="4">
        <f t="shared" si="1"/>
        <v>-49.298166631802289</v>
      </c>
      <c r="K15" s="4">
        <f t="shared" si="2"/>
        <v>-15.707842062330011</v>
      </c>
    </row>
    <row r="16" spans="1:11" x14ac:dyDescent="0.15">
      <c r="A16" s="8" t="s">
        <v>53</v>
      </c>
      <c r="B16" s="5" t="s">
        <v>23</v>
      </c>
      <c r="C16" s="4">
        <v>42.586249728185898</v>
      </c>
      <c r="D16" s="4">
        <v>14.86551557891608</v>
      </c>
      <c r="E16" s="6">
        <f>SUM(D16:D18)/3</f>
        <v>19.379715013408504</v>
      </c>
      <c r="F16" s="4">
        <f>(D16-19.38)/50.339*100</f>
        <v>-8.9681646855994739</v>
      </c>
      <c r="G16" s="4">
        <v>12.84089024779885</v>
      </c>
      <c r="H16" s="7">
        <f>SUM(G16:G18)/3</f>
        <v>14.052131341340072</v>
      </c>
      <c r="I16" s="4">
        <f>(G16-14.05213)/14.05213*100</f>
        <v>-8.6196167570407489</v>
      </c>
      <c r="J16" s="4">
        <f t="shared" si="1"/>
        <v>-69.847332578571596</v>
      </c>
      <c r="K16" s="4">
        <f t="shared" si="2"/>
        <v>-13.619610570310645</v>
      </c>
    </row>
    <row r="17" spans="1:11" x14ac:dyDescent="0.15">
      <c r="A17" s="8"/>
      <c r="B17" s="5" t="s">
        <v>24</v>
      </c>
      <c r="C17" s="4">
        <v>42.586249728185898</v>
      </c>
      <c r="D17" s="4">
        <v>18.70681956761204</v>
      </c>
      <c r="E17" s="6"/>
      <c r="F17" s="4">
        <f>(D17-19.38)/50.339*100</f>
        <v>-1.3372940113787692</v>
      </c>
      <c r="G17" s="4">
        <v>15.02452652438034</v>
      </c>
      <c r="H17" s="7"/>
      <c r="I17" s="4">
        <f t="shared" ref="I17:I18" si="7">(G17-14.05213)/14.05213*100</f>
        <v>6.9199226336529751</v>
      </c>
      <c r="J17" s="4">
        <f t="shared" si="1"/>
        <v>-64.719770770431822</v>
      </c>
      <c r="K17" s="4">
        <f t="shared" si="2"/>
        <v>-19.684228149647737</v>
      </c>
    </row>
    <row r="18" spans="1:11" x14ac:dyDescent="0.15">
      <c r="A18" s="8"/>
      <c r="B18" s="5" t="s">
        <v>25</v>
      </c>
      <c r="C18" s="4">
        <v>42.586249728185898</v>
      </c>
      <c r="D18" s="4">
        <v>24.566809893697389</v>
      </c>
      <c r="E18" s="6"/>
      <c r="F18" s="4">
        <f>(D18-19.38)/50.339*100</f>
        <v>10.30376029261088</v>
      </c>
      <c r="G18" s="4">
        <v>14.29097725184103</v>
      </c>
      <c r="H18" s="7"/>
      <c r="I18" s="4">
        <f t="shared" si="7"/>
        <v>1.6997227597597631</v>
      </c>
      <c r="J18" s="4">
        <f t="shared" si="1"/>
        <v>-66.4422734026695</v>
      </c>
      <c r="K18" s="4">
        <f t="shared" si="2"/>
        <v>-41.82811153064128</v>
      </c>
    </row>
    <row r="19" spans="1:11" x14ac:dyDescent="0.15">
      <c r="A19" s="8" t="s">
        <v>54</v>
      </c>
      <c r="B19" s="5" t="s">
        <v>26</v>
      </c>
      <c r="C19" s="4">
        <v>66.042296379947203</v>
      </c>
      <c r="D19" s="4">
        <v>19.201033522092761</v>
      </c>
      <c r="E19" s="6">
        <f>SUM(D19:D20)/2</f>
        <v>24.132106714357832</v>
      </c>
      <c r="F19" s="4">
        <f>(D19-24.132)/24.132*100</f>
        <v>-20.433310450469254</v>
      </c>
      <c r="G19" s="4">
        <v>22.890168937185429</v>
      </c>
      <c r="H19" s="7">
        <f>SUM(G19:G20)/2</f>
        <v>24.268555773165843</v>
      </c>
      <c r="I19" s="4">
        <f>(G19-24.269)/24.269*100</f>
        <v>-5.6814498447178279</v>
      </c>
      <c r="J19" s="4">
        <f t="shared" si="1"/>
        <v>-65.340137772471977</v>
      </c>
      <c r="K19" s="4">
        <f t="shared" si="2"/>
        <v>19.213212720283725</v>
      </c>
    </row>
    <row r="20" spans="1:11" x14ac:dyDescent="0.15">
      <c r="A20" s="8"/>
      <c r="B20" s="5" t="s">
        <v>27</v>
      </c>
      <c r="C20" s="4">
        <v>66.042296379947203</v>
      </c>
      <c r="D20" s="4">
        <v>29.063179906622899</v>
      </c>
      <c r="E20" s="6"/>
      <c r="F20" s="4">
        <f>(D20-24.132)/24.132*100</f>
        <v>20.434194872463525</v>
      </c>
      <c r="G20" s="4">
        <v>25.646942609146262</v>
      </c>
      <c r="H20" s="7"/>
      <c r="I20" s="4">
        <f t="shared" ref="I20" si="8">(G20-24.269)/24.269*100</f>
        <v>5.6777889865518283</v>
      </c>
      <c r="J20" s="4">
        <f t="shared" si="1"/>
        <v>-61.165883055311824</v>
      </c>
      <c r="K20" s="4">
        <f t="shared" si="2"/>
        <v>-11.754520009347456</v>
      </c>
    </row>
    <row r="21" spans="1:11" x14ac:dyDescent="0.15">
      <c r="A21" s="8" t="s">
        <v>55</v>
      </c>
      <c r="B21" s="5" t="s">
        <v>28</v>
      </c>
      <c r="C21" s="4">
        <v>76.992709706445098</v>
      </c>
      <c r="D21" s="4">
        <v>37.076782875011212</v>
      </c>
      <c r="E21" s="6">
        <f>SUM(D21:D23)/3</f>
        <v>36.061376654056723</v>
      </c>
      <c r="F21" s="4">
        <f>(D21-36.061)/36.061*100</f>
        <v>2.8168461080147851</v>
      </c>
      <c r="G21" s="4">
        <v>28.70276936876331</v>
      </c>
      <c r="H21" s="7">
        <f>SUM(G21:G23)/3</f>
        <v>29.12229220098558</v>
      </c>
      <c r="I21" s="4">
        <f>(G21-29.122)/29.122*100</f>
        <v>-1.4395667579036133</v>
      </c>
      <c r="J21" s="4">
        <f t="shared" si="1"/>
        <v>-62.720146520105416</v>
      </c>
      <c r="K21" s="4">
        <f t="shared" si="2"/>
        <v>-22.585599010780864</v>
      </c>
    </row>
    <row r="22" spans="1:11" x14ac:dyDescent="0.15">
      <c r="A22" s="8"/>
      <c r="B22" s="5" t="s">
        <v>29</v>
      </c>
      <c r="C22" s="4">
        <v>76.992709706445098</v>
      </c>
      <c r="D22" s="4">
        <v>28.940889589644669</v>
      </c>
      <c r="E22" s="6"/>
      <c r="F22" s="4">
        <f>(D22-36.061)/36.061*100</f>
        <v>-19.744628297482961</v>
      </c>
      <c r="G22" s="4">
        <v>28.27063000200182</v>
      </c>
      <c r="H22" s="7"/>
      <c r="I22" s="4">
        <f t="shared" ref="I22:I23" si="9">(G22-29.122)/29.122*100</f>
        <v>-2.9234599203288929</v>
      </c>
      <c r="J22" s="4">
        <f t="shared" si="1"/>
        <v>-63.281419617791066</v>
      </c>
      <c r="K22" s="4">
        <f t="shared" si="2"/>
        <v>-2.3159605566605492</v>
      </c>
    </row>
    <row r="23" spans="1:11" x14ac:dyDescent="0.15">
      <c r="A23" s="8"/>
      <c r="B23" s="5" t="s">
        <v>30</v>
      </c>
      <c r="C23" s="4">
        <v>76.992709706445098</v>
      </c>
      <c r="D23" s="4">
        <v>42.166457497514308</v>
      </c>
      <c r="E23" s="6"/>
      <c r="F23" s="4">
        <f>(D23-36.061)/36.061*100</f>
        <v>16.930915663776126</v>
      </c>
      <c r="G23" s="4">
        <v>30.393477232191611</v>
      </c>
      <c r="H23" s="7"/>
      <c r="I23" s="4">
        <f t="shared" si="9"/>
        <v>4.3660367838459262</v>
      </c>
      <c r="J23" s="4">
        <f t="shared" si="1"/>
        <v>-60.524214113161214</v>
      </c>
      <c r="K23" s="4">
        <f t="shared" si="2"/>
        <v>-27.920249800488239</v>
      </c>
    </row>
    <row r="24" spans="1:11" x14ac:dyDescent="0.15">
      <c r="A24" s="8" t="s">
        <v>56</v>
      </c>
      <c r="B24" s="5" t="s">
        <v>31</v>
      </c>
      <c r="C24" s="4">
        <v>89.189498769345406</v>
      </c>
      <c r="D24" s="4">
        <v>42.27970932599348</v>
      </c>
      <c r="E24" s="6">
        <f>SUM(D24:D26)/3</f>
        <v>43.7516569335437</v>
      </c>
      <c r="F24" s="4">
        <f>(D24-43.752)/43.752*100</f>
        <v>-3.3650819939808985</v>
      </c>
      <c r="G24" s="4">
        <v>33.384348535863687</v>
      </c>
      <c r="H24" s="7">
        <f>SUM(G24:G26)/3</f>
        <v>30.021311305451803</v>
      </c>
      <c r="I24" s="4">
        <f>(G24-30)/30*100</f>
        <v>11.281161786212289</v>
      </c>
      <c r="J24" s="4">
        <f t="shared" si="1"/>
        <v>-62.569193687028601</v>
      </c>
      <c r="K24" s="4">
        <f t="shared" si="2"/>
        <v>-21.039313968653381</v>
      </c>
    </row>
    <row r="25" spans="1:11" x14ac:dyDescent="0.15">
      <c r="A25" s="8"/>
      <c r="B25" s="5" t="s">
        <v>32</v>
      </c>
      <c r="C25" s="4">
        <v>89.189498769345406</v>
      </c>
      <c r="D25" s="4">
        <v>40.662748646661498</v>
      </c>
      <c r="E25" s="6"/>
      <c r="F25" s="4">
        <f>(D25-43.752)/43.752*100</f>
        <v>-7.060823170000238</v>
      </c>
      <c r="G25" s="4">
        <v>24.29125087735359</v>
      </c>
      <c r="H25" s="7"/>
      <c r="I25" s="4">
        <f t="shared" ref="I25:I26" si="10">(G25-30)/30*100</f>
        <v>-19.029163742154697</v>
      </c>
      <c r="J25" s="4">
        <f t="shared" si="1"/>
        <v>-72.76444961287018</v>
      </c>
      <c r="K25" s="4">
        <f t="shared" si="2"/>
        <v>-40.261660399713392</v>
      </c>
    </row>
    <row r="26" spans="1:11" x14ac:dyDescent="0.15">
      <c r="A26" s="8"/>
      <c r="B26" s="5" t="s">
        <v>33</v>
      </c>
      <c r="C26" s="4">
        <v>89.189498769345406</v>
      </c>
      <c r="D26" s="4">
        <v>48.312512827976128</v>
      </c>
      <c r="E26" s="6"/>
      <c r="F26" s="4">
        <f>(D26-43.752)/43.752*100</f>
        <v>10.423552815816707</v>
      </c>
      <c r="G26" s="4">
        <v>32.388334503138132</v>
      </c>
      <c r="H26" s="7"/>
      <c r="I26" s="4">
        <f t="shared" si="10"/>
        <v>7.9611150104604418</v>
      </c>
      <c r="J26" s="4">
        <f t="shared" si="1"/>
        <v>-63.685932817160243</v>
      </c>
      <c r="K26" s="4">
        <f t="shared" si="2"/>
        <v>-32.960774326805144</v>
      </c>
    </row>
    <row r="27" spans="1:11" x14ac:dyDescent="0.15">
      <c r="A27" s="8" t="s">
        <v>57</v>
      </c>
      <c r="B27" s="5" t="s">
        <v>34</v>
      </c>
      <c r="C27" s="4">
        <v>26.288</v>
      </c>
      <c r="D27" s="4">
        <v>10.67770087242204</v>
      </c>
      <c r="E27" s="6">
        <f>SUM(D27:D29)/3</f>
        <v>14.084583397777962</v>
      </c>
      <c r="F27" s="4">
        <f>(D27-14.085)/14.085*100</f>
        <v>-24.190977121604263</v>
      </c>
      <c r="G27" s="4">
        <v>10.47318662815756</v>
      </c>
      <c r="H27" s="7">
        <f>SUM(G27:G29)/3</f>
        <v>10.110945929440065</v>
      </c>
      <c r="I27" s="4">
        <f>(G27-10.111)/10.111*100</f>
        <v>3.5821049169969261</v>
      </c>
      <c r="J27" s="4">
        <f t="shared" si="1"/>
        <v>-60.159819582480367</v>
      </c>
      <c r="K27" s="4">
        <f t="shared" si="2"/>
        <v>-1.9153397038185618</v>
      </c>
    </row>
    <row r="28" spans="1:11" x14ac:dyDescent="0.15">
      <c r="A28" s="8"/>
      <c r="B28" s="5" t="s">
        <v>35</v>
      </c>
      <c r="C28" s="4">
        <v>26.288</v>
      </c>
      <c r="D28" s="4">
        <v>14.584786708395971</v>
      </c>
      <c r="E28" s="6"/>
      <c r="F28" s="4">
        <f>(D28-14.085)/14.085*100</f>
        <v>3.5483614369610916</v>
      </c>
      <c r="G28" s="4">
        <v>7.6853295824032442</v>
      </c>
      <c r="H28" s="7"/>
      <c r="I28" s="4">
        <f t="shared" ref="I28:I29" si="11">(G28-10.111)/10.111*100</f>
        <v>-23.99041061810658</v>
      </c>
      <c r="J28" s="4">
        <f t="shared" si="1"/>
        <v>-70.76487529517938</v>
      </c>
      <c r="K28" s="4">
        <f t="shared" si="2"/>
        <v>-47.305848648584906</v>
      </c>
    </row>
    <row r="29" spans="1:11" x14ac:dyDescent="0.15">
      <c r="A29" s="8"/>
      <c r="B29" s="5" t="s">
        <v>36</v>
      </c>
      <c r="C29" s="4">
        <v>26.288</v>
      </c>
      <c r="D29" s="4">
        <v>16.991262612515879</v>
      </c>
      <c r="E29" s="6"/>
      <c r="F29" s="4">
        <f>(D29-14.085)/14.085*100</f>
        <v>20.633742367879858</v>
      </c>
      <c r="G29" s="4">
        <v>12.17432157775939</v>
      </c>
      <c r="H29" s="7"/>
      <c r="I29" s="4">
        <f t="shared" si="11"/>
        <v>20.406701392141123</v>
      </c>
      <c r="J29" s="4">
        <f t="shared" si="1"/>
        <v>-53.688673243459419</v>
      </c>
      <c r="K29" s="4">
        <f t="shared" si="2"/>
        <v>-28.349517894028065</v>
      </c>
    </row>
    <row r="30" spans="1:11" x14ac:dyDescent="0.15">
      <c r="A30" s="8" t="s">
        <v>58</v>
      </c>
      <c r="B30" s="5" t="s">
        <v>37</v>
      </c>
      <c r="C30" s="4">
        <v>41.104497620238497</v>
      </c>
      <c r="D30" s="4">
        <v>16.115359527313561</v>
      </c>
      <c r="E30" s="6">
        <f>SUM(D30:D32)/3</f>
        <v>18.010770145930739</v>
      </c>
      <c r="F30" s="4">
        <f>(D30-18.01)/18.01*100</f>
        <v>-10.519935994927485</v>
      </c>
      <c r="G30" s="4">
        <v>19.998719594172329</v>
      </c>
      <c r="H30" s="7">
        <f>SUM(G30:G32)/3</f>
        <v>17.298348243205137</v>
      </c>
      <c r="I30" s="4">
        <f>(G30-17.298)/17.298*100</f>
        <v>15.612900879710548</v>
      </c>
      <c r="J30" s="4">
        <f t="shared" si="1"/>
        <v>-51.346639049237233</v>
      </c>
      <c r="K30" s="4">
        <f t="shared" si="2"/>
        <v>24.097259885992287</v>
      </c>
    </row>
    <row r="31" spans="1:11" x14ac:dyDescent="0.15">
      <c r="A31" s="8"/>
      <c r="B31" s="5" t="s">
        <v>38</v>
      </c>
      <c r="C31" s="4">
        <v>41.104497620238497</v>
      </c>
      <c r="D31" s="4">
        <v>14.749716407054461</v>
      </c>
      <c r="E31" s="6"/>
      <c r="F31" s="4">
        <f>(D31-18.01)/18.01*100</f>
        <v>-18.102629611024657</v>
      </c>
      <c r="G31" s="4">
        <v>16.851833804372539</v>
      </c>
      <c r="H31" s="7"/>
      <c r="I31" s="4">
        <f t="shared" ref="I31:I32" si="12">(G31-17.298)/17.298*100</f>
        <v>-2.5792935346714017</v>
      </c>
      <c r="J31" s="4">
        <f t="shared" si="1"/>
        <v>-59.002457687074973</v>
      </c>
      <c r="K31" s="4">
        <f t="shared" si="2"/>
        <v>14.251917388138274</v>
      </c>
    </row>
    <row r="32" spans="1:11" x14ac:dyDescent="0.15">
      <c r="A32" s="8"/>
      <c r="B32" s="5" t="s">
        <v>39</v>
      </c>
      <c r="C32" s="4">
        <v>41.104497620238497</v>
      </c>
      <c r="D32" s="4">
        <v>23.167234503424201</v>
      </c>
      <c r="E32" s="6"/>
      <c r="F32" s="4">
        <f>(D32-18.01)/18.01*100</f>
        <v>28.635394244443081</v>
      </c>
      <c r="G32" s="4">
        <v>15.044491331070541</v>
      </c>
      <c r="H32" s="7"/>
      <c r="I32" s="4">
        <f t="shared" si="12"/>
        <v>-13.027567747308694</v>
      </c>
      <c r="J32" s="4">
        <f t="shared" si="1"/>
        <v>-63.399403466585305</v>
      </c>
      <c r="K32" s="4">
        <f t="shared" si="2"/>
        <v>-35.061341357567258</v>
      </c>
    </row>
    <row r="33" spans="1:11" x14ac:dyDescent="0.15">
      <c r="A33" s="8" t="s">
        <v>59</v>
      </c>
      <c r="B33" s="5" t="s">
        <v>40</v>
      </c>
      <c r="C33" s="4">
        <v>65.121094979743305</v>
      </c>
      <c r="D33" s="4">
        <v>35.397975536741157</v>
      </c>
      <c r="E33" s="6">
        <f>SUM(D33:D35)/3</f>
        <v>36.670516663008435</v>
      </c>
      <c r="F33" s="4">
        <f>(D33-36.671)/36.671*100</f>
        <v>-3.4714746346127519</v>
      </c>
      <c r="G33" s="4">
        <v>25.958966651313499</v>
      </c>
      <c r="H33" s="7">
        <f>SUM(G33:G35)/3</f>
        <v>26.773333313137883</v>
      </c>
      <c r="I33" s="4">
        <f>(G33-26.77)/26.77*100</f>
        <v>-3.0296352210926423</v>
      </c>
      <c r="J33" s="4">
        <f t="shared" si="1"/>
        <v>-60.13739225455538</v>
      </c>
      <c r="K33" s="4">
        <f t="shared" si="2"/>
        <v>-26.66539185448751</v>
      </c>
    </row>
    <row r="34" spans="1:11" x14ac:dyDescent="0.15">
      <c r="A34" s="8"/>
      <c r="B34" s="5" t="s">
        <v>41</v>
      </c>
      <c r="C34" s="4">
        <v>65.121094979743305</v>
      </c>
      <c r="D34" s="4">
        <v>36.452649378617807</v>
      </c>
      <c r="E34" s="6"/>
      <c r="F34" s="4">
        <f>(D34-36.671)/36.671*100</f>
        <v>-0.59543132552205524</v>
      </c>
      <c r="G34" s="4">
        <v>25.431310948332559</v>
      </c>
      <c r="H34" s="7"/>
      <c r="I34" s="4">
        <f t="shared" ref="I34:I35" si="13">(G34-26.77)/26.77*100</f>
        <v>-5.0007062072000021</v>
      </c>
      <c r="J34" s="4">
        <f t="shared" si="1"/>
        <v>-60.947660729225653</v>
      </c>
      <c r="K34" s="4">
        <f t="shared" si="2"/>
        <v>-30.234670505870238</v>
      </c>
    </row>
    <row r="35" spans="1:11" x14ac:dyDescent="0.15">
      <c r="A35" s="8"/>
      <c r="B35" s="5" t="s">
        <v>42</v>
      </c>
      <c r="C35" s="4">
        <v>65.121094979743305</v>
      </c>
      <c r="D35" s="4">
        <v>38.160925073666348</v>
      </c>
      <c r="E35" s="6"/>
      <c r="F35" s="4">
        <f>(D35-36.671)/36.671*100</f>
        <v>4.0629518520529819</v>
      </c>
      <c r="G35" s="4">
        <v>28.92972233976759</v>
      </c>
      <c r="H35" s="7"/>
      <c r="I35" s="4">
        <f t="shared" si="13"/>
        <v>8.0676964503832291</v>
      </c>
      <c r="J35" s="4">
        <f t="shared" si="1"/>
        <v>-55.575497695844135</v>
      </c>
      <c r="K35" s="4">
        <f t="shared" si="2"/>
        <v>-24.190196427572769</v>
      </c>
    </row>
  </sheetData>
  <mergeCells count="36">
    <mergeCell ref="A30:A32"/>
    <mergeCell ref="E30:E32"/>
    <mergeCell ref="H30:H32"/>
    <mergeCell ref="A33:A35"/>
    <mergeCell ref="E33:E35"/>
    <mergeCell ref="H33:H35"/>
    <mergeCell ref="A24:A26"/>
    <mergeCell ref="E24:E26"/>
    <mergeCell ref="H24:H26"/>
    <mergeCell ref="A27:A29"/>
    <mergeCell ref="E27:E29"/>
    <mergeCell ref="H27:H29"/>
    <mergeCell ref="A19:A20"/>
    <mergeCell ref="E19:E20"/>
    <mergeCell ref="H19:H20"/>
    <mergeCell ref="A21:A23"/>
    <mergeCell ref="E21:E23"/>
    <mergeCell ref="H21:H23"/>
    <mergeCell ref="A13:A15"/>
    <mergeCell ref="E13:E15"/>
    <mergeCell ref="H13:H15"/>
    <mergeCell ref="A16:A18"/>
    <mergeCell ref="E16:E18"/>
    <mergeCell ref="H16:H18"/>
    <mergeCell ref="A8:A9"/>
    <mergeCell ref="E8:E9"/>
    <mergeCell ref="H8:H9"/>
    <mergeCell ref="A10:A12"/>
    <mergeCell ref="E10:E12"/>
    <mergeCell ref="H10:H12"/>
    <mergeCell ref="A2:A4"/>
    <mergeCell ref="E2:E4"/>
    <mergeCell ref="H2:H4"/>
    <mergeCell ref="A5:A7"/>
    <mergeCell ref="E5:E7"/>
    <mergeCell ref="H5:H7"/>
  </mergeCells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tabSelected="1" workbookViewId="0">
      <selection sqref="A1:G9"/>
    </sheetView>
  </sheetViews>
  <sheetFormatPr defaultRowHeight="13.5" x14ac:dyDescent="0.15"/>
  <cols>
    <col min="2" max="2" width="8.875" customWidth="1"/>
  </cols>
  <sheetData>
    <row r="1" spans="1:7" x14ac:dyDescent="0.15">
      <c r="A1" t="s">
        <v>64</v>
      </c>
      <c r="B1" t="s">
        <v>72</v>
      </c>
      <c r="C1" t="s">
        <v>68</v>
      </c>
      <c r="D1" t="s">
        <v>66</v>
      </c>
      <c r="E1" t="s">
        <v>67</v>
      </c>
      <c r="F1" t="s">
        <v>69</v>
      </c>
      <c r="G1" t="s">
        <v>62</v>
      </c>
    </row>
    <row r="2" spans="1:7" x14ac:dyDescent="0.15">
      <c r="A2" s="10" t="s">
        <v>49</v>
      </c>
      <c r="B2" s="14">
        <v>1</v>
      </c>
      <c r="C2" s="13">
        <v>41.104497620238497</v>
      </c>
      <c r="D2" s="11">
        <v>16.31504384218324</v>
      </c>
      <c r="E2" s="12">
        <v>16.753636844104573</v>
      </c>
      <c r="F2" s="4">
        <f>(E2-C2)/C2*100</f>
        <v>-59.241353588869472</v>
      </c>
      <c r="G2" s="4">
        <f>(E2-D2)/D2*100</f>
        <v>2.6882735110238101</v>
      </c>
    </row>
    <row r="3" spans="1:7" x14ac:dyDescent="0.15">
      <c r="A3" s="10" t="s">
        <v>50</v>
      </c>
      <c r="B3" s="14">
        <v>1.25</v>
      </c>
      <c r="C3" s="13">
        <v>65.121094979743305</v>
      </c>
      <c r="D3" s="11">
        <v>33.616254831194205</v>
      </c>
      <c r="E3" s="12">
        <v>26.083099329934136</v>
      </c>
      <c r="F3" s="4">
        <f t="shared" ref="F3:F9" si="0">(E3-C3)/C3*100</f>
        <v>-59.946774024534456</v>
      </c>
      <c r="G3" s="4">
        <f t="shared" ref="G3:G9" si="1">(E3-D3)/D3*100</f>
        <v>-22.409264622392371</v>
      </c>
    </row>
    <row r="4" spans="1:7" x14ac:dyDescent="0.15">
      <c r="A4" s="10" t="s">
        <v>51</v>
      </c>
      <c r="B4" s="14">
        <v>1.35</v>
      </c>
      <c r="C4" s="13">
        <v>76.792832627891698</v>
      </c>
      <c r="D4" s="11">
        <v>31.525381742291462</v>
      </c>
      <c r="E4" s="12">
        <v>33.845218333530511</v>
      </c>
      <c r="F4" s="4">
        <f t="shared" si="0"/>
        <v>-55.926592137144723</v>
      </c>
      <c r="G4" s="4">
        <f t="shared" si="1"/>
        <v>7.3586312457779899</v>
      </c>
    </row>
    <row r="5" spans="1:7" x14ac:dyDescent="0.15">
      <c r="A5" s="10" t="s">
        <v>52</v>
      </c>
      <c r="B5" s="14">
        <v>1.45</v>
      </c>
      <c r="C5" s="13">
        <v>89.398894439431302</v>
      </c>
      <c r="D5" s="11">
        <v>50.339045878160022</v>
      </c>
      <c r="E5" s="12">
        <v>43.604871267689816</v>
      </c>
      <c r="F5" s="4">
        <f t="shared" si="0"/>
        <v>-51.224373029319082</v>
      </c>
      <c r="G5" s="4">
        <f t="shared" si="1"/>
        <v>-13.377636570167647</v>
      </c>
    </row>
    <row r="6" spans="1:7" x14ac:dyDescent="0.15">
      <c r="A6" s="10" t="s">
        <v>53</v>
      </c>
      <c r="B6" s="14">
        <v>1</v>
      </c>
      <c r="C6" s="13">
        <v>42.586249728185898</v>
      </c>
      <c r="D6" s="11">
        <v>19.379715013408504</v>
      </c>
      <c r="E6" s="12">
        <v>14.052131341340072</v>
      </c>
      <c r="F6" s="4">
        <f t="shared" si="0"/>
        <v>-67.003125583890977</v>
      </c>
      <c r="G6" s="4">
        <f t="shared" si="1"/>
        <v>-27.490516080253833</v>
      </c>
    </row>
    <row r="7" spans="1:7" x14ac:dyDescent="0.15">
      <c r="A7" s="10" t="s">
        <v>54</v>
      </c>
      <c r="B7" s="14">
        <v>1.25</v>
      </c>
      <c r="C7" s="13">
        <v>66.042296379947203</v>
      </c>
      <c r="D7" s="11">
        <v>24.132106714357832</v>
      </c>
      <c r="E7" s="12">
        <v>24.268555773165843</v>
      </c>
      <c r="F7" s="4">
        <f t="shared" si="0"/>
        <v>-63.253010413891907</v>
      </c>
      <c r="G7" s="4">
        <f t="shared" si="1"/>
        <v>0.56542539125615909</v>
      </c>
    </row>
    <row r="8" spans="1:7" x14ac:dyDescent="0.15">
      <c r="A8" s="10" t="s">
        <v>55</v>
      </c>
      <c r="B8" s="14">
        <v>1.35</v>
      </c>
      <c r="C8" s="13">
        <v>76.992709706445098</v>
      </c>
      <c r="D8" s="11">
        <v>36.061376654056723</v>
      </c>
      <c r="E8" s="12">
        <v>29.12229220098558</v>
      </c>
      <c r="F8" s="4">
        <f t="shared" si="0"/>
        <v>-62.175260083685892</v>
      </c>
      <c r="G8" s="4">
        <f t="shared" si="1"/>
        <v>-19.242428040501693</v>
      </c>
    </row>
    <row r="9" spans="1:7" x14ac:dyDescent="0.15">
      <c r="A9" s="10" t="s">
        <v>56</v>
      </c>
      <c r="B9" s="14">
        <v>1.45</v>
      </c>
      <c r="C9" s="13">
        <v>89.189498769345406</v>
      </c>
      <c r="D9" s="11">
        <v>43.7516569335437</v>
      </c>
      <c r="E9" s="12">
        <v>30.021311305451803</v>
      </c>
      <c r="F9" s="4">
        <f t="shared" si="0"/>
        <v>-66.339858705686339</v>
      </c>
      <c r="G9" s="4">
        <f t="shared" si="1"/>
        <v>-31.382458609390536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ZhongWei Sun</cp:lastModifiedBy>
  <dcterms:created xsi:type="dcterms:W3CDTF">2019-11-20T08:41:21Z</dcterms:created>
  <dcterms:modified xsi:type="dcterms:W3CDTF">2019-11-21T04:08:35Z</dcterms:modified>
</cp:coreProperties>
</file>