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数据收集及预处理" sheetId="1" r:id="rId1"/>
    <sheet name="数据预测" sheetId="2" r:id="rId2"/>
  </sheets>
  <calcPr calcId="144525"/>
</workbook>
</file>

<file path=xl/sharedStrings.xml><?xml version="1.0" encoding="utf-8"?>
<sst xmlns="http://schemas.openxmlformats.org/spreadsheetml/2006/main" count="34" uniqueCount="24">
  <si>
    <t>时间</t>
  </si>
  <si>
    <t>国内当月(万人)</t>
  </si>
  <si>
    <t>海外当月(人次)</t>
  </si>
  <si>
    <t>国内累计值(万人)</t>
  </si>
  <si>
    <t>计算</t>
  </si>
  <si>
    <t>海外累计(人次)</t>
  </si>
  <si>
    <t>国内累计(%)</t>
  </si>
  <si>
    <t>海外累计(%)</t>
  </si>
  <si>
    <t>当月国内国外</t>
  </si>
  <si>
    <t>累计国外国内</t>
  </si>
  <si>
    <t>每个月</t>
  </si>
  <si>
    <t>实际数据</t>
  </si>
  <si>
    <t>预测数据</t>
  </si>
  <si>
    <t>影响值</t>
  </si>
  <si>
    <t>影响百分比</t>
  </si>
  <si>
    <t>实际值</t>
  </si>
  <si>
    <t>预测值</t>
  </si>
  <si>
    <t>误差</t>
  </si>
  <si>
    <t>平均影响：</t>
  </si>
  <si>
    <t>ARIMA预测</t>
  </si>
  <si>
    <t>LSTM预测</t>
  </si>
  <si>
    <t>较2021增长</t>
  </si>
  <si>
    <t>平均误差：</t>
  </si>
  <si>
    <t>平均：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</si>
</sst>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\-m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  <numFmt numFmtId="178" formatCode="yyyy&quot;年&quot;m&quot;月&quot;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zoomScaleSheetLayoutView="60" topLeftCell="I81" workbookViewId="0">
      <selection activeCell="M95" sqref="M95"/>
    </sheetView>
  </sheetViews>
  <sheetFormatPr defaultColWidth="9" defaultRowHeight="13.5"/>
  <cols>
    <col min="1" max="1" width="11.25" style="26"/>
    <col min="2" max="2" width="14" customWidth="1"/>
    <col min="3" max="3" width="12.25" customWidth="1"/>
    <col min="4" max="4" width="15.625" customWidth="1"/>
    <col min="5" max="5" width="13.625" style="27" customWidth="1"/>
    <col min="6" max="6" width="13.625" customWidth="1"/>
    <col min="7" max="7" width="11.5" style="27" customWidth="1"/>
    <col min="8" max="8" width="11.5" customWidth="1"/>
    <col min="9" max="9" width="13.125" customWidth="1"/>
    <col min="10" max="10" width="14.875" customWidth="1"/>
    <col min="11" max="11" width="19.875" customWidth="1"/>
    <col min="12" max="12" width="13.75"/>
    <col min="13" max="13" width="12.625"/>
  </cols>
  <sheetData>
    <row r="1" spans="1:12">
      <c r="A1" s="26" t="s">
        <v>0</v>
      </c>
      <c r="B1" t="s">
        <v>1</v>
      </c>
      <c r="C1" t="s">
        <v>2</v>
      </c>
      <c r="D1" t="s">
        <v>3</v>
      </c>
      <c r="E1" s="27" t="s">
        <v>4</v>
      </c>
      <c r="F1" t="s">
        <v>5</v>
      </c>
      <c r="G1" s="27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26">
        <v>40909</v>
      </c>
      <c r="B2">
        <v>28.33</v>
      </c>
      <c r="C2">
        <v>8108</v>
      </c>
      <c r="D2">
        <v>28.33</v>
      </c>
      <c r="E2" s="27">
        <f>D14/(1+0.01*H14)</f>
        <v>0</v>
      </c>
      <c r="F2">
        <v>8108</v>
      </c>
      <c r="G2" s="27">
        <f>F14/(1+I14*0.01)</f>
        <v>0</v>
      </c>
      <c r="H2">
        <v>63.9</v>
      </c>
      <c r="I2">
        <v>11.7</v>
      </c>
      <c r="J2">
        <f t="shared" ref="J2:J25" si="0">B2+C2/10000</f>
        <v>29.1408</v>
      </c>
      <c r="K2">
        <f t="shared" ref="K2:K26" si="1">D2+F2/10000</f>
        <v>29.1408</v>
      </c>
      <c r="L2">
        <v>29.1408</v>
      </c>
    </row>
    <row r="3" spans="1:12">
      <c r="A3" s="26">
        <v>40940</v>
      </c>
      <c r="B3">
        <v>25.15</v>
      </c>
      <c r="C3">
        <v>11357</v>
      </c>
      <c r="D3">
        <v>53.48</v>
      </c>
      <c r="E3" s="27">
        <f t="shared" ref="E3:E14" si="2">D15/(1+0.01*H15)</f>
        <v>53.4779356768886</v>
      </c>
      <c r="F3">
        <v>19465</v>
      </c>
      <c r="G3" s="27">
        <f t="shared" ref="G3:G13" si="3">F15/(1+I15*0.01)</f>
        <v>19459.3862815884</v>
      </c>
      <c r="H3">
        <v>35.1</v>
      </c>
      <c r="I3">
        <v>11.6</v>
      </c>
      <c r="J3">
        <f t="shared" si="0"/>
        <v>26.2857</v>
      </c>
      <c r="K3">
        <f t="shared" si="1"/>
        <v>55.4265</v>
      </c>
      <c r="L3">
        <f>K3-K2</f>
        <v>26.2857</v>
      </c>
    </row>
    <row r="4" spans="1:12">
      <c r="A4" s="26">
        <v>40969</v>
      </c>
      <c r="D4">
        <v>78.42</v>
      </c>
      <c r="E4" s="27">
        <f t="shared" si="2"/>
        <v>78.4226646248086</v>
      </c>
      <c r="F4">
        <v>32588</v>
      </c>
      <c r="G4" s="27">
        <f t="shared" si="3"/>
        <v>32588.8787602552</v>
      </c>
      <c r="J4">
        <f t="shared" si="0"/>
        <v>0</v>
      </c>
      <c r="K4">
        <f t="shared" si="1"/>
        <v>81.6788</v>
      </c>
      <c r="L4">
        <f>K4-K3</f>
        <v>26.2523</v>
      </c>
    </row>
    <row r="5" spans="1:12">
      <c r="A5" s="26">
        <v>41000</v>
      </c>
      <c r="J5">
        <f t="shared" si="0"/>
        <v>0</v>
      </c>
      <c r="K5">
        <v>205.61</v>
      </c>
      <c r="L5">
        <f>K5-K4</f>
        <v>123.9312</v>
      </c>
    </row>
    <row r="6" spans="1:12">
      <c r="A6" s="26">
        <v>41030</v>
      </c>
      <c r="J6">
        <f t="shared" si="0"/>
        <v>0</v>
      </c>
      <c r="K6">
        <v>367.87</v>
      </c>
      <c r="L6">
        <f t="shared" ref="L6:L37" si="4">K6-K5</f>
        <v>162.26</v>
      </c>
    </row>
    <row r="7" spans="1:12">
      <c r="A7" s="26">
        <v>41061</v>
      </c>
      <c r="B7">
        <v>222.24</v>
      </c>
      <c r="C7">
        <v>18206</v>
      </c>
      <c r="D7">
        <v>577.69</v>
      </c>
      <c r="E7" s="27">
        <f t="shared" si="2"/>
        <v>577.504409171076</v>
      </c>
      <c r="F7">
        <v>101058</v>
      </c>
      <c r="G7" s="27">
        <f t="shared" si="3"/>
        <v>101065.279091769</v>
      </c>
      <c r="H7">
        <v>12.4</v>
      </c>
      <c r="I7">
        <v>10.3</v>
      </c>
      <c r="J7">
        <f t="shared" si="0"/>
        <v>224.0606</v>
      </c>
      <c r="K7">
        <f t="shared" si="1"/>
        <v>587.7958</v>
      </c>
      <c r="L7">
        <f t="shared" si="4"/>
        <v>219.9258</v>
      </c>
    </row>
    <row r="8" spans="1:12">
      <c r="A8" s="26">
        <v>41091</v>
      </c>
      <c r="B8">
        <v>523.58</v>
      </c>
      <c r="C8">
        <v>40502</v>
      </c>
      <c r="D8">
        <v>1101.27</v>
      </c>
      <c r="E8" s="27">
        <f t="shared" si="2"/>
        <v>1100.85814360771</v>
      </c>
      <c r="F8">
        <v>141560</v>
      </c>
      <c r="G8" s="27">
        <f t="shared" si="3"/>
        <v>141624.045801527</v>
      </c>
      <c r="H8">
        <v>3.4</v>
      </c>
      <c r="I8">
        <v>5.7</v>
      </c>
      <c r="J8">
        <f t="shared" si="0"/>
        <v>527.6302</v>
      </c>
      <c r="K8">
        <f t="shared" si="1"/>
        <v>1115.426</v>
      </c>
      <c r="L8">
        <f t="shared" si="4"/>
        <v>527.6302</v>
      </c>
    </row>
    <row r="9" spans="1:12">
      <c r="A9" s="26">
        <v>41122</v>
      </c>
      <c r="B9">
        <v>616.91</v>
      </c>
      <c r="C9">
        <v>52318</v>
      </c>
      <c r="D9">
        <v>1718.18</v>
      </c>
      <c r="E9" s="27">
        <f t="shared" si="2"/>
        <v>1718.25969341749</v>
      </c>
      <c r="F9">
        <v>193878</v>
      </c>
      <c r="G9" s="27">
        <f t="shared" si="3"/>
        <v>193812.619502868</v>
      </c>
      <c r="H9">
        <v>5.7</v>
      </c>
      <c r="I9">
        <v>6.1</v>
      </c>
      <c r="J9">
        <f t="shared" si="0"/>
        <v>622.1418</v>
      </c>
      <c r="K9">
        <f t="shared" si="1"/>
        <v>1737.5678</v>
      </c>
      <c r="L9">
        <f t="shared" si="4"/>
        <v>622.1418</v>
      </c>
    </row>
    <row r="10" spans="1:12">
      <c r="A10" s="26">
        <v>41153</v>
      </c>
      <c r="B10">
        <v>270.99</v>
      </c>
      <c r="C10">
        <v>25688</v>
      </c>
      <c r="D10">
        <v>1989.17</v>
      </c>
      <c r="E10" s="27">
        <f t="shared" si="2"/>
        <v>1988.28674481515</v>
      </c>
      <c r="F10">
        <v>219566</v>
      </c>
      <c r="G10" s="27">
        <f t="shared" si="3"/>
        <v>219524.856596558</v>
      </c>
      <c r="H10">
        <v>7.6</v>
      </c>
      <c r="I10">
        <v>6.9</v>
      </c>
      <c r="J10">
        <f t="shared" si="0"/>
        <v>273.5588</v>
      </c>
      <c r="K10">
        <f t="shared" si="1"/>
        <v>2011.1266</v>
      </c>
      <c r="L10">
        <f t="shared" si="4"/>
        <v>273.5588</v>
      </c>
    </row>
    <row r="11" spans="1:12">
      <c r="A11" s="26">
        <v>41183</v>
      </c>
      <c r="B11">
        <v>233.2</v>
      </c>
      <c r="C11">
        <v>32892</v>
      </c>
      <c r="D11">
        <v>2222.37</v>
      </c>
      <c r="E11" s="27">
        <f t="shared" si="2"/>
        <v>2222.9395852119</v>
      </c>
      <c r="F11">
        <v>252458</v>
      </c>
      <c r="G11" s="27">
        <f t="shared" si="3"/>
        <v>252406.698564593</v>
      </c>
      <c r="H11">
        <v>9.3</v>
      </c>
      <c r="I11">
        <v>7.8</v>
      </c>
      <c r="J11">
        <f t="shared" si="0"/>
        <v>236.4892</v>
      </c>
      <c r="K11">
        <f t="shared" si="1"/>
        <v>2247.6158</v>
      </c>
      <c r="L11">
        <f t="shared" si="4"/>
        <v>236.4892</v>
      </c>
    </row>
    <row r="12" spans="1:12">
      <c r="A12" s="26">
        <v>41214</v>
      </c>
      <c r="B12">
        <v>41.33</v>
      </c>
      <c r="C12">
        <v>22500</v>
      </c>
      <c r="D12">
        <v>2263.7</v>
      </c>
      <c r="E12" s="27">
        <f t="shared" si="2"/>
        <v>2514.13</v>
      </c>
      <c r="F12">
        <v>274958</v>
      </c>
      <c r="G12" s="27">
        <f t="shared" si="3"/>
        <v>286736</v>
      </c>
      <c r="H12">
        <v>9.7</v>
      </c>
      <c r="I12">
        <v>8</v>
      </c>
      <c r="J12">
        <f t="shared" si="0"/>
        <v>43.58</v>
      </c>
      <c r="K12">
        <f t="shared" si="1"/>
        <v>2291.1958</v>
      </c>
      <c r="L12">
        <f t="shared" si="4"/>
        <v>43.5799999999999</v>
      </c>
    </row>
    <row r="13" spans="1:12">
      <c r="A13" s="26">
        <v>41244</v>
      </c>
      <c r="B13">
        <v>49.3</v>
      </c>
      <c r="C13">
        <v>11443</v>
      </c>
      <c r="D13">
        <v>2313</v>
      </c>
      <c r="E13" s="27">
        <f t="shared" si="2"/>
        <v>2313.64292155095</v>
      </c>
      <c r="F13">
        <v>286401</v>
      </c>
      <c r="G13" s="27">
        <f t="shared" si="3"/>
        <v>286446.257197697</v>
      </c>
      <c r="H13">
        <v>10.1</v>
      </c>
      <c r="I13">
        <v>8.3</v>
      </c>
      <c r="J13">
        <f t="shared" si="0"/>
        <v>50.4443</v>
      </c>
      <c r="K13">
        <f t="shared" si="1"/>
        <v>2341.6401</v>
      </c>
      <c r="L13">
        <f t="shared" si="4"/>
        <v>50.4443000000001</v>
      </c>
    </row>
    <row r="14" spans="1:12">
      <c r="A14" s="26">
        <v>41275</v>
      </c>
      <c r="E14" s="27">
        <f t="shared" ref="E14:E22" si="5">D26/(1+0.01*H26)</f>
        <v>0</v>
      </c>
      <c r="G14" s="27">
        <f t="shared" ref="G14:G22" si="6">F26/(1+I26*0.01)</f>
        <v>0</v>
      </c>
      <c r="J14">
        <f t="shared" si="0"/>
        <v>0</v>
      </c>
      <c r="K14">
        <v>54.51</v>
      </c>
      <c r="L14">
        <v>54.51</v>
      </c>
    </row>
    <row r="15" spans="1:12">
      <c r="A15" s="26">
        <v>41306</v>
      </c>
      <c r="B15">
        <v>38.43</v>
      </c>
      <c r="C15">
        <v>12845</v>
      </c>
      <c r="D15">
        <v>71.5</v>
      </c>
      <c r="E15" s="27">
        <f t="shared" si="5"/>
        <v>0</v>
      </c>
      <c r="F15">
        <v>21561</v>
      </c>
      <c r="G15" s="27">
        <f t="shared" si="6"/>
        <v>0</v>
      </c>
      <c r="H15">
        <v>33.7</v>
      </c>
      <c r="I15">
        <v>10.8</v>
      </c>
      <c r="J15">
        <f t="shared" si="0"/>
        <v>39.7145</v>
      </c>
      <c r="K15">
        <f t="shared" si="1"/>
        <v>73.6561</v>
      </c>
      <c r="L15">
        <f t="shared" si="4"/>
        <v>19.1461</v>
      </c>
    </row>
    <row r="16" spans="1:12">
      <c r="A16" s="26">
        <v>41334</v>
      </c>
      <c r="B16">
        <v>30.92</v>
      </c>
      <c r="C16">
        <v>14189</v>
      </c>
      <c r="D16">
        <v>102.42</v>
      </c>
      <c r="E16" s="27">
        <f t="shared" si="5"/>
        <v>102.416267942584</v>
      </c>
      <c r="F16">
        <v>35750</v>
      </c>
      <c r="G16" s="27">
        <f t="shared" si="6"/>
        <v>35755.1420176298</v>
      </c>
      <c r="H16">
        <v>30.6</v>
      </c>
      <c r="I16">
        <v>9.7</v>
      </c>
      <c r="J16">
        <f t="shared" si="0"/>
        <v>32.3389</v>
      </c>
      <c r="K16">
        <f t="shared" si="1"/>
        <v>105.995</v>
      </c>
      <c r="L16">
        <f t="shared" si="4"/>
        <v>32.3389</v>
      </c>
    </row>
    <row r="17" spans="1:12">
      <c r="A17" s="26">
        <v>41365</v>
      </c>
      <c r="D17">
        <v>200.34</v>
      </c>
      <c r="E17" s="27">
        <f t="shared" si="5"/>
        <v>200.343959731544</v>
      </c>
      <c r="F17">
        <v>52742</v>
      </c>
      <c r="G17" s="27">
        <f t="shared" si="6"/>
        <v>52741.9038272817</v>
      </c>
      <c r="J17">
        <f t="shared" si="0"/>
        <v>0</v>
      </c>
      <c r="K17">
        <f t="shared" si="1"/>
        <v>205.6142</v>
      </c>
      <c r="L17">
        <f t="shared" si="4"/>
        <v>99.6192</v>
      </c>
    </row>
    <row r="18" spans="1:12">
      <c r="A18" s="26">
        <v>41395</v>
      </c>
      <c r="D18">
        <v>408.57</v>
      </c>
      <c r="E18" s="27">
        <f t="shared" si="5"/>
        <v>408.570167696381</v>
      </c>
      <c r="F18">
        <v>88029</v>
      </c>
      <c r="G18" s="27">
        <f t="shared" si="6"/>
        <v>88029.4985250738</v>
      </c>
      <c r="J18">
        <f t="shared" si="0"/>
        <v>0</v>
      </c>
      <c r="K18">
        <f t="shared" si="1"/>
        <v>417.3729</v>
      </c>
      <c r="L18">
        <f t="shared" si="4"/>
        <v>211.7587</v>
      </c>
    </row>
    <row r="19" spans="1:12">
      <c r="A19" s="26">
        <v>41426</v>
      </c>
      <c r="B19">
        <v>246.29</v>
      </c>
      <c r="C19">
        <v>18770</v>
      </c>
      <c r="D19">
        <v>654.89</v>
      </c>
      <c r="E19" s="27">
        <f t="shared" si="5"/>
        <v>654.750889679715</v>
      </c>
      <c r="F19">
        <v>106826</v>
      </c>
      <c r="G19" s="27">
        <f t="shared" si="6"/>
        <v>106799.410029499</v>
      </c>
      <c r="H19">
        <v>13.4</v>
      </c>
      <c r="I19">
        <v>5.7</v>
      </c>
      <c r="J19">
        <f t="shared" si="0"/>
        <v>248.167</v>
      </c>
      <c r="K19">
        <f t="shared" si="1"/>
        <v>665.5726</v>
      </c>
      <c r="L19">
        <f t="shared" si="4"/>
        <v>248.1997</v>
      </c>
    </row>
    <row r="20" spans="1:12">
      <c r="A20" s="26">
        <v>41456</v>
      </c>
      <c r="B20">
        <v>602.29</v>
      </c>
      <c r="C20">
        <v>41596</v>
      </c>
      <c r="D20">
        <v>1257.18</v>
      </c>
      <c r="E20" s="27">
        <f t="shared" si="5"/>
        <v>1256.77330895795</v>
      </c>
      <c r="F20">
        <v>148422</v>
      </c>
      <c r="G20" s="27">
        <f t="shared" si="6"/>
        <v>148354.965585054</v>
      </c>
      <c r="H20">
        <v>14.2</v>
      </c>
      <c r="I20">
        <v>4.8</v>
      </c>
      <c r="J20">
        <f t="shared" si="0"/>
        <v>606.4496</v>
      </c>
      <c r="K20">
        <f t="shared" si="1"/>
        <v>1272.0222</v>
      </c>
      <c r="L20">
        <f t="shared" si="4"/>
        <v>606.4496</v>
      </c>
    </row>
    <row r="21" spans="1:12">
      <c r="A21" s="26">
        <v>41487</v>
      </c>
      <c r="B21">
        <v>648.37</v>
      </c>
      <c r="C21">
        <v>54306</v>
      </c>
      <c r="D21">
        <v>1905.55</v>
      </c>
      <c r="E21" s="27">
        <f t="shared" si="5"/>
        <v>1904.71627906977</v>
      </c>
      <c r="F21">
        <v>202728</v>
      </c>
      <c r="G21" s="27">
        <f t="shared" si="6"/>
        <v>202762.327416174</v>
      </c>
      <c r="H21">
        <v>10.9</v>
      </c>
      <c r="I21">
        <v>4.6</v>
      </c>
      <c r="J21">
        <f t="shared" si="0"/>
        <v>653.8006</v>
      </c>
      <c r="K21">
        <f t="shared" si="1"/>
        <v>1925.8228</v>
      </c>
      <c r="L21">
        <f t="shared" si="4"/>
        <v>653.8006</v>
      </c>
    </row>
    <row r="22" spans="1:12">
      <c r="A22" s="26">
        <v>41518</v>
      </c>
      <c r="B22">
        <v>299.46</v>
      </c>
      <c r="C22">
        <v>26895</v>
      </c>
      <c r="D22">
        <v>2205.01</v>
      </c>
      <c r="E22" s="27">
        <f t="shared" si="5"/>
        <v>2204.29362880886</v>
      </c>
      <c r="F22">
        <v>229623</v>
      </c>
      <c r="G22" s="27">
        <f t="shared" si="6"/>
        <v>229510.848126233</v>
      </c>
      <c r="H22">
        <v>10.9</v>
      </c>
      <c r="I22">
        <v>4.6</v>
      </c>
      <c r="J22">
        <f t="shared" si="0"/>
        <v>302.1495</v>
      </c>
      <c r="K22">
        <f t="shared" si="1"/>
        <v>2227.9723</v>
      </c>
      <c r="L22">
        <f t="shared" si="4"/>
        <v>302.1495</v>
      </c>
    </row>
    <row r="23" spans="1:12">
      <c r="A23" s="26">
        <v>41548</v>
      </c>
      <c r="B23">
        <v>260.23</v>
      </c>
      <c r="C23">
        <v>34142</v>
      </c>
      <c r="D23">
        <v>2465.24</v>
      </c>
      <c r="F23">
        <v>263765</v>
      </c>
      <c r="H23">
        <v>10.9</v>
      </c>
      <c r="I23">
        <v>4.5</v>
      </c>
      <c r="J23">
        <f t="shared" si="0"/>
        <v>263.6442</v>
      </c>
      <c r="K23">
        <f t="shared" si="1"/>
        <v>2491.6165</v>
      </c>
      <c r="L23">
        <f t="shared" si="4"/>
        <v>263.644199999999</v>
      </c>
    </row>
    <row r="24" spans="1:12">
      <c r="A24" s="26">
        <v>41579</v>
      </c>
      <c r="D24">
        <v>2514.13</v>
      </c>
      <c r="E24" s="27">
        <f>D36/(1+0.01*H36)</f>
        <v>2514.12785388128</v>
      </c>
      <c r="F24">
        <v>286736</v>
      </c>
      <c r="G24" s="27">
        <f>F36/(1+I36*0.01)</f>
        <v>286736.166007905</v>
      </c>
      <c r="J24">
        <f t="shared" si="0"/>
        <v>0</v>
      </c>
      <c r="K24">
        <f t="shared" si="1"/>
        <v>2542.8036</v>
      </c>
      <c r="L24">
        <f t="shared" si="4"/>
        <v>51.1871000000006</v>
      </c>
    </row>
    <row r="25" spans="1:12">
      <c r="A25" s="26">
        <v>41609</v>
      </c>
      <c r="D25">
        <v>2565.83</v>
      </c>
      <c r="E25" s="27">
        <f>D37/(1+0.01*H37)</f>
        <v>2565.45454545455</v>
      </c>
      <c r="F25">
        <v>298477</v>
      </c>
      <c r="G25" s="27">
        <f>F37/(1+I37*0.01)</f>
        <v>298301.698301698</v>
      </c>
      <c r="H25">
        <v>10.9</v>
      </c>
      <c r="I25">
        <v>4.2</v>
      </c>
      <c r="J25">
        <f t="shared" si="0"/>
        <v>0</v>
      </c>
      <c r="K25">
        <f t="shared" si="1"/>
        <v>2595.6777</v>
      </c>
      <c r="L25">
        <f t="shared" si="4"/>
        <v>52.8740999999995</v>
      </c>
    </row>
    <row r="26" spans="1:12">
      <c r="A26" s="26">
        <v>41640</v>
      </c>
      <c r="J26">
        <f t="shared" ref="J26:J56" si="7">B26+C26/10000</f>
        <v>0</v>
      </c>
      <c r="K26">
        <v>54.51</v>
      </c>
      <c r="L26">
        <v>54.51</v>
      </c>
    </row>
    <row r="27" spans="1:12">
      <c r="A27" s="26">
        <v>41671</v>
      </c>
      <c r="J27">
        <f t="shared" si="7"/>
        <v>0</v>
      </c>
      <c r="K27">
        <v>86.28</v>
      </c>
      <c r="L27">
        <f t="shared" ref="L27:L37" si="8">K27-K26</f>
        <v>31.77</v>
      </c>
    </row>
    <row r="28" spans="1:12">
      <c r="A28" s="26">
        <v>41699</v>
      </c>
      <c r="B28">
        <v>41.35</v>
      </c>
      <c r="C28">
        <v>14303</v>
      </c>
      <c r="D28">
        <v>128.43</v>
      </c>
      <c r="E28" s="27">
        <f t="shared" ref="E26:E46" si="9">D40/(1+0.01*H40)</f>
        <v>128.462675535846</v>
      </c>
      <c r="F28">
        <v>36506</v>
      </c>
      <c r="G28" s="27">
        <f t="shared" ref="G26:G42" si="10">F40/(1+I40*0.01)</f>
        <v>36489.6907216495</v>
      </c>
      <c r="H28">
        <v>25.4</v>
      </c>
      <c r="I28">
        <v>2.1</v>
      </c>
      <c r="J28">
        <f t="shared" si="7"/>
        <v>42.7803</v>
      </c>
      <c r="K28">
        <f t="shared" ref="K27:K58" si="11">D28+F28/10000</f>
        <v>132.0806</v>
      </c>
      <c r="L28">
        <f t="shared" si="8"/>
        <v>45.8006</v>
      </c>
    </row>
    <row r="29" spans="1:12">
      <c r="A29" s="26">
        <v>41730</v>
      </c>
      <c r="B29">
        <v>110.38</v>
      </c>
      <c r="C29">
        <v>17238</v>
      </c>
      <c r="D29">
        <v>238.81</v>
      </c>
      <c r="E29" s="27">
        <f t="shared" si="9"/>
        <v>238.772590361446</v>
      </c>
      <c r="F29">
        <v>53744</v>
      </c>
      <c r="G29" s="27">
        <f t="shared" si="10"/>
        <v>53764.1509433962</v>
      </c>
      <c r="H29">
        <v>19.2</v>
      </c>
      <c r="I29">
        <v>1.9</v>
      </c>
      <c r="J29">
        <f t="shared" si="7"/>
        <v>112.1038</v>
      </c>
      <c r="K29">
        <f t="shared" si="11"/>
        <v>244.1844</v>
      </c>
      <c r="L29">
        <f t="shared" si="8"/>
        <v>112.1038</v>
      </c>
    </row>
    <row r="30" spans="1:12">
      <c r="A30" s="26">
        <v>41760</v>
      </c>
      <c r="B30">
        <v>224.1</v>
      </c>
      <c r="C30">
        <v>35782</v>
      </c>
      <c r="D30">
        <v>462.91</v>
      </c>
      <c r="E30" s="27">
        <f t="shared" si="9"/>
        <v>462.907069102462</v>
      </c>
      <c r="F30">
        <v>89526</v>
      </c>
      <c r="G30" s="27">
        <f t="shared" si="10"/>
        <v>89542.0168067227</v>
      </c>
      <c r="H30">
        <v>13.3</v>
      </c>
      <c r="I30">
        <v>1.7</v>
      </c>
      <c r="J30">
        <f t="shared" si="7"/>
        <v>227.6782</v>
      </c>
      <c r="K30">
        <f t="shared" si="11"/>
        <v>471.8626</v>
      </c>
      <c r="L30">
        <f t="shared" si="8"/>
        <v>227.6782</v>
      </c>
    </row>
    <row r="31" spans="1:12">
      <c r="A31" s="26">
        <v>41791</v>
      </c>
      <c r="B31">
        <v>273.03</v>
      </c>
      <c r="C31">
        <v>19089</v>
      </c>
      <c r="D31">
        <v>735.94</v>
      </c>
      <c r="E31" s="27">
        <f t="shared" si="9"/>
        <v>736.141607000795</v>
      </c>
      <c r="F31">
        <v>108615</v>
      </c>
      <c r="G31" s="27">
        <f t="shared" si="10"/>
        <v>108563.218390805</v>
      </c>
      <c r="H31">
        <v>12.4</v>
      </c>
      <c r="I31">
        <v>1.7</v>
      </c>
      <c r="J31">
        <f t="shared" si="7"/>
        <v>274.9389</v>
      </c>
      <c r="K31">
        <f t="shared" si="11"/>
        <v>746.8015</v>
      </c>
      <c r="L31">
        <f t="shared" si="8"/>
        <v>274.9389</v>
      </c>
    </row>
    <row r="32" spans="1:12">
      <c r="A32" s="26">
        <v>41821</v>
      </c>
      <c r="B32">
        <v>638.97</v>
      </c>
      <c r="C32">
        <v>42262</v>
      </c>
      <c r="D32">
        <v>1374.91</v>
      </c>
      <c r="E32" s="27">
        <f t="shared" si="9"/>
        <v>1374.91154170177</v>
      </c>
      <c r="F32">
        <v>150877</v>
      </c>
      <c r="G32" s="27">
        <f t="shared" si="10"/>
        <v>150817.034700315</v>
      </c>
      <c r="H32">
        <v>9.4</v>
      </c>
      <c r="I32">
        <v>1.7</v>
      </c>
      <c r="J32">
        <f t="shared" si="7"/>
        <v>643.1962</v>
      </c>
      <c r="K32">
        <f t="shared" si="11"/>
        <v>1389.9977</v>
      </c>
      <c r="L32">
        <f t="shared" si="8"/>
        <v>643.1962</v>
      </c>
    </row>
    <row r="33" spans="1:12">
      <c r="A33" s="26">
        <v>41852</v>
      </c>
      <c r="B33">
        <v>672.66</v>
      </c>
      <c r="C33">
        <v>54724</v>
      </c>
      <c r="D33">
        <v>2047.57</v>
      </c>
      <c r="E33" s="27">
        <f t="shared" si="9"/>
        <v>2047.6652360515</v>
      </c>
      <c r="F33">
        <v>205601</v>
      </c>
      <c r="G33" s="27">
        <f t="shared" si="10"/>
        <v>205670.526315789</v>
      </c>
      <c r="H33">
        <v>7.5</v>
      </c>
      <c r="I33">
        <v>1.4</v>
      </c>
      <c r="J33">
        <f t="shared" si="7"/>
        <v>678.1324</v>
      </c>
      <c r="K33">
        <f t="shared" si="11"/>
        <v>2068.1301</v>
      </c>
      <c r="L33">
        <f t="shared" si="8"/>
        <v>678.1324</v>
      </c>
    </row>
    <row r="34" spans="1:12">
      <c r="A34" s="26">
        <v>41883</v>
      </c>
      <c r="B34">
        <v>339.68</v>
      </c>
      <c r="C34">
        <v>27123</v>
      </c>
      <c r="D34">
        <v>2387.25</v>
      </c>
      <c r="E34" s="27">
        <f t="shared" si="9"/>
        <v>2386.42131979695</v>
      </c>
      <c r="F34">
        <v>232724</v>
      </c>
      <c r="G34" s="27">
        <f t="shared" si="10"/>
        <v>232778.825995807</v>
      </c>
      <c r="H34">
        <v>8.3</v>
      </c>
      <c r="I34">
        <v>1.4</v>
      </c>
      <c r="J34">
        <f t="shared" si="7"/>
        <v>342.3923</v>
      </c>
      <c r="K34">
        <f t="shared" si="11"/>
        <v>2410.5224</v>
      </c>
      <c r="L34">
        <f t="shared" si="8"/>
        <v>342.3923</v>
      </c>
    </row>
    <row r="35" spans="1:12">
      <c r="A35" s="26">
        <v>41913</v>
      </c>
      <c r="D35">
        <v>2681.08</v>
      </c>
      <c r="E35" s="27">
        <f t="shared" si="9"/>
        <v>2681.08382726503</v>
      </c>
      <c r="F35">
        <v>267025</v>
      </c>
      <c r="G35" s="27">
        <f t="shared" si="10"/>
        <v>267025.130890052</v>
      </c>
      <c r="J35">
        <f t="shared" si="7"/>
        <v>0</v>
      </c>
      <c r="K35">
        <f t="shared" si="11"/>
        <v>2707.7825</v>
      </c>
      <c r="L35">
        <f t="shared" si="8"/>
        <v>297.2601</v>
      </c>
    </row>
    <row r="36" spans="1:12">
      <c r="A36" s="26">
        <v>41944</v>
      </c>
      <c r="B36">
        <v>72.14</v>
      </c>
      <c r="C36">
        <v>23276</v>
      </c>
      <c r="D36">
        <v>2752.97</v>
      </c>
      <c r="E36" s="27">
        <f t="shared" si="9"/>
        <v>2753.52445193929</v>
      </c>
      <c r="F36">
        <v>290177</v>
      </c>
      <c r="G36" s="27">
        <f t="shared" si="10"/>
        <v>290240.79915878</v>
      </c>
      <c r="H36">
        <v>9.5</v>
      </c>
      <c r="I36">
        <v>1.2</v>
      </c>
      <c r="J36">
        <f t="shared" si="7"/>
        <v>74.4676</v>
      </c>
      <c r="K36">
        <f t="shared" si="11"/>
        <v>2781.9877</v>
      </c>
      <c r="L36">
        <f t="shared" si="8"/>
        <v>74.2052000000003</v>
      </c>
    </row>
    <row r="37" spans="1:12">
      <c r="A37" s="26">
        <v>41974</v>
      </c>
      <c r="B37">
        <v>69.03</v>
      </c>
      <c r="C37">
        <v>8423</v>
      </c>
      <c r="D37">
        <v>2822</v>
      </c>
      <c r="E37" s="27">
        <f t="shared" si="9"/>
        <v>2781.48648648649</v>
      </c>
      <c r="F37">
        <v>298600</v>
      </c>
      <c r="G37" s="27">
        <f t="shared" si="10"/>
        <v>284000</v>
      </c>
      <c r="H37">
        <v>10</v>
      </c>
      <c r="I37">
        <v>0.1</v>
      </c>
      <c r="J37">
        <f t="shared" si="7"/>
        <v>69.8723</v>
      </c>
      <c r="K37">
        <f t="shared" si="11"/>
        <v>2851.86</v>
      </c>
      <c r="L37">
        <f t="shared" si="8"/>
        <v>69.8723</v>
      </c>
    </row>
    <row r="38" spans="1:12">
      <c r="A38" s="26">
        <v>42005</v>
      </c>
      <c r="D38">
        <v>53.59</v>
      </c>
      <c r="E38" s="27">
        <f t="shared" si="9"/>
        <v>53.5943617854346</v>
      </c>
      <c r="F38">
        <v>9200</v>
      </c>
      <c r="G38" s="27">
        <f t="shared" si="10"/>
        <v>9200.39880358923</v>
      </c>
      <c r="J38">
        <f t="shared" si="7"/>
        <v>0</v>
      </c>
      <c r="K38">
        <f t="shared" si="11"/>
        <v>54.51</v>
      </c>
      <c r="L38">
        <v>54.51</v>
      </c>
    </row>
    <row r="39" spans="1:12">
      <c r="A39" s="26">
        <v>42036</v>
      </c>
      <c r="D39">
        <v>114.58</v>
      </c>
      <c r="E39" s="27">
        <f t="shared" si="9"/>
        <v>114.582677165354</v>
      </c>
      <c r="F39">
        <v>21389</v>
      </c>
      <c r="G39" s="27">
        <f t="shared" si="10"/>
        <v>21389</v>
      </c>
      <c r="J39">
        <f t="shared" si="7"/>
        <v>0</v>
      </c>
      <c r="K39">
        <f t="shared" si="11"/>
        <v>116.7189</v>
      </c>
      <c r="L39">
        <f t="shared" ref="L38:L69" si="12">K39-K38</f>
        <v>62.2089</v>
      </c>
    </row>
    <row r="40" spans="1:12">
      <c r="A40" s="26">
        <v>42064</v>
      </c>
      <c r="B40">
        <v>59.22</v>
      </c>
      <c r="C40">
        <v>14014</v>
      </c>
      <c r="D40">
        <v>173.81</v>
      </c>
      <c r="E40" s="27">
        <f t="shared" si="9"/>
        <v>173.742926434923</v>
      </c>
      <c r="F40">
        <v>35395</v>
      </c>
      <c r="G40" s="27">
        <f t="shared" si="10"/>
        <v>35400.789733465</v>
      </c>
      <c r="H40">
        <v>35.3</v>
      </c>
      <c r="I40">
        <v>-3</v>
      </c>
      <c r="J40">
        <f t="shared" si="7"/>
        <v>60.6214</v>
      </c>
      <c r="K40">
        <f t="shared" si="11"/>
        <v>177.3495</v>
      </c>
      <c r="L40">
        <f t="shared" si="12"/>
        <v>60.6306</v>
      </c>
    </row>
    <row r="41" spans="1:12">
      <c r="A41" s="26">
        <v>42095</v>
      </c>
      <c r="B41">
        <v>143.29</v>
      </c>
      <c r="C41">
        <v>15896</v>
      </c>
      <c r="D41">
        <v>317.09</v>
      </c>
      <c r="E41" s="27">
        <f t="shared" si="9"/>
        <v>317.046827794562</v>
      </c>
      <c r="F41">
        <v>51291</v>
      </c>
      <c r="G41" s="27">
        <f t="shared" si="10"/>
        <v>51265.2859960552</v>
      </c>
      <c r="H41">
        <v>32.8</v>
      </c>
      <c r="I41">
        <v>-4.6</v>
      </c>
      <c r="J41">
        <f t="shared" si="7"/>
        <v>144.8796</v>
      </c>
      <c r="K41">
        <f t="shared" si="11"/>
        <v>322.2191</v>
      </c>
      <c r="L41">
        <f t="shared" si="12"/>
        <v>144.8696</v>
      </c>
    </row>
    <row r="42" spans="1:12">
      <c r="A42" s="26">
        <v>42125</v>
      </c>
      <c r="B42">
        <v>265.71</v>
      </c>
      <c r="C42">
        <v>33953</v>
      </c>
      <c r="D42">
        <v>582.8</v>
      </c>
      <c r="E42" s="27">
        <f t="shared" si="9"/>
        <v>583.007518796992</v>
      </c>
      <c r="F42">
        <v>85244</v>
      </c>
      <c r="G42" s="27">
        <f t="shared" si="10"/>
        <v>85248.2826300295</v>
      </c>
      <c r="H42">
        <v>25.9</v>
      </c>
      <c r="I42">
        <v>-4.8</v>
      </c>
      <c r="J42">
        <f t="shared" si="7"/>
        <v>269.1053</v>
      </c>
      <c r="K42">
        <f t="shared" si="11"/>
        <v>591.3244</v>
      </c>
      <c r="L42">
        <f t="shared" si="12"/>
        <v>269.1053</v>
      </c>
    </row>
    <row r="43" spans="1:12">
      <c r="A43" s="26">
        <v>42156</v>
      </c>
      <c r="B43">
        <v>342.53</v>
      </c>
      <c r="C43">
        <v>18651</v>
      </c>
      <c r="D43">
        <v>925.33</v>
      </c>
      <c r="E43" s="27">
        <f t="shared" si="9"/>
        <v>925.117554858934</v>
      </c>
      <c r="F43">
        <v>103895</v>
      </c>
      <c r="G43" s="27">
        <f t="shared" ref="G43:G74" si="13">F55/(1+I55*0.01)</f>
        <v>103937.438905181</v>
      </c>
      <c r="H43">
        <v>25.7</v>
      </c>
      <c r="I43">
        <v>-4.3</v>
      </c>
      <c r="J43">
        <f t="shared" si="7"/>
        <v>344.3951</v>
      </c>
      <c r="K43">
        <f t="shared" si="11"/>
        <v>935.7195</v>
      </c>
      <c r="L43">
        <f t="shared" si="12"/>
        <v>344.3951</v>
      </c>
    </row>
    <row r="44" spans="1:12">
      <c r="A44" s="26">
        <v>42186</v>
      </c>
      <c r="B44">
        <v>706.69</v>
      </c>
      <c r="C44">
        <v>39532</v>
      </c>
      <c r="D44">
        <v>1632.02</v>
      </c>
      <c r="E44" s="27">
        <f t="shared" si="9"/>
        <v>1631.46361406378</v>
      </c>
      <c r="F44">
        <v>143427</v>
      </c>
      <c r="G44" s="27">
        <f t="shared" si="13"/>
        <v>14.3529411764706</v>
      </c>
      <c r="H44">
        <v>18.7</v>
      </c>
      <c r="I44">
        <v>-4.9</v>
      </c>
      <c r="J44">
        <f t="shared" si="7"/>
        <v>710.6432</v>
      </c>
      <c r="K44">
        <f t="shared" si="11"/>
        <v>1646.3627</v>
      </c>
      <c r="L44">
        <f t="shared" si="12"/>
        <v>710.6432</v>
      </c>
    </row>
    <row r="45" spans="1:12">
      <c r="A45" s="26">
        <v>42217</v>
      </c>
      <c r="B45">
        <v>753.51</v>
      </c>
      <c r="C45">
        <v>51960</v>
      </c>
      <c r="D45">
        <v>2385.53</v>
      </c>
      <c r="E45" s="27">
        <f t="shared" si="9"/>
        <v>2385.44708777687</v>
      </c>
      <c r="F45">
        <v>195387</v>
      </c>
      <c r="G45" s="27">
        <f t="shared" si="13"/>
        <v>195210.166177908</v>
      </c>
      <c r="H45">
        <v>16.5</v>
      </c>
      <c r="I45">
        <v>-5</v>
      </c>
      <c r="J45">
        <f t="shared" si="7"/>
        <v>758.706</v>
      </c>
      <c r="K45">
        <f t="shared" si="11"/>
        <v>2405.0687</v>
      </c>
      <c r="L45">
        <f t="shared" si="12"/>
        <v>758.706</v>
      </c>
    </row>
    <row r="46" spans="1:12">
      <c r="A46" s="26">
        <v>42248</v>
      </c>
      <c r="B46">
        <v>435.22</v>
      </c>
      <c r="C46">
        <v>26870</v>
      </c>
      <c r="D46">
        <v>2820.75</v>
      </c>
      <c r="E46" s="27">
        <f t="shared" si="9"/>
        <v>2843.06320907618</v>
      </c>
      <c r="F46">
        <v>222071</v>
      </c>
      <c r="G46" s="27">
        <f t="shared" si="13"/>
        <v>2820.04854368932</v>
      </c>
      <c r="H46">
        <v>18.2</v>
      </c>
      <c r="I46">
        <v>-4.6</v>
      </c>
      <c r="J46">
        <f t="shared" si="7"/>
        <v>437.907</v>
      </c>
      <c r="K46">
        <f t="shared" si="11"/>
        <v>2842.9571</v>
      </c>
      <c r="L46">
        <f t="shared" si="12"/>
        <v>437.8884</v>
      </c>
    </row>
    <row r="47" spans="1:12">
      <c r="A47" s="26">
        <v>42278</v>
      </c>
      <c r="B47">
        <v>345.61</v>
      </c>
      <c r="C47">
        <v>32938</v>
      </c>
      <c r="D47">
        <v>3166.36</v>
      </c>
      <c r="E47" s="27">
        <f t="shared" ref="E47:E72" si="14">D59/(1+0.01*H59)</f>
        <v>3166.008</v>
      </c>
      <c r="F47">
        <v>255009</v>
      </c>
      <c r="G47" s="27">
        <f t="shared" si="13"/>
        <v>255024.390243902</v>
      </c>
      <c r="H47">
        <v>18.1</v>
      </c>
      <c r="I47">
        <v>-4.5</v>
      </c>
      <c r="J47">
        <f t="shared" si="7"/>
        <v>348.9038</v>
      </c>
      <c r="K47">
        <f t="shared" si="11"/>
        <v>3191.8609</v>
      </c>
      <c r="L47">
        <f t="shared" si="12"/>
        <v>348.9038</v>
      </c>
    </row>
    <row r="48" spans="1:12">
      <c r="A48" s="26">
        <v>42309</v>
      </c>
      <c r="B48">
        <v>99.32</v>
      </c>
      <c r="C48">
        <v>21010</v>
      </c>
      <c r="D48">
        <v>3265.68</v>
      </c>
      <c r="E48" s="27">
        <f t="shared" si="14"/>
        <v>3266.37669592977</v>
      </c>
      <c r="F48">
        <v>276019</v>
      </c>
      <c r="G48" s="27">
        <f t="shared" si="13"/>
        <v>275902.43902439</v>
      </c>
      <c r="H48">
        <v>18.6</v>
      </c>
      <c r="I48">
        <v>-4.9</v>
      </c>
      <c r="J48">
        <f t="shared" si="7"/>
        <v>101.421</v>
      </c>
      <c r="K48">
        <f t="shared" si="11"/>
        <v>3293.2819</v>
      </c>
      <c r="L48">
        <f t="shared" si="12"/>
        <v>101.421</v>
      </c>
    </row>
    <row r="49" spans="1:12">
      <c r="A49" s="26">
        <v>42339</v>
      </c>
      <c r="D49">
        <v>3293.28</v>
      </c>
      <c r="E49" s="27">
        <f t="shared" si="14"/>
        <v>3343.12051077414</v>
      </c>
      <c r="F49">
        <v>284000</v>
      </c>
      <c r="G49" s="27">
        <f t="shared" si="13"/>
        <v>284097.56097561</v>
      </c>
      <c r="H49">
        <v>18.4</v>
      </c>
      <c r="J49">
        <f t="shared" si="7"/>
        <v>0</v>
      </c>
      <c r="K49">
        <f t="shared" si="11"/>
        <v>3321.68</v>
      </c>
      <c r="L49">
        <f t="shared" si="12"/>
        <v>28.3981000000003</v>
      </c>
    </row>
    <row r="50" spans="1:12">
      <c r="A50" s="26">
        <v>42370</v>
      </c>
      <c r="B50">
        <v>68.44</v>
      </c>
      <c r="C50">
        <v>9228</v>
      </c>
      <c r="D50">
        <v>68.44</v>
      </c>
      <c r="E50" s="27">
        <f t="shared" si="14"/>
        <v>0</v>
      </c>
      <c r="F50">
        <v>9228</v>
      </c>
      <c r="G50" s="27">
        <f t="shared" si="13"/>
        <v>0</v>
      </c>
      <c r="H50">
        <v>27.7</v>
      </c>
      <c r="I50">
        <v>0.3</v>
      </c>
      <c r="J50">
        <f t="shared" si="7"/>
        <v>69.3628</v>
      </c>
      <c r="K50">
        <f t="shared" si="11"/>
        <v>69.3628</v>
      </c>
      <c r="L50">
        <v>69.3628</v>
      </c>
    </row>
    <row r="51" spans="1:12">
      <c r="A51" s="26">
        <v>42401</v>
      </c>
      <c r="B51">
        <v>77.08</v>
      </c>
      <c r="C51">
        <v>12161</v>
      </c>
      <c r="D51">
        <v>145.52</v>
      </c>
      <c r="E51" s="27">
        <f t="shared" si="14"/>
        <v>145.666666666667</v>
      </c>
      <c r="F51">
        <v>21389</v>
      </c>
      <c r="G51" s="27">
        <f t="shared" si="13"/>
        <v>21397.6377952756</v>
      </c>
      <c r="H51">
        <v>27</v>
      </c>
      <c r="I51">
        <v>0</v>
      </c>
      <c r="J51">
        <f t="shared" si="7"/>
        <v>78.2961</v>
      </c>
      <c r="K51">
        <f t="shared" si="11"/>
        <v>147.6589</v>
      </c>
      <c r="L51">
        <f t="shared" si="12"/>
        <v>78.2961</v>
      </c>
    </row>
    <row r="52" spans="1:12">
      <c r="A52" s="26">
        <v>42430</v>
      </c>
      <c r="B52">
        <v>69.4</v>
      </c>
      <c r="C52">
        <v>14472</v>
      </c>
      <c r="D52">
        <v>214.92</v>
      </c>
      <c r="E52" s="27">
        <f t="shared" si="14"/>
        <v>214.912863070539</v>
      </c>
      <c r="F52">
        <v>35861</v>
      </c>
      <c r="G52" s="27">
        <f t="shared" si="13"/>
        <v>35865.157480315</v>
      </c>
      <c r="H52">
        <v>23.7</v>
      </c>
      <c r="I52">
        <v>1.3</v>
      </c>
      <c r="J52">
        <f t="shared" si="7"/>
        <v>70.8472</v>
      </c>
      <c r="K52">
        <f t="shared" si="11"/>
        <v>218.5061</v>
      </c>
      <c r="L52">
        <f t="shared" si="12"/>
        <v>70.8472</v>
      </c>
    </row>
    <row r="53" spans="1:12">
      <c r="A53" s="26">
        <v>42461</v>
      </c>
      <c r="B53">
        <v>204.84</v>
      </c>
      <c r="C53">
        <v>16122</v>
      </c>
      <c r="D53">
        <v>419.77</v>
      </c>
      <c r="E53" s="27">
        <f t="shared" si="14"/>
        <v>419.90171990172</v>
      </c>
      <c r="F53">
        <v>51983</v>
      </c>
      <c r="G53" s="27">
        <f t="shared" si="13"/>
        <v>51970.5014749263</v>
      </c>
      <c r="H53">
        <v>32.4</v>
      </c>
      <c r="I53">
        <v>1.4</v>
      </c>
      <c r="J53">
        <f t="shared" si="7"/>
        <v>206.4522</v>
      </c>
      <c r="K53">
        <f t="shared" si="11"/>
        <v>424.9683</v>
      </c>
      <c r="L53">
        <f t="shared" si="12"/>
        <v>206.4622</v>
      </c>
    </row>
    <row r="54" spans="1:12">
      <c r="A54" s="26">
        <v>42491</v>
      </c>
      <c r="B54">
        <v>355.69</v>
      </c>
      <c r="C54">
        <v>34885</v>
      </c>
      <c r="D54">
        <v>775.4</v>
      </c>
      <c r="E54" s="27">
        <f t="shared" si="14"/>
        <v>775.178997613365</v>
      </c>
      <c r="F54">
        <v>86868</v>
      </c>
      <c r="G54" s="27">
        <f t="shared" si="13"/>
        <v>86876.7123287671</v>
      </c>
      <c r="H54">
        <v>33</v>
      </c>
      <c r="I54">
        <v>1.9</v>
      </c>
      <c r="J54">
        <f t="shared" si="7"/>
        <v>359.1785</v>
      </c>
      <c r="K54">
        <f t="shared" si="11"/>
        <v>784.0868</v>
      </c>
      <c r="L54">
        <f t="shared" si="12"/>
        <v>359.1185</v>
      </c>
    </row>
    <row r="55" spans="1:12">
      <c r="A55" s="26">
        <v>42522</v>
      </c>
      <c r="B55">
        <v>405.09</v>
      </c>
      <c r="C55">
        <v>19460</v>
      </c>
      <c r="D55">
        <v>1180.45</v>
      </c>
      <c r="E55" s="27">
        <f t="shared" si="14"/>
        <v>1180.608</v>
      </c>
      <c r="F55">
        <v>106328</v>
      </c>
      <c r="G55" s="27">
        <f t="shared" si="13"/>
        <v>106356.862745098</v>
      </c>
      <c r="H55">
        <v>27.6</v>
      </c>
      <c r="I55">
        <v>2.3</v>
      </c>
      <c r="J55">
        <f t="shared" si="7"/>
        <v>407.036</v>
      </c>
      <c r="K55">
        <f t="shared" si="11"/>
        <v>1191.0828</v>
      </c>
      <c r="L55">
        <f t="shared" si="12"/>
        <v>406.996</v>
      </c>
    </row>
    <row r="56" spans="1:12">
      <c r="A56" s="26">
        <v>42552</v>
      </c>
      <c r="B56">
        <v>814.83</v>
      </c>
      <c r="C56">
        <v>4</v>
      </c>
      <c r="D56">
        <v>1995.28</v>
      </c>
      <c r="E56" s="27">
        <f t="shared" si="14"/>
        <v>1995.17069109076</v>
      </c>
      <c r="F56">
        <v>14.64</v>
      </c>
      <c r="G56" s="27">
        <f t="shared" si="13"/>
        <v>146408.823529412</v>
      </c>
      <c r="H56">
        <v>22.3</v>
      </c>
      <c r="I56">
        <v>2</v>
      </c>
      <c r="J56">
        <f t="shared" si="7"/>
        <v>814.8304</v>
      </c>
      <c r="K56">
        <f t="shared" si="11"/>
        <v>1995.281464</v>
      </c>
      <c r="L56">
        <f t="shared" si="12"/>
        <v>804.198664</v>
      </c>
    </row>
    <row r="57" spans="1:12">
      <c r="A57" s="26">
        <v>42583</v>
      </c>
      <c r="B57">
        <v>912.58</v>
      </c>
      <c r="C57">
        <v>53300</v>
      </c>
      <c r="D57">
        <v>2907.86</v>
      </c>
      <c r="E57" s="27">
        <f t="shared" si="14"/>
        <v>2908.39662447257</v>
      </c>
      <c r="F57">
        <v>199700</v>
      </c>
      <c r="G57" s="27">
        <f t="shared" si="13"/>
        <v>199604.448742747</v>
      </c>
      <c r="H57">
        <v>21.9</v>
      </c>
      <c r="I57">
        <v>2.3</v>
      </c>
      <c r="J57">
        <f t="shared" ref="J57:J88" si="15">B57+C57/10000</f>
        <v>917.91</v>
      </c>
      <c r="K57">
        <f t="shared" si="11"/>
        <v>2927.83</v>
      </c>
      <c r="L57">
        <f t="shared" si="12"/>
        <v>932.548536</v>
      </c>
    </row>
    <row r="58" spans="1:12">
      <c r="A58" s="26">
        <v>42614</v>
      </c>
      <c r="B58">
        <v>580.51</v>
      </c>
      <c r="C58">
        <v>577.72</v>
      </c>
      <c r="D58">
        <v>3508.34</v>
      </c>
      <c r="E58" s="27">
        <f t="shared" si="14"/>
        <v>3484.13098236776</v>
      </c>
      <c r="F58">
        <v>3485.58</v>
      </c>
      <c r="G58" s="27">
        <f t="shared" si="13"/>
        <v>22.7316141356256</v>
      </c>
      <c r="H58">
        <v>23.4</v>
      </c>
      <c r="I58">
        <v>23.6</v>
      </c>
      <c r="J58">
        <f t="shared" si="15"/>
        <v>580.567772</v>
      </c>
      <c r="K58">
        <f t="shared" si="11"/>
        <v>3508.688558</v>
      </c>
      <c r="L58">
        <f t="shared" si="12"/>
        <v>580.858558</v>
      </c>
    </row>
    <row r="59" spans="1:12">
      <c r="A59" s="26">
        <v>42644</v>
      </c>
      <c r="B59">
        <v>471.93</v>
      </c>
      <c r="C59">
        <v>33800</v>
      </c>
      <c r="D59">
        <v>3957.51</v>
      </c>
      <c r="E59" s="27">
        <f t="shared" si="14"/>
        <v>3956.09046849758</v>
      </c>
      <c r="F59">
        <v>261400</v>
      </c>
      <c r="G59" s="27">
        <f t="shared" si="13"/>
        <v>261406.844106464</v>
      </c>
      <c r="H59">
        <v>25</v>
      </c>
      <c r="I59">
        <v>2.5</v>
      </c>
      <c r="J59">
        <f t="shared" si="15"/>
        <v>475.31</v>
      </c>
      <c r="K59">
        <f t="shared" ref="K59:K90" si="16">D59+F59/10000</f>
        <v>3983.65</v>
      </c>
      <c r="L59">
        <f t="shared" si="12"/>
        <v>474.961442</v>
      </c>
    </row>
    <row r="60" spans="1:12">
      <c r="A60" s="26">
        <v>42675</v>
      </c>
      <c r="B60">
        <v>135.25</v>
      </c>
      <c r="C60">
        <v>21500</v>
      </c>
      <c r="D60">
        <v>4092.77</v>
      </c>
      <c r="F60">
        <v>282800</v>
      </c>
      <c r="H60">
        <v>25.3</v>
      </c>
      <c r="I60">
        <v>2.5</v>
      </c>
      <c r="J60">
        <f t="shared" si="15"/>
        <v>137.4</v>
      </c>
      <c r="K60">
        <f t="shared" si="16"/>
        <v>4121.05</v>
      </c>
      <c r="L60">
        <f t="shared" si="12"/>
        <v>137.4</v>
      </c>
    </row>
    <row r="61" spans="1:12">
      <c r="A61" s="26">
        <v>42705</v>
      </c>
      <c r="B61">
        <v>96.16</v>
      </c>
      <c r="C61">
        <v>8400</v>
      </c>
      <c r="D61">
        <v>4188.93</v>
      </c>
      <c r="E61" s="27">
        <f t="shared" si="14"/>
        <v>4188.85324779471</v>
      </c>
      <c r="F61">
        <v>291200</v>
      </c>
      <c r="G61" s="27">
        <f t="shared" si="13"/>
        <v>291073.124406458</v>
      </c>
      <c r="H61">
        <v>25.3</v>
      </c>
      <c r="I61">
        <v>2.5</v>
      </c>
      <c r="J61">
        <f t="shared" si="15"/>
        <v>97</v>
      </c>
      <c r="K61">
        <f t="shared" si="16"/>
        <v>4218.05</v>
      </c>
      <c r="L61">
        <f t="shared" si="12"/>
        <v>97</v>
      </c>
    </row>
    <row r="62" spans="1:12">
      <c r="A62" s="26">
        <v>42736</v>
      </c>
      <c r="E62" s="27">
        <f t="shared" si="14"/>
        <v>0</v>
      </c>
      <c r="G62" s="27">
        <f t="shared" si="13"/>
        <v>0</v>
      </c>
      <c r="J62">
        <f t="shared" si="15"/>
        <v>0</v>
      </c>
      <c r="K62">
        <v>88.49</v>
      </c>
      <c r="L62">
        <v>88.49</v>
      </c>
    </row>
    <row r="63" spans="1:12">
      <c r="A63" s="26">
        <v>42767</v>
      </c>
      <c r="D63">
        <v>174.8</v>
      </c>
      <c r="E63" s="27">
        <f t="shared" si="14"/>
        <v>174.637450199203</v>
      </c>
      <c r="F63">
        <v>21740</v>
      </c>
      <c r="G63" s="27">
        <f t="shared" si="13"/>
        <v>21740.9747292419</v>
      </c>
      <c r="H63">
        <v>20</v>
      </c>
      <c r="I63">
        <v>1.6</v>
      </c>
      <c r="J63">
        <f t="shared" si="15"/>
        <v>0</v>
      </c>
      <c r="K63">
        <f t="shared" si="16"/>
        <v>176.974</v>
      </c>
      <c r="L63">
        <f t="shared" si="12"/>
        <v>88.484</v>
      </c>
    </row>
    <row r="64" spans="1:12">
      <c r="A64" s="26">
        <v>42795</v>
      </c>
      <c r="B64">
        <v>84.17</v>
      </c>
      <c r="C64">
        <v>14699</v>
      </c>
      <c r="D64">
        <v>258.97</v>
      </c>
      <c r="E64" s="27">
        <f t="shared" si="14"/>
        <v>0</v>
      </c>
      <c r="F64">
        <v>36439</v>
      </c>
      <c r="G64" s="27">
        <f t="shared" si="13"/>
        <v>0</v>
      </c>
      <c r="H64">
        <v>20.5</v>
      </c>
      <c r="I64">
        <v>1.6</v>
      </c>
      <c r="J64">
        <f t="shared" si="15"/>
        <v>85.6399</v>
      </c>
      <c r="K64">
        <f t="shared" si="16"/>
        <v>262.6139</v>
      </c>
      <c r="L64">
        <f t="shared" si="12"/>
        <v>85.6399</v>
      </c>
    </row>
    <row r="65" spans="1:12">
      <c r="A65" s="26">
        <v>42826</v>
      </c>
      <c r="B65">
        <v>253.73</v>
      </c>
      <c r="C65">
        <v>16415</v>
      </c>
      <c r="D65">
        <v>512.7</v>
      </c>
      <c r="F65">
        <v>52854</v>
      </c>
      <c r="H65">
        <v>22.1</v>
      </c>
      <c r="I65">
        <v>1.7</v>
      </c>
      <c r="J65">
        <f t="shared" si="15"/>
        <v>255.3715</v>
      </c>
      <c r="K65">
        <f t="shared" si="16"/>
        <v>517.9854</v>
      </c>
      <c r="L65">
        <f t="shared" si="12"/>
        <v>255.3715</v>
      </c>
    </row>
    <row r="66" spans="1:12">
      <c r="A66" s="26">
        <v>42856</v>
      </c>
      <c r="B66">
        <v>461.7</v>
      </c>
      <c r="C66">
        <v>35934</v>
      </c>
      <c r="D66">
        <v>974.4</v>
      </c>
      <c r="E66" s="27">
        <f t="shared" si="14"/>
        <v>974.614160700079</v>
      </c>
      <c r="F66">
        <v>88788</v>
      </c>
      <c r="G66" s="27">
        <f t="shared" si="13"/>
        <v>88755.2511415525</v>
      </c>
      <c r="H66">
        <v>25.7</v>
      </c>
      <c r="I66">
        <v>2.2</v>
      </c>
      <c r="J66">
        <f t="shared" si="15"/>
        <v>465.2934</v>
      </c>
      <c r="K66">
        <f t="shared" si="16"/>
        <v>983.2788</v>
      </c>
      <c r="L66">
        <f t="shared" si="12"/>
        <v>465.2934</v>
      </c>
    </row>
    <row r="67" spans="1:12">
      <c r="A67" s="26">
        <v>42887</v>
      </c>
      <c r="B67">
        <v>501.36</v>
      </c>
      <c r="C67">
        <v>19696</v>
      </c>
      <c r="D67">
        <v>1475.76</v>
      </c>
      <c r="E67" s="27">
        <f t="shared" si="14"/>
        <v>1475.3152434158</v>
      </c>
      <c r="F67">
        <v>108484</v>
      </c>
      <c r="G67" s="27">
        <f t="shared" si="13"/>
        <v>108498.171846435</v>
      </c>
      <c r="H67">
        <v>25</v>
      </c>
      <c r="I67">
        <v>2</v>
      </c>
      <c r="J67">
        <f t="shared" si="15"/>
        <v>503.3296</v>
      </c>
      <c r="K67">
        <f t="shared" si="16"/>
        <v>1486.6084</v>
      </c>
      <c r="L67">
        <f t="shared" si="12"/>
        <v>503.3296</v>
      </c>
    </row>
    <row r="68" spans="1:12">
      <c r="A68" s="26">
        <v>42917</v>
      </c>
      <c r="B68">
        <v>920.44</v>
      </c>
      <c r="C68">
        <v>40853</v>
      </c>
      <c r="D68">
        <v>2396.2</v>
      </c>
      <c r="E68" s="27">
        <f t="shared" si="14"/>
        <v>2397.07979626486</v>
      </c>
      <c r="F68">
        <v>149337</v>
      </c>
      <c r="G68" s="27">
        <f t="shared" si="13"/>
        <v>149271.217712177</v>
      </c>
      <c r="H68">
        <v>20.1</v>
      </c>
      <c r="I68">
        <v>2</v>
      </c>
      <c r="J68">
        <f t="shared" si="15"/>
        <v>924.5253</v>
      </c>
      <c r="K68">
        <f t="shared" si="16"/>
        <v>2411.1337</v>
      </c>
      <c r="L68">
        <f t="shared" si="12"/>
        <v>924.5253</v>
      </c>
    </row>
    <row r="69" spans="1:12">
      <c r="A69" s="26">
        <v>42948</v>
      </c>
      <c r="B69">
        <v>1050.25</v>
      </c>
      <c r="C69">
        <v>57054</v>
      </c>
      <c r="D69">
        <v>3446.45</v>
      </c>
      <c r="E69" s="27">
        <f t="shared" si="14"/>
        <v>3446.35906040268</v>
      </c>
      <c r="F69">
        <v>206391</v>
      </c>
      <c r="G69" s="27">
        <f t="shared" si="13"/>
        <v>206456.880733945</v>
      </c>
      <c r="H69">
        <v>18.5</v>
      </c>
      <c r="I69">
        <v>3.4</v>
      </c>
      <c r="J69">
        <f t="shared" si="15"/>
        <v>1055.9554</v>
      </c>
      <c r="K69">
        <f t="shared" si="16"/>
        <v>3467.0891</v>
      </c>
      <c r="L69">
        <f t="shared" si="12"/>
        <v>1055.9554</v>
      </c>
    </row>
    <row r="70" spans="1:12">
      <c r="A70" s="26">
        <v>42979</v>
      </c>
      <c r="B70">
        <v>703.15</v>
      </c>
      <c r="C70">
        <v>31609</v>
      </c>
      <c r="D70">
        <v>4149.6</v>
      </c>
      <c r="E70" s="27">
        <f t="shared" si="14"/>
        <v>4150.49110922947</v>
      </c>
      <c r="F70">
        <v>23.8</v>
      </c>
      <c r="G70" s="27">
        <f t="shared" si="13"/>
        <v>238253.649635036</v>
      </c>
      <c r="H70">
        <v>19.1</v>
      </c>
      <c r="I70">
        <v>4.7</v>
      </c>
      <c r="J70">
        <f t="shared" si="15"/>
        <v>706.3109</v>
      </c>
      <c r="K70">
        <f t="shared" si="16"/>
        <v>4149.60238</v>
      </c>
      <c r="L70">
        <f t="shared" ref="L70:L101" si="17">K70-K69</f>
        <v>682.51328</v>
      </c>
    </row>
    <row r="71" spans="1:12">
      <c r="A71" s="26">
        <v>43009</v>
      </c>
      <c r="B71">
        <v>748.04</v>
      </c>
      <c r="C71">
        <v>3.7</v>
      </c>
      <c r="D71">
        <v>4897.64</v>
      </c>
      <c r="E71" s="27">
        <f t="shared" si="14"/>
        <v>0</v>
      </c>
      <c r="F71">
        <v>275000</v>
      </c>
      <c r="G71" s="27">
        <f t="shared" si="13"/>
        <v>0</v>
      </c>
      <c r="H71">
        <v>23.8</v>
      </c>
      <c r="I71">
        <v>5.2</v>
      </c>
      <c r="J71">
        <f t="shared" si="15"/>
        <v>748.04037</v>
      </c>
      <c r="K71">
        <f t="shared" si="16"/>
        <v>4925.14</v>
      </c>
      <c r="L71">
        <f t="shared" si="17"/>
        <v>775.53762</v>
      </c>
    </row>
    <row r="72" spans="1:12">
      <c r="A72" s="26">
        <v>43040</v>
      </c>
      <c r="D72">
        <v>5085.23</v>
      </c>
      <c r="E72" s="27">
        <f t="shared" si="14"/>
        <v>5085.2268907563</v>
      </c>
      <c r="F72">
        <v>297678</v>
      </c>
      <c r="G72" s="27">
        <f t="shared" si="13"/>
        <v>297677.655677656</v>
      </c>
      <c r="J72">
        <f t="shared" si="15"/>
        <v>0</v>
      </c>
      <c r="K72">
        <f t="shared" si="16"/>
        <v>5114.9978</v>
      </c>
      <c r="L72">
        <f t="shared" si="17"/>
        <v>189.8578</v>
      </c>
    </row>
    <row r="73" spans="1:12">
      <c r="A73" s="26">
        <v>43070</v>
      </c>
      <c r="D73">
        <v>5223.5</v>
      </c>
      <c r="E73" s="27">
        <f t="shared" ref="E73:E104" si="18">D85/(1+0.01*H85)</f>
        <v>5225.19327731092</v>
      </c>
      <c r="F73">
        <v>306500</v>
      </c>
      <c r="G73" s="27">
        <f t="shared" si="13"/>
        <v>306587.096774194</v>
      </c>
      <c r="H73">
        <v>24.7</v>
      </c>
      <c r="I73">
        <v>5.3</v>
      </c>
      <c r="J73">
        <f t="shared" si="15"/>
        <v>0</v>
      </c>
      <c r="K73">
        <f t="shared" si="16"/>
        <v>5254.15</v>
      </c>
      <c r="L73">
        <f t="shared" si="17"/>
        <v>139.1522</v>
      </c>
    </row>
    <row r="74" spans="1:12">
      <c r="A74" s="26">
        <v>43101</v>
      </c>
      <c r="E74" s="27">
        <f t="shared" si="18"/>
        <v>0</v>
      </c>
      <c r="G74" s="27">
        <f t="shared" si="13"/>
        <v>0</v>
      </c>
      <c r="J74">
        <f t="shared" si="15"/>
        <v>0</v>
      </c>
      <c r="K74">
        <v>110.78</v>
      </c>
      <c r="L74">
        <v>110.78</v>
      </c>
    </row>
    <row r="75" spans="1:12">
      <c r="A75" s="26">
        <v>43132</v>
      </c>
      <c r="D75">
        <v>219.17</v>
      </c>
      <c r="E75" s="27">
        <f t="shared" si="18"/>
        <v>0</v>
      </c>
      <c r="F75">
        <v>24089</v>
      </c>
      <c r="G75" s="27">
        <f t="shared" ref="G75:G121" si="19">F87/(1+I87*0.01)</f>
        <v>0</v>
      </c>
      <c r="H75">
        <v>25.5</v>
      </c>
      <c r="I75">
        <v>10.8</v>
      </c>
      <c r="J75">
        <f t="shared" si="15"/>
        <v>0</v>
      </c>
      <c r="K75">
        <f t="shared" si="16"/>
        <v>221.5789</v>
      </c>
      <c r="L75">
        <f t="shared" si="17"/>
        <v>110.7989</v>
      </c>
    </row>
    <row r="76" spans="1:12">
      <c r="A76" s="26">
        <v>43160</v>
      </c>
      <c r="E76" s="27">
        <f t="shared" si="18"/>
        <v>0</v>
      </c>
      <c r="G76" s="27">
        <f t="shared" si="19"/>
        <v>0</v>
      </c>
      <c r="J76">
        <f t="shared" si="15"/>
        <v>0</v>
      </c>
      <c r="K76">
        <f>AVERAGE(K75,K77)</f>
        <v>242.0964</v>
      </c>
      <c r="L76">
        <f t="shared" si="17"/>
        <v>20.5175</v>
      </c>
    </row>
    <row r="77" spans="1:12">
      <c r="A77" s="26">
        <v>43191</v>
      </c>
      <c r="B77">
        <v>39.8</v>
      </c>
      <c r="C77">
        <v>12350</v>
      </c>
      <c r="D77">
        <v>258.97</v>
      </c>
      <c r="E77" s="27">
        <f t="shared" si="18"/>
        <v>0</v>
      </c>
      <c r="F77">
        <v>36439</v>
      </c>
      <c r="G77" s="27">
        <f t="shared" si="19"/>
        <v>0</v>
      </c>
      <c r="H77">
        <v>20.5</v>
      </c>
      <c r="I77">
        <v>1.6</v>
      </c>
      <c r="J77">
        <f t="shared" si="15"/>
        <v>41.035</v>
      </c>
      <c r="K77">
        <f t="shared" si="16"/>
        <v>262.6139</v>
      </c>
      <c r="L77">
        <f t="shared" si="17"/>
        <v>20.5175</v>
      </c>
    </row>
    <row r="78" spans="1:12">
      <c r="A78" s="26">
        <v>43221</v>
      </c>
      <c r="B78">
        <v>574.58</v>
      </c>
      <c r="C78">
        <v>40224</v>
      </c>
      <c r="D78">
        <v>1225.09</v>
      </c>
      <c r="E78" s="27">
        <f t="shared" si="18"/>
        <v>0</v>
      </c>
      <c r="F78">
        <v>97187</v>
      </c>
      <c r="G78" s="27">
        <f t="shared" si="19"/>
        <v>0</v>
      </c>
      <c r="H78">
        <v>25.7</v>
      </c>
      <c r="I78">
        <v>9.5</v>
      </c>
      <c r="J78">
        <f t="shared" si="15"/>
        <v>578.6024</v>
      </c>
      <c r="K78">
        <f t="shared" si="16"/>
        <v>1234.8087</v>
      </c>
      <c r="L78">
        <f t="shared" si="17"/>
        <v>972.1948</v>
      </c>
    </row>
    <row r="79" spans="1:12">
      <c r="A79" s="26">
        <v>43252</v>
      </c>
      <c r="B79">
        <v>623.48</v>
      </c>
      <c r="C79">
        <v>21510</v>
      </c>
      <c r="D79">
        <v>1848.57</v>
      </c>
      <c r="E79" s="27">
        <f t="shared" si="18"/>
        <v>1848.46153846154</v>
      </c>
      <c r="F79">
        <v>118697</v>
      </c>
      <c r="G79" s="27">
        <f t="shared" si="19"/>
        <v>118717.874396135</v>
      </c>
      <c r="H79">
        <v>25.3</v>
      </c>
      <c r="I79">
        <v>9.4</v>
      </c>
      <c r="J79">
        <f t="shared" si="15"/>
        <v>625.631</v>
      </c>
      <c r="K79">
        <f t="shared" si="16"/>
        <v>1860.4397</v>
      </c>
      <c r="L79">
        <f t="shared" si="17"/>
        <v>625.631</v>
      </c>
    </row>
    <row r="80" spans="1:12">
      <c r="A80" s="26">
        <v>43282</v>
      </c>
      <c r="B80">
        <v>975.19</v>
      </c>
      <c r="C80">
        <v>43113</v>
      </c>
      <c r="D80">
        <v>2823.76</v>
      </c>
      <c r="F80">
        <v>161810</v>
      </c>
      <c r="H80">
        <v>17.8</v>
      </c>
      <c r="I80">
        <v>8.4</v>
      </c>
      <c r="J80">
        <f t="shared" si="15"/>
        <v>979.5013</v>
      </c>
      <c r="K80">
        <f t="shared" si="16"/>
        <v>2839.941</v>
      </c>
      <c r="L80">
        <f t="shared" si="17"/>
        <v>979.5013</v>
      </c>
    </row>
    <row r="81" spans="1:12">
      <c r="A81" s="26">
        <v>43313</v>
      </c>
      <c r="B81">
        <v>1284.3</v>
      </c>
      <c r="C81">
        <v>63228</v>
      </c>
      <c r="D81">
        <v>4108.06</v>
      </c>
      <c r="F81">
        <v>225038</v>
      </c>
      <c r="H81">
        <v>19.2</v>
      </c>
      <c r="I81">
        <v>9</v>
      </c>
      <c r="J81">
        <f t="shared" si="15"/>
        <v>1290.6228</v>
      </c>
      <c r="K81">
        <f t="shared" si="16"/>
        <v>4130.5638</v>
      </c>
      <c r="L81">
        <f t="shared" si="17"/>
        <v>1290.6228</v>
      </c>
    </row>
    <row r="82" spans="1:12">
      <c r="A82" s="26">
        <v>43344</v>
      </c>
      <c r="B82">
        <v>793.67</v>
      </c>
      <c r="C82">
        <v>36088</v>
      </c>
      <c r="D82">
        <v>4901.73</v>
      </c>
      <c r="E82" s="27">
        <f t="shared" si="18"/>
        <v>4899.87982832618</v>
      </c>
      <c r="F82">
        <v>261126</v>
      </c>
      <c r="G82" s="27">
        <f t="shared" si="19"/>
        <v>261145.612343298</v>
      </c>
      <c r="H82">
        <v>18.1</v>
      </c>
      <c r="I82">
        <v>9.6</v>
      </c>
      <c r="J82">
        <f t="shared" si="15"/>
        <v>797.2788</v>
      </c>
      <c r="K82">
        <f t="shared" si="16"/>
        <v>4927.8426</v>
      </c>
      <c r="L82">
        <f t="shared" si="17"/>
        <v>797.2788</v>
      </c>
    </row>
    <row r="83" spans="1:12">
      <c r="A83" s="26">
        <v>43374</v>
      </c>
      <c r="J83">
        <f t="shared" si="15"/>
        <v>0</v>
      </c>
      <c r="K83">
        <f>AVERAGE(K82,K84)</f>
        <v>5505.8845</v>
      </c>
      <c r="L83">
        <f t="shared" si="17"/>
        <v>578.0419</v>
      </c>
    </row>
    <row r="84" spans="1:12">
      <c r="A84" s="26">
        <v>43405</v>
      </c>
      <c r="B84">
        <v>1149.69</v>
      </c>
      <c r="C84">
        <v>63938</v>
      </c>
      <c r="D84">
        <v>6051.42</v>
      </c>
      <c r="F84">
        <v>325064</v>
      </c>
      <c r="H84">
        <v>19</v>
      </c>
      <c r="I84">
        <v>9.2</v>
      </c>
      <c r="J84">
        <f t="shared" si="15"/>
        <v>1156.0838</v>
      </c>
      <c r="K84">
        <f t="shared" si="16"/>
        <v>6083.9264</v>
      </c>
      <c r="L84">
        <f t="shared" si="17"/>
        <v>578.0419</v>
      </c>
    </row>
    <row r="85" spans="1:12">
      <c r="A85" s="26">
        <v>43435</v>
      </c>
      <c r="B85">
        <v>166.56</v>
      </c>
      <c r="C85">
        <v>7583</v>
      </c>
      <c r="D85">
        <v>6217.98</v>
      </c>
      <c r="E85" s="27">
        <f t="shared" si="18"/>
        <v>6220.02581755594</v>
      </c>
      <c r="F85">
        <v>332647</v>
      </c>
      <c r="G85" s="27">
        <f t="shared" si="19"/>
        <v>332646.833013436</v>
      </c>
      <c r="H85">
        <v>19</v>
      </c>
      <c r="I85">
        <v>8.5</v>
      </c>
      <c r="J85">
        <f t="shared" si="15"/>
        <v>167.3183</v>
      </c>
      <c r="K85">
        <f t="shared" si="16"/>
        <v>6251.2447</v>
      </c>
      <c r="L85">
        <f t="shared" si="17"/>
        <v>167.318299999999</v>
      </c>
    </row>
    <row r="86" spans="1:12">
      <c r="A86" s="26">
        <v>43466</v>
      </c>
      <c r="E86" s="27">
        <f t="shared" si="18"/>
        <v>0</v>
      </c>
      <c r="G86" s="27">
        <f t="shared" si="19"/>
        <v>0</v>
      </c>
      <c r="J86">
        <f t="shared" si="15"/>
        <v>0</v>
      </c>
      <c r="K86">
        <f>K74*(1+0.15926)</f>
        <v>128.4228228</v>
      </c>
      <c r="L86">
        <v>128.4228</v>
      </c>
    </row>
    <row r="87" spans="1:12">
      <c r="A87" s="26">
        <v>43497</v>
      </c>
      <c r="E87" s="27">
        <f t="shared" si="18"/>
        <v>0</v>
      </c>
      <c r="G87" s="27">
        <f t="shared" si="19"/>
        <v>0</v>
      </c>
      <c r="J87">
        <f t="shared" si="15"/>
        <v>0</v>
      </c>
      <c r="K87">
        <f>K75*(1+0.15926)</f>
        <v>256.867555614</v>
      </c>
      <c r="L87">
        <f t="shared" si="17"/>
        <v>128.444732814</v>
      </c>
    </row>
    <row r="88" spans="1:12">
      <c r="A88" s="26">
        <v>43525</v>
      </c>
      <c r="J88">
        <f t="shared" si="15"/>
        <v>0</v>
      </c>
      <c r="K88">
        <f>K76*(1+0.15926)</f>
        <v>280.652672664</v>
      </c>
      <c r="L88">
        <f t="shared" si="17"/>
        <v>23.78511705</v>
      </c>
    </row>
    <row r="89" spans="1:12">
      <c r="A89" s="26">
        <v>43556</v>
      </c>
      <c r="J89">
        <f t="shared" ref="J89:J121" si="20">B89+C89/10000</f>
        <v>0</v>
      </c>
      <c r="K89">
        <f>K77*(1+0.15926)</f>
        <v>304.437789714</v>
      </c>
      <c r="L89">
        <f t="shared" si="17"/>
        <v>23.78511705</v>
      </c>
    </row>
    <row r="90" spans="1:12">
      <c r="A90" s="26">
        <v>43586</v>
      </c>
      <c r="E90" s="27">
        <f t="shared" si="18"/>
        <v>0</v>
      </c>
      <c r="G90" s="27">
        <f t="shared" si="19"/>
        <v>0</v>
      </c>
      <c r="J90">
        <f t="shared" si="20"/>
        <v>0</v>
      </c>
      <c r="K90">
        <f>K78*(1+0.15926)</f>
        <v>1431.464333562</v>
      </c>
      <c r="L90">
        <f t="shared" si="17"/>
        <v>1127.026543848</v>
      </c>
    </row>
    <row r="91" spans="1:12">
      <c r="A91" s="26">
        <v>43617</v>
      </c>
      <c r="D91">
        <v>2090.61</v>
      </c>
      <c r="E91" s="27">
        <f t="shared" si="18"/>
        <v>0</v>
      </c>
      <c r="F91">
        <v>122873</v>
      </c>
      <c r="G91" s="27">
        <f t="shared" si="19"/>
        <v>0</v>
      </c>
      <c r="H91">
        <v>13.1</v>
      </c>
      <c r="I91">
        <v>3.5</v>
      </c>
      <c r="J91">
        <f t="shared" si="20"/>
        <v>0</v>
      </c>
      <c r="K91">
        <f>D91+F91/10000</f>
        <v>2102.8973</v>
      </c>
      <c r="L91">
        <f t="shared" si="17"/>
        <v>671.432966438</v>
      </c>
    </row>
    <row r="92" spans="1:12">
      <c r="A92" s="26">
        <v>43647</v>
      </c>
      <c r="D92">
        <v>3219.71</v>
      </c>
      <c r="E92" s="27">
        <f t="shared" si="18"/>
        <v>3219.71153846154</v>
      </c>
      <c r="G92" s="27">
        <f t="shared" si="19"/>
        <v>0</v>
      </c>
      <c r="J92">
        <f t="shared" si="20"/>
        <v>0</v>
      </c>
      <c r="K92">
        <f>D92+F92/10000</f>
        <v>3219.71</v>
      </c>
      <c r="L92">
        <f t="shared" si="17"/>
        <v>1116.8127</v>
      </c>
    </row>
    <row r="93" spans="1:12">
      <c r="A93" s="26">
        <v>43678</v>
      </c>
      <c r="D93">
        <v>4734.21</v>
      </c>
      <c r="E93" s="27">
        <f t="shared" si="18"/>
        <v>4734.21052631579</v>
      </c>
      <c r="G93" s="27">
        <f t="shared" si="19"/>
        <v>0</v>
      </c>
      <c r="J93">
        <f t="shared" si="20"/>
        <v>0</v>
      </c>
      <c r="K93">
        <f t="shared" ref="K93:K121" si="21">D93+F93/10000</f>
        <v>4734.21</v>
      </c>
      <c r="L93">
        <f t="shared" si="17"/>
        <v>1514.5</v>
      </c>
    </row>
    <row r="94" spans="1:12">
      <c r="A94" s="26">
        <v>43709</v>
      </c>
      <c r="D94">
        <v>5708.36</v>
      </c>
      <c r="E94" s="27">
        <f t="shared" si="18"/>
        <v>0</v>
      </c>
      <c r="F94">
        <v>270808</v>
      </c>
      <c r="G94" s="27">
        <f t="shared" si="19"/>
        <v>0</v>
      </c>
      <c r="H94">
        <v>16.5</v>
      </c>
      <c r="I94">
        <v>3.7</v>
      </c>
      <c r="J94">
        <f t="shared" si="20"/>
        <v>0</v>
      </c>
      <c r="K94">
        <f t="shared" si="21"/>
        <v>5735.4408</v>
      </c>
      <c r="L94">
        <f t="shared" si="17"/>
        <v>1001.2308</v>
      </c>
    </row>
    <row r="95" spans="1:12">
      <c r="A95" s="26">
        <v>43739</v>
      </c>
      <c r="D95">
        <v>6738.668</v>
      </c>
      <c r="E95" s="27">
        <f t="shared" si="18"/>
        <v>6738.6875</v>
      </c>
      <c r="G95" s="27">
        <f t="shared" si="19"/>
        <v>0</v>
      </c>
      <c r="J95">
        <f t="shared" si="20"/>
        <v>0</v>
      </c>
      <c r="K95">
        <f t="shared" si="21"/>
        <v>6738.668</v>
      </c>
      <c r="L95">
        <f t="shared" si="17"/>
        <v>1003.2272</v>
      </c>
    </row>
    <row r="96" spans="1:12">
      <c r="A96" s="26">
        <v>43770</v>
      </c>
      <c r="D96">
        <v>7027.43</v>
      </c>
      <c r="E96" s="27">
        <f t="shared" si="18"/>
        <v>7027.42603550296</v>
      </c>
      <c r="G96" s="27">
        <f t="shared" si="19"/>
        <v>0</v>
      </c>
      <c r="J96">
        <f t="shared" si="20"/>
        <v>0</v>
      </c>
      <c r="K96">
        <f t="shared" si="21"/>
        <v>7027.43</v>
      </c>
      <c r="L96">
        <f t="shared" si="17"/>
        <v>288.762000000001</v>
      </c>
    </row>
    <row r="97" spans="1:12">
      <c r="A97" s="26">
        <v>43800</v>
      </c>
      <c r="D97">
        <v>7227.67</v>
      </c>
      <c r="E97" s="27">
        <f t="shared" si="18"/>
        <v>7224.01617250674</v>
      </c>
      <c r="F97">
        <v>346618</v>
      </c>
      <c r="G97" s="27">
        <f t="shared" si="19"/>
        <v>0</v>
      </c>
      <c r="H97">
        <v>16.2</v>
      </c>
      <c r="I97">
        <v>4.2</v>
      </c>
      <c r="J97">
        <f t="shared" si="20"/>
        <v>0</v>
      </c>
      <c r="K97">
        <f t="shared" si="21"/>
        <v>7262.3318</v>
      </c>
      <c r="L97">
        <f t="shared" si="17"/>
        <v>234.9018</v>
      </c>
    </row>
    <row r="98" spans="1:12">
      <c r="A98" s="26">
        <v>43831</v>
      </c>
      <c r="E98" s="27">
        <f t="shared" si="18"/>
        <v>0</v>
      </c>
      <c r="G98" s="27">
        <f t="shared" si="19"/>
        <v>0</v>
      </c>
      <c r="J98">
        <f t="shared" si="20"/>
        <v>0</v>
      </c>
      <c r="K98">
        <v>29.66</v>
      </c>
      <c r="L98">
        <v>29.66</v>
      </c>
    </row>
    <row r="99" spans="1:12">
      <c r="A99" s="26">
        <v>43862</v>
      </c>
      <c r="E99" s="27">
        <f t="shared" si="18"/>
        <v>0</v>
      </c>
      <c r="G99" s="27">
        <f t="shared" si="19"/>
        <v>0</v>
      </c>
      <c r="J99">
        <f t="shared" si="20"/>
        <v>0</v>
      </c>
      <c r="K99">
        <v>59.31</v>
      </c>
      <c r="L99">
        <f t="shared" si="17"/>
        <v>29.65</v>
      </c>
    </row>
    <row r="100" spans="1:12">
      <c r="A100" s="26">
        <v>43891</v>
      </c>
      <c r="D100">
        <v>88.972</v>
      </c>
      <c r="E100" s="27">
        <f t="shared" si="18"/>
        <v>88.9719626168224</v>
      </c>
      <c r="G100" s="27">
        <f t="shared" si="19"/>
        <v>0</v>
      </c>
      <c r="J100">
        <f t="shared" si="20"/>
        <v>0</v>
      </c>
      <c r="K100">
        <f t="shared" si="21"/>
        <v>88.972</v>
      </c>
      <c r="L100">
        <f t="shared" si="17"/>
        <v>29.662</v>
      </c>
    </row>
    <row r="101" spans="1:12">
      <c r="A101" s="26">
        <v>43922</v>
      </c>
      <c r="D101">
        <v>193.5</v>
      </c>
      <c r="E101" s="27">
        <f t="shared" si="18"/>
        <v>193.504132231405</v>
      </c>
      <c r="G101" s="27">
        <f t="shared" si="19"/>
        <v>0</v>
      </c>
      <c r="J101">
        <f t="shared" si="20"/>
        <v>0</v>
      </c>
      <c r="K101">
        <f t="shared" si="21"/>
        <v>193.5</v>
      </c>
      <c r="L101">
        <f t="shared" si="17"/>
        <v>104.528</v>
      </c>
    </row>
    <row r="102" spans="1:12">
      <c r="A102" s="26">
        <v>43952</v>
      </c>
      <c r="E102" s="27">
        <f t="shared" si="18"/>
        <v>0</v>
      </c>
      <c r="G102" s="27">
        <f t="shared" si="19"/>
        <v>0</v>
      </c>
      <c r="J102">
        <f t="shared" si="20"/>
        <v>0</v>
      </c>
      <c r="K102">
        <v>194</v>
      </c>
      <c r="L102">
        <f t="shared" ref="L102:L121" si="22">K102-K101</f>
        <v>0.5</v>
      </c>
    </row>
    <row r="103" spans="1:12">
      <c r="A103" s="26">
        <v>43983</v>
      </c>
      <c r="E103" s="27">
        <f t="shared" si="18"/>
        <v>0</v>
      </c>
      <c r="G103" s="27">
        <f t="shared" si="19"/>
        <v>0</v>
      </c>
      <c r="J103">
        <f t="shared" si="20"/>
        <v>0</v>
      </c>
      <c r="K103">
        <v>263.91</v>
      </c>
      <c r="L103">
        <f t="shared" si="22"/>
        <v>69.91</v>
      </c>
    </row>
    <row r="104" spans="1:12">
      <c r="A104" s="26">
        <v>44013</v>
      </c>
      <c r="B104">
        <v>405.8</v>
      </c>
      <c r="D104">
        <v>669.7</v>
      </c>
      <c r="E104" s="27">
        <f t="shared" si="18"/>
        <v>0</v>
      </c>
      <c r="G104" s="27">
        <f t="shared" si="19"/>
        <v>0</v>
      </c>
      <c r="H104">
        <v>-79.2</v>
      </c>
      <c r="J104">
        <f t="shared" si="20"/>
        <v>405.8</v>
      </c>
      <c r="K104">
        <f t="shared" si="21"/>
        <v>669.7</v>
      </c>
      <c r="L104">
        <f t="shared" si="22"/>
        <v>405.79</v>
      </c>
    </row>
    <row r="105" spans="1:12">
      <c r="A105" s="26">
        <v>44044</v>
      </c>
      <c r="B105">
        <v>589.6</v>
      </c>
      <c r="D105">
        <v>1259.3</v>
      </c>
      <c r="E105" s="27">
        <f t="shared" ref="E105:E121" si="23">D117/(1+0.01*H117)</f>
        <v>0</v>
      </c>
      <c r="G105" s="27">
        <f t="shared" si="19"/>
        <v>0</v>
      </c>
      <c r="H105">
        <v>-73.4</v>
      </c>
      <c r="J105">
        <f t="shared" si="20"/>
        <v>589.6</v>
      </c>
      <c r="K105">
        <f t="shared" si="21"/>
        <v>1259.3</v>
      </c>
      <c r="L105">
        <f t="shared" si="22"/>
        <v>589.6</v>
      </c>
    </row>
    <row r="106" spans="1:12">
      <c r="A106" s="26">
        <v>44075</v>
      </c>
      <c r="E106" s="27">
        <f t="shared" si="23"/>
        <v>0</v>
      </c>
      <c r="G106" s="27">
        <f t="shared" si="19"/>
        <v>0</v>
      </c>
      <c r="J106">
        <f t="shared" si="20"/>
        <v>0</v>
      </c>
      <c r="K106">
        <v>1596.08</v>
      </c>
      <c r="L106">
        <f t="shared" si="22"/>
        <v>336.78</v>
      </c>
    </row>
    <row r="107" spans="1:12">
      <c r="A107" s="26">
        <v>44105</v>
      </c>
      <c r="D107">
        <v>2156.38</v>
      </c>
      <c r="E107" s="27">
        <f t="shared" si="23"/>
        <v>0</v>
      </c>
      <c r="F107">
        <v>0</v>
      </c>
      <c r="G107" s="27">
        <f t="shared" si="19"/>
        <v>0</v>
      </c>
      <c r="H107">
        <v>-68</v>
      </c>
      <c r="J107">
        <f t="shared" si="20"/>
        <v>0</v>
      </c>
      <c r="K107">
        <f t="shared" si="21"/>
        <v>2156.38</v>
      </c>
      <c r="L107">
        <f t="shared" si="22"/>
        <v>560.3</v>
      </c>
    </row>
    <row r="108" spans="1:12">
      <c r="A108" s="26">
        <v>44136</v>
      </c>
      <c r="B108">
        <v>218.89</v>
      </c>
      <c r="D108">
        <v>2375.27</v>
      </c>
      <c r="E108" s="27">
        <f t="shared" si="23"/>
        <v>0</v>
      </c>
      <c r="G108" s="27">
        <f t="shared" si="19"/>
        <v>0</v>
      </c>
      <c r="H108">
        <v>-66.2</v>
      </c>
      <c r="J108">
        <f t="shared" si="20"/>
        <v>218.89</v>
      </c>
      <c r="K108">
        <f t="shared" si="21"/>
        <v>2375.27</v>
      </c>
      <c r="L108">
        <f t="shared" si="22"/>
        <v>218.89</v>
      </c>
    </row>
    <row r="109" spans="1:12">
      <c r="A109" s="26">
        <v>44166</v>
      </c>
      <c r="B109">
        <v>304.84</v>
      </c>
      <c r="D109">
        <v>2680.11</v>
      </c>
      <c r="E109" s="27">
        <f t="shared" si="23"/>
        <v>0</v>
      </c>
      <c r="G109" s="27">
        <f t="shared" si="19"/>
        <v>0</v>
      </c>
      <c r="H109">
        <v>-62.9</v>
      </c>
      <c r="J109">
        <f t="shared" si="20"/>
        <v>304.84</v>
      </c>
      <c r="K109">
        <f t="shared" si="21"/>
        <v>2680.11</v>
      </c>
      <c r="L109">
        <f t="shared" si="22"/>
        <v>304.84</v>
      </c>
    </row>
    <row r="110" spans="1:12">
      <c r="A110" s="26">
        <v>44197</v>
      </c>
      <c r="E110" s="27">
        <f t="shared" si="23"/>
        <v>0</v>
      </c>
      <c r="G110" s="27">
        <f t="shared" si="19"/>
        <v>0</v>
      </c>
      <c r="J110">
        <f t="shared" si="20"/>
        <v>0</v>
      </c>
      <c r="K110">
        <v>63.47</v>
      </c>
      <c r="L110">
        <v>63.47</v>
      </c>
    </row>
    <row r="111" spans="1:12">
      <c r="A111" s="26">
        <v>44228</v>
      </c>
      <c r="E111" s="27">
        <f t="shared" si="23"/>
        <v>0</v>
      </c>
      <c r="G111" s="27">
        <f t="shared" si="19"/>
        <v>0</v>
      </c>
      <c r="J111">
        <f t="shared" si="20"/>
        <v>0</v>
      </c>
      <c r="K111">
        <v>126.92</v>
      </c>
      <c r="L111">
        <f t="shared" si="22"/>
        <v>63.45</v>
      </c>
    </row>
    <row r="112" spans="1:12">
      <c r="A112" s="26">
        <v>44256</v>
      </c>
      <c r="D112">
        <v>190.4</v>
      </c>
      <c r="E112" s="27">
        <f t="shared" si="23"/>
        <v>0</v>
      </c>
      <c r="G112" s="27">
        <f t="shared" si="19"/>
        <v>0</v>
      </c>
      <c r="H112">
        <v>114</v>
      </c>
      <c r="J112">
        <f t="shared" si="20"/>
        <v>0</v>
      </c>
      <c r="K112">
        <f t="shared" si="21"/>
        <v>190.4</v>
      </c>
      <c r="L112">
        <f t="shared" si="22"/>
        <v>63.48</v>
      </c>
    </row>
    <row r="113" spans="1:12">
      <c r="A113" s="26">
        <v>44287</v>
      </c>
      <c r="B113">
        <v>277.88</v>
      </c>
      <c r="D113">
        <v>468.28</v>
      </c>
      <c r="E113" s="27">
        <f t="shared" si="23"/>
        <v>0</v>
      </c>
      <c r="G113" s="27">
        <f t="shared" si="19"/>
        <v>0</v>
      </c>
      <c r="H113">
        <v>142</v>
      </c>
      <c r="J113">
        <f t="shared" si="20"/>
        <v>277.88</v>
      </c>
      <c r="K113">
        <f t="shared" si="21"/>
        <v>468.28</v>
      </c>
      <c r="L113">
        <f t="shared" si="22"/>
        <v>277.88</v>
      </c>
    </row>
    <row r="114" spans="1:12">
      <c r="A114" s="26">
        <v>44317</v>
      </c>
      <c r="E114" s="27">
        <f t="shared" si="23"/>
        <v>0</v>
      </c>
      <c r="G114" s="27">
        <f t="shared" si="19"/>
        <v>0</v>
      </c>
      <c r="J114">
        <f t="shared" si="20"/>
        <v>0</v>
      </c>
      <c r="K114">
        <v>995.38</v>
      </c>
      <c r="L114">
        <f t="shared" si="22"/>
        <v>527.1</v>
      </c>
    </row>
    <row r="115" spans="1:12">
      <c r="A115" s="26">
        <v>44348</v>
      </c>
      <c r="E115" s="27">
        <f t="shared" si="23"/>
        <v>0</v>
      </c>
      <c r="G115" s="27">
        <f t="shared" si="19"/>
        <v>0</v>
      </c>
      <c r="J115">
        <f t="shared" si="20"/>
        <v>0</v>
      </c>
      <c r="K115">
        <v>1351.26</v>
      </c>
      <c r="L115">
        <f t="shared" si="22"/>
        <v>355.88</v>
      </c>
    </row>
    <row r="116" spans="1:12">
      <c r="A116" s="26">
        <v>44378</v>
      </c>
      <c r="E116" s="27">
        <f t="shared" si="23"/>
        <v>0</v>
      </c>
      <c r="G116" s="27">
        <f t="shared" si="19"/>
        <v>0</v>
      </c>
      <c r="J116">
        <f t="shared" si="20"/>
        <v>0</v>
      </c>
      <c r="K116">
        <v>2054.66</v>
      </c>
      <c r="L116">
        <f t="shared" si="22"/>
        <v>703.4</v>
      </c>
    </row>
    <row r="117" spans="1:12">
      <c r="A117" s="26">
        <v>44409</v>
      </c>
      <c r="E117" s="27">
        <f t="shared" si="23"/>
        <v>0</v>
      </c>
      <c r="G117" s="27">
        <f t="shared" si="19"/>
        <v>0</v>
      </c>
      <c r="J117">
        <f t="shared" si="20"/>
        <v>0</v>
      </c>
      <c r="K117">
        <f>AVERAGE(K116,K118)</f>
        <v>2219.605</v>
      </c>
      <c r="L117">
        <f t="shared" si="22"/>
        <v>164.945</v>
      </c>
    </row>
    <row r="118" spans="1:12">
      <c r="A118" s="26">
        <v>44440</v>
      </c>
      <c r="E118" s="27">
        <f t="shared" si="23"/>
        <v>0</v>
      </c>
      <c r="G118" s="27">
        <f t="shared" si="19"/>
        <v>0</v>
      </c>
      <c r="J118">
        <f t="shared" si="20"/>
        <v>0</v>
      </c>
      <c r="K118">
        <v>2384.55</v>
      </c>
      <c r="L118">
        <f t="shared" si="22"/>
        <v>164.945</v>
      </c>
    </row>
    <row r="119" spans="1:12">
      <c r="A119" s="26">
        <v>44470</v>
      </c>
      <c r="E119" s="27">
        <f t="shared" si="23"/>
        <v>0</v>
      </c>
      <c r="G119" s="27">
        <f t="shared" si="19"/>
        <v>0</v>
      </c>
      <c r="J119">
        <f t="shared" si="20"/>
        <v>0</v>
      </c>
      <c r="K119">
        <v>2608.28</v>
      </c>
      <c r="L119">
        <f t="shared" si="22"/>
        <v>223.73</v>
      </c>
    </row>
    <row r="120" spans="1:12">
      <c r="A120" s="26">
        <v>44501</v>
      </c>
      <c r="E120" s="27">
        <f t="shared" si="23"/>
        <v>0</v>
      </c>
      <c r="G120" s="27">
        <f t="shared" si="19"/>
        <v>0</v>
      </c>
      <c r="J120">
        <f t="shared" si="20"/>
        <v>0</v>
      </c>
      <c r="K120">
        <v>2870.38</v>
      </c>
      <c r="L120">
        <f t="shared" si="22"/>
        <v>262.1</v>
      </c>
    </row>
    <row r="121" spans="1:12">
      <c r="A121" s="26">
        <v>44531</v>
      </c>
      <c r="E121" s="27">
        <f t="shared" si="23"/>
        <v>0</v>
      </c>
      <c r="G121" s="27">
        <f t="shared" si="19"/>
        <v>0</v>
      </c>
      <c r="J121">
        <f t="shared" si="20"/>
        <v>0</v>
      </c>
      <c r="K121">
        <v>3122.93</v>
      </c>
      <c r="L121">
        <f t="shared" si="22"/>
        <v>252.55</v>
      </c>
    </row>
  </sheetData>
  <sortState ref="A2:I94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tabSelected="1" topLeftCell="A19" workbookViewId="0">
      <selection activeCell="J42" sqref="J42"/>
    </sheetView>
  </sheetViews>
  <sheetFormatPr defaultColWidth="9" defaultRowHeight="13.5"/>
  <cols>
    <col min="1" max="1" width="11" style="1" customWidth="1"/>
    <col min="2" max="2" width="11" style="2" customWidth="1"/>
    <col min="3" max="4" width="10.375" style="2"/>
    <col min="5" max="6" width="12.5" style="3" customWidth="1"/>
    <col min="7" max="8" width="12.5" style="1" customWidth="1"/>
    <col min="9" max="9" width="9" style="2"/>
    <col min="10" max="10" width="10.375" style="2"/>
    <col min="11" max="11" width="10.375" customWidth="1"/>
    <col min="13" max="13" width="11.75" style="2" customWidth="1"/>
    <col min="14" max="14" width="10.375" style="2"/>
    <col min="15" max="15" width="9.375"/>
  </cols>
  <sheetData>
    <row r="1" spans="1:15">
      <c r="A1" s="4" t="s">
        <v>0</v>
      </c>
      <c r="B1" s="5" t="s">
        <v>11</v>
      </c>
      <c r="C1" s="5" t="s">
        <v>12</v>
      </c>
      <c r="D1" s="5" t="s">
        <v>13</v>
      </c>
      <c r="E1" s="6" t="s">
        <v>14</v>
      </c>
      <c r="F1" s="7"/>
      <c r="G1" s="8"/>
      <c r="H1" s="4" t="s">
        <v>0</v>
      </c>
      <c r="I1" s="5" t="s">
        <v>15</v>
      </c>
      <c r="J1" s="5" t="s">
        <v>16</v>
      </c>
      <c r="K1" s="6" t="s">
        <v>17</v>
      </c>
      <c r="L1" s="21" t="s">
        <v>0</v>
      </c>
      <c r="M1" s="5" t="s">
        <v>15</v>
      </c>
      <c r="N1" s="5" t="s">
        <v>16</v>
      </c>
      <c r="O1" s="6" t="s">
        <v>17</v>
      </c>
    </row>
    <row r="2" spans="1:15">
      <c r="A2" s="9">
        <v>43831</v>
      </c>
      <c r="B2" s="10">
        <v>29.66</v>
      </c>
      <c r="C2" s="10">
        <v>255.3386</v>
      </c>
      <c r="D2" s="10">
        <f t="shared" ref="D2:D25" si="0">C2-B2</f>
        <v>225.6786</v>
      </c>
      <c r="E2" s="7">
        <f t="shared" ref="E2:E25" si="1">D2/C2</f>
        <v>0.88384051608335</v>
      </c>
      <c r="F2" s="7"/>
      <c r="G2" s="8"/>
      <c r="H2" s="8">
        <v>41640</v>
      </c>
      <c r="I2" s="10">
        <v>54.51</v>
      </c>
      <c r="J2" s="10">
        <v>86.98815</v>
      </c>
      <c r="K2" s="7">
        <v>0.595820033021464</v>
      </c>
      <c r="L2" s="22">
        <v>42736</v>
      </c>
      <c r="M2" s="10">
        <v>88.49</v>
      </c>
      <c r="N2" s="10">
        <v>63.45741</v>
      </c>
      <c r="O2" s="7">
        <v>-0.282886088823596</v>
      </c>
    </row>
    <row r="3" spans="1:15">
      <c r="A3" s="9">
        <v>43862</v>
      </c>
      <c r="B3" s="10">
        <v>29.65</v>
      </c>
      <c r="C3" s="10">
        <v>125.6812</v>
      </c>
      <c r="D3" s="10">
        <f t="shared" si="0"/>
        <v>96.0312</v>
      </c>
      <c r="E3" s="7">
        <f t="shared" si="1"/>
        <v>0.764085638902238</v>
      </c>
      <c r="F3" s="7"/>
      <c r="G3" s="8"/>
      <c r="H3" s="8">
        <v>41671</v>
      </c>
      <c r="I3" s="10">
        <v>31.77</v>
      </c>
      <c r="J3" s="10">
        <v>27.01182</v>
      </c>
      <c r="K3" s="7">
        <v>-0.149769593956563</v>
      </c>
      <c r="L3" s="22">
        <v>42767</v>
      </c>
      <c r="M3" s="10">
        <v>88.484</v>
      </c>
      <c r="N3" s="10">
        <v>59.05396</v>
      </c>
      <c r="O3" s="7">
        <v>-0.332602956466706</v>
      </c>
    </row>
    <row r="4" spans="1:15">
      <c r="A4" s="9">
        <v>43891</v>
      </c>
      <c r="B4" s="10">
        <v>29.662</v>
      </c>
      <c r="C4" s="10">
        <v>45.11487</v>
      </c>
      <c r="D4" s="10">
        <f t="shared" si="0"/>
        <v>15.45287</v>
      </c>
      <c r="E4" s="7">
        <f t="shared" si="1"/>
        <v>0.342522764667171</v>
      </c>
      <c r="F4" s="7"/>
      <c r="G4" s="8"/>
      <c r="H4" s="8">
        <v>41699</v>
      </c>
      <c r="I4" s="10">
        <v>45.8006</v>
      </c>
      <c r="J4" s="10">
        <v>37.63964</v>
      </c>
      <c r="K4" s="7">
        <v>-0.178184565267704</v>
      </c>
      <c r="L4" s="22">
        <v>42795</v>
      </c>
      <c r="M4" s="10">
        <v>85.6399</v>
      </c>
      <c r="N4" s="10">
        <v>73.06634</v>
      </c>
      <c r="O4" s="7">
        <v>-0.146818947710121</v>
      </c>
    </row>
    <row r="5" spans="1:15">
      <c r="A5" s="9">
        <v>43922</v>
      </c>
      <c r="B5" s="10">
        <v>104.528</v>
      </c>
      <c r="C5" s="10">
        <v>-54.93887</v>
      </c>
      <c r="D5" s="10">
        <f t="shared" si="0"/>
        <v>-159.46687</v>
      </c>
      <c r="E5" s="7">
        <f t="shared" si="1"/>
        <v>2.90262377074738</v>
      </c>
      <c r="F5" s="7"/>
      <c r="G5" s="8"/>
      <c r="H5" s="8">
        <v>41730</v>
      </c>
      <c r="I5" s="10">
        <v>112.1038</v>
      </c>
      <c r="J5" s="10">
        <v>64.22131</v>
      </c>
      <c r="K5" s="7">
        <v>-0.427126377517979</v>
      </c>
      <c r="L5" s="22">
        <v>42826</v>
      </c>
      <c r="M5" s="10">
        <v>255.3715</v>
      </c>
      <c r="N5" s="10">
        <v>165.0775</v>
      </c>
      <c r="O5" s="7">
        <v>-0.353579001572219</v>
      </c>
    </row>
    <row r="6" spans="1:15">
      <c r="A6" s="9">
        <v>43952</v>
      </c>
      <c r="B6" s="10">
        <v>0.5</v>
      </c>
      <c r="C6" s="10">
        <v>1417.689</v>
      </c>
      <c r="D6" s="10">
        <f t="shared" si="0"/>
        <v>1417.189</v>
      </c>
      <c r="E6" s="7">
        <f t="shared" si="1"/>
        <v>0.999647313338821</v>
      </c>
      <c r="F6" s="7"/>
      <c r="G6" s="8"/>
      <c r="H6" s="8">
        <v>41760</v>
      </c>
      <c r="I6" s="10">
        <v>227.6782</v>
      </c>
      <c r="J6" s="10">
        <v>250.056</v>
      </c>
      <c r="K6" s="7">
        <v>0.0982869681857993</v>
      </c>
      <c r="L6" s="22">
        <v>42856</v>
      </c>
      <c r="M6" s="10">
        <v>465.2934</v>
      </c>
      <c r="N6" s="10">
        <v>430.0217</v>
      </c>
      <c r="O6" s="7">
        <v>-0.0758052875884335</v>
      </c>
    </row>
    <row r="7" spans="1:15">
      <c r="A7" s="9">
        <v>43983</v>
      </c>
      <c r="B7" s="10">
        <v>69.91</v>
      </c>
      <c r="C7" s="10">
        <v>831.3971</v>
      </c>
      <c r="D7" s="10">
        <f t="shared" si="0"/>
        <v>761.4871</v>
      </c>
      <c r="E7" s="7">
        <f t="shared" si="1"/>
        <v>0.915912624665157</v>
      </c>
      <c r="F7" s="7"/>
      <c r="G7" s="8"/>
      <c r="H7" s="8">
        <v>41791</v>
      </c>
      <c r="I7" s="10">
        <v>274.9389</v>
      </c>
      <c r="J7" s="10">
        <v>296.1138</v>
      </c>
      <c r="K7" s="7">
        <v>0.0770167480847562</v>
      </c>
      <c r="L7" s="22">
        <v>42887</v>
      </c>
      <c r="M7" s="10">
        <v>503.3296</v>
      </c>
      <c r="N7" s="10">
        <v>466.5486</v>
      </c>
      <c r="O7" s="7">
        <v>-0.0730753764531234</v>
      </c>
    </row>
    <row r="8" spans="1:15">
      <c r="A8" s="9">
        <v>44013</v>
      </c>
      <c r="B8" s="10">
        <v>405.79</v>
      </c>
      <c r="C8" s="10">
        <v>1448.485</v>
      </c>
      <c r="D8" s="10">
        <f t="shared" si="0"/>
        <v>1042.695</v>
      </c>
      <c r="E8" s="7">
        <f t="shared" si="1"/>
        <v>0.719852121354381</v>
      </c>
      <c r="F8" s="7"/>
      <c r="G8" s="8"/>
      <c r="H8" s="8">
        <v>41821</v>
      </c>
      <c r="I8" s="10">
        <v>643.1962</v>
      </c>
      <c r="J8" s="10">
        <v>718.4432</v>
      </c>
      <c r="K8" s="7">
        <v>0.116989186192332</v>
      </c>
      <c r="L8" s="22">
        <v>42917</v>
      </c>
      <c r="M8" s="10">
        <v>924.5253</v>
      </c>
      <c r="N8" s="10">
        <v>969.2262</v>
      </c>
      <c r="O8" s="7">
        <v>0.0483501100510715</v>
      </c>
    </row>
    <row r="9" spans="1:15">
      <c r="A9" s="9">
        <v>44044</v>
      </c>
      <c r="B9" s="10">
        <v>589.6</v>
      </c>
      <c r="C9" s="10">
        <v>1748.806</v>
      </c>
      <c r="D9" s="10">
        <f t="shared" si="0"/>
        <v>1159.206</v>
      </c>
      <c r="E9" s="7">
        <f t="shared" si="1"/>
        <v>0.662855685536303</v>
      </c>
      <c r="F9" s="7"/>
      <c r="G9" s="8"/>
      <c r="H9" s="8">
        <v>41852</v>
      </c>
      <c r="I9" s="10">
        <v>678.1324</v>
      </c>
      <c r="J9" s="10">
        <v>733.7311</v>
      </c>
      <c r="K9" s="7">
        <v>0.081987971670429</v>
      </c>
      <c r="L9" s="22">
        <v>42948</v>
      </c>
      <c r="M9" s="10">
        <v>1055.9554</v>
      </c>
      <c r="N9" s="10">
        <v>1055.181</v>
      </c>
      <c r="O9" s="7">
        <v>-0.000733364306863731</v>
      </c>
    </row>
    <row r="10" spans="1:15">
      <c r="A10" s="9">
        <v>44075</v>
      </c>
      <c r="B10" s="10">
        <v>336.78</v>
      </c>
      <c r="C10" s="10">
        <v>1204.913</v>
      </c>
      <c r="D10" s="10">
        <f t="shared" si="0"/>
        <v>868.133</v>
      </c>
      <c r="E10" s="7">
        <f t="shared" si="1"/>
        <v>0.720494342745078</v>
      </c>
      <c r="F10" s="7"/>
      <c r="G10" s="8"/>
      <c r="H10" s="8">
        <v>41883</v>
      </c>
      <c r="I10" s="10">
        <v>342.3923</v>
      </c>
      <c r="J10" s="10">
        <v>367.8641</v>
      </c>
      <c r="K10" s="7">
        <v>0.0743936122395277</v>
      </c>
      <c r="L10" s="22">
        <v>42979</v>
      </c>
      <c r="M10" s="10">
        <v>682.51328</v>
      </c>
      <c r="N10" s="10">
        <v>674.477</v>
      </c>
      <c r="O10" s="7">
        <v>-0.011774540123234</v>
      </c>
    </row>
    <row r="11" spans="1:15">
      <c r="A11" s="9">
        <v>44105</v>
      </c>
      <c r="B11" s="10">
        <v>560.3</v>
      </c>
      <c r="C11" s="10">
        <v>1203.213</v>
      </c>
      <c r="D11" s="10">
        <f t="shared" si="0"/>
        <v>642.913</v>
      </c>
      <c r="E11" s="7">
        <f t="shared" si="1"/>
        <v>0.534330164318371</v>
      </c>
      <c r="F11" s="7"/>
      <c r="G11" s="8"/>
      <c r="H11" s="8">
        <v>41913</v>
      </c>
      <c r="I11" s="10">
        <v>297.2601</v>
      </c>
      <c r="J11" s="10">
        <v>311.7459</v>
      </c>
      <c r="K11" s="7">
        <v>0.0487310607780864</v>
      </c>
      <c r="L11" s="22">
        <v>43009</v>
      </c>
      <c r="M11" s="10">
        <v>775.53762</v>
      </c>
      <c r="N11" s="10">
        <v>552.7436</v>
      </c>
      <c r="O11" s="7">
        <v>-0.287276869947328</v>
      </c>
    </row>
    <row r="12" spans="1:15">
      <c r="A12" s="9">
        <v>44136</v>
      </c>
      <c r="B12" s="10">
        <v>218.89</v>
      </c>
      <c r="C12" s="10">
        <v>358.6946</v>
      </c>
      <c r="D12" s="10">
        <f t="shared" si="0"/>
        <v>139.8046</v>
      </c>
      <c r="E12" s="7">
        <f t="shared" si="1"/>
        <v>0.389759422082184</v>
      </c>
      <c r="F12" s="7"/>
      <c r="G12" s="8"/>
      <c r="H12" s="8">
        <v>41944</v>
      </c>
      <c r="I12" s="10">
        <v>74.2052000000003</v>
      </c>
      <c r="J12" s="10">
        <v>68.51083</v>
      </c>
      <c r="K12" s="7">
        <v>-0.0767381531213487</v>
      </c>
      <c r="L12" s="22">
        <v>43040</v>
      </c>
      <c r="M12" s="10">
        <v>189.8578</v>
      </c>
      <c r="N12" s="10">
        <v>47.74294</v>
      </c>
      <c r="O12" s="7">
        <v>-0.74853316534796</v>
      </c>
    </row>
    <row r="13" spans="1:15">
      <c r="A13" s="9">
        <v>44166</v>
      </c>
      <c r="B13" s="10">
        <v>304.84</v>
      </c>
      <c r="C13" s="10">
        <v>269.3543</v>
      </c>
      <c r="D13" s="10">
        <f t="shared" si="0"/>
        <v>-35.4857</v>
      </c>
      <c r="E13" s="7">
        <f t="shared" si="1"/>
        <v>-0.131743580852431</v>
      </c>
      <c r="F13" s="7"/>
      <c r="G13" s="8"/>
      <c r="H13" s="8">
        <v>41974</v>
      </c>
      <c r="I13" s="10">
        <v>69.8723</v>
      </c>
      <c r="J13" s="10">
        <v>53.00313</v>
      </c>
      <c r="K13" s="7">
        <v>-0.24142857756221</v>
      </c>
      <c r="L13" s="22">
        <v>43070</v>
      </c>
      <c r="M13" s="10">
        <v>139.1522</v>
      </c>
      <c r="N13" s="10">
        <v>32.62751</v>
      </c>
      <c r="O13" s="7">
        <v>-0.765526452330614</v>
      </c>
    </row>
    <row r="14" spans="1:15">
      <c r="A14" s="9">
        <v>44197</v>
      </c>
      <c r="B14" s="10">
        <v>63.47</v>
      </c>
      <c r="C14" s="10">
        <v>375.5914</v>
      </c>
      <c r="D14" s="10">
        <f t="shared" si="0"/>
        <v>312.1214</v>
      </c>
      <c r="E14" s="7">
        <f t="shared" si="1"/>
        <v>0.831013170163108</v>
      </c>
      <c r="F14" s="7"/>
      <c r="G14" s="8"/>
      <c r="H14" s="8">
        <v>42005</v>
      </c>
      <c r="I14" s="10">
        <v>54.51</v>
      </c>
      <c r="J14" s="10">
        <v>83.38111</v>
      </c>
      <c r="K14" s="7">
        <v>0.529647954503761</v>
      </c>
      <c r="L14" s="22">
        <v>43101</v>
      </c>
      <c r="M14" s="10">
        <v>110.78</v>
      </c>
      <c r="N14" s="10">
        <v>96.04158</v>
      </c>
      <c r="O14" s="7">
        <v>-0.13304224589276</v>
      </c>
    </row>
    <row r="15" spans="1:15">
      <c r="A15" s="9">
        <v>44228</v>
      </c>
      <c r="B15" s="10">
        <v>63.45</v>
      </c>
      <c r="C15" s="10">
        <v>122.1433</v>
      </c>
      <c r="D15" s="10">
        <f t="shared" si="0"/>
        <v>58.6933</v>
      </c>
      <c r="E15" s="7">
        <f t="shared" si="1"/>
        <v>0.480528199254482</v>
      </c>
      <c r="F15" s="7"/>
      <c r="G15" s="8"/>
      <c r="H15" s="8">
        <v>42036</v>
      </c>
      <c r="I15" s="10">
        <v>62.2089</v>
      </c>
      <c r="J15" s="10">
        <v>37.78255</v>
      </c>
      <c r="K15" s="7">
        <v>-0.392650408542829</v>
      </c>
      <c r="L15" s="22">
        <v>43132</v>
      </c>
      <c r="M15" s="10">
        <v>110.7989</v>
      </c>
      <c r="N15" s="10">
        <v>74.86049</v>
      </c>
      <c r="O15" s="7">
        <v>-0.324357101018151</v>
      </c>
    </row>
    <row r="16" spans="1:15">
      <c r="A16" s="9">
        <v>44256</v>
      </c>
      <c r="B16" s="10">
        <v>63.48</v>
      </c>
      <c r="C16" s="10">
        <v>72.42164</v>
      </c>
      <c r="D16" s="10">
        <f t="shared" si="0"/>
        <v>8.94164</v>
      </c>
      <c r="E16" s="7">
        <f t="shared" si="1"/>
        <v>0.123466411420675</v>
      </c>
      <c r="F16" s="7"/>
      <c r="G16" s="8"/>
      <c r="H16" s="8">
        <v>42064</v>
      </c>
      <c r="I16" s="10">
        <v>60.6306</v>
      </c>
      <c r="J16" s="10">
        <v>43.66283</v>
      </c>
      <c r="K16" s="7">
        <v>-0.279854891754329</v>
      </c>
      <c r="L16" s="22">
        <v>43160</v>
      </c>
      <c r="M16" s="10">
        <v>20.5175</v>
      </c>
      <c r="N16" s="10">
        <v>89.05277</v>
      </c>
      <c r="O16" s="7">
        <v>3.34033239917144</v>
      </c>
    </row>
    <row r="17" spans="1:15">
      <c r="A17" s="9">
        <v>44287</v>
      </c>
      <c r="B17" s="10">
        <v>277.88</v>
      </c>
      <c r="C17" s="10">
        <v>-155.7229</v>
      </c>
      <c r="D17" s="10">
        <f t="shared" si="0"/>
        <v>-433.6029</v>
      </c>
      <c r="E17" s="7">
        <f t="shared" si="1"/>
        <v>2.78445174088076</v>
      </c>
      <c r="F17" s="7"/>
      <c r="G17" s="8"/>
      <c r="H17" s="8">
        <v>42095</v>
      </c>
      <c r="I17" s="10">
        <v>144.8696</v>
      </c>
      <c r="J17" s="10">
        <v>68.57607</v>
      </c>
      <c r="K17" s="7">
        <v>-0.526635884961372</v>
      </c>
      <c r="L17" s="22">
        <v>43191</v>
      </c>
      <c r="M17" s="10">
        <v>20.5175</v>
      </c>
      <c r="N17" s="10">
        <v>256.6924</v>
      </c>
      <c r="O17" s="7">
        <v>11.5109004508347</v>
      </c>
    </row>
    <row r="18" spans="1:15">
      <c r="A18" s="9">
        <v>44317</v>
      </c>
      <c r="B18" s="10">
        <v>527.1</v>
      </c>
      <c r="C18" s="10">
        <v>1789.8</v>
      </c>
      <c r="D18" s="10">
        <f t="shared" si="0"/>
        <v>1262.7</v>
      </c>
      <c r="E18" s="7">
        <f t="shared" si="1"/>
        <v>0.705497820985585</v>
      </c>
      <c r="F18" s="7"/>
      <c r="G18" s="8"/>
      <c r="H18" s="8">
        <v>42125</v>
      </c>
      <c r="I18" s="10">
        <v>269.1053</v>
      </c>
      <c r="J18" s="10">
        <v>263.195</v>
      </c>
      <c r="K18" s="7">
        <v>-0.0219627781392637</v>
      </c>
      <c r="L18" s="22">
        <v>43221</v>
      </c>
      <c r="M18" s="10">
        <v>972.1948</v>
      </c>
      <c r="N18" s="10">
        <v>738.8243</v>
      </c>
      <c r="O18" s="7">
        <v>-0.240044999212092</v>
      </c>
    </row>
    <row r="19" spans="1:15">
      <c r="A19" s="9">
        <v>44348</v>
      </c>
      <c r="B19" s="10">
        <v>355.88</v>
      </c>
      <c r="C19" s="10">
        <v>1036.186</v>
      </c>
      <c r="D19" s="10">
        <f t="shared" si="0"/>
        <v>680.306</v>
      </c>
      <c r="E19" s="7">
        <f t="shared" si="1"/>
        <v>0.656548148691451</v>
      </c>
      <c r="F19" s="7"/>
      <c r="G19" s="8"/>
      <c r="H19" s="8">
        <v>42156</v>
      </c>
      <c r="I19" s="10">
        <v>344.3951</v>
      </c>
      <c r="J19" s="10">
        <v>317.0556</v>
      </c>
      <c r="K19" s="7">
        <v>-0.0793841143500589</v>
      </c>
      <c r="L19" s="22">
        <v>43252</v>
      </c>
      <c r="M19" s="10">
        <v>625.631</v>
      </c>
      <c r="N19" s="10">
        <v>483.2032</v>
      </c>
      <c r="O19" s="7">
        <v>-0.227654639875582</v>
      </c>
    </row>
    <row r="20" spans="1:15">
      <c r="A20" s="9">
        <v>44378</v>
      </c>
      <c r="B20" s="10">
        <v>703.4</v>
      </c>
      <c r="C20" s="10">
        <v>1873.098</v>
      </c>
      <c r="D20" s="10">
        <f t="shared" si="0"/>
        <v>1169.698</v>
      </c>
      <c r="E20" s="7">
        <f t="shared" si="1"/>
        <v>0.624472398134</v>
      </c>
      <c r="F20" s="7"/>
      <c r="G20" s="8"/>
      <c r="H20" s="8">
        <v>42186</v>
      </c>
      <c r="I20" s="10">
        <v>710.6432</v>
      </c>
      <c r="J20" s="10">
        <v>750.4077</v>
      </c>
      <c r="K20" s="7">
        <v>0.055955646940687</v>
      </c>
      <c r="L20" s="22">
        <v>43282</v>
      </c>
      <c r="M20" s="10">
        <v>979.5013</v>
      </c>
      <c r="N20" s="10">
        <v>1078.244</v>
      </c>
      <c r="O20" s="7">
        <v>0.100809156659618</v>
      </c>
    </row>
    <row r="21" spans="1:15">
      <c r="A21" s="9">
        <v>44409</v>
      </c>
      <c r="B21" s="10">
        <v>164.945</v>
      </c>
      <c r="C21" s="10">
        <v>2048.769</v>
      </c>
      <c r="D21" s="10">
        <f t="shared" si="0"/>
        <v>1883.824</v>
      </c>
      <c r="E21" s="7">
        <f t="shared" si="1"/>
        <v>0.91949067952512</v>
      </c>
      <c r="F21" s="7"/>
      <c r="G21" s="8"/>
      <c r="H21" s="8">
        <v>42217</v>
      </c>
      <c r="I21" s="10">
        <v>758.706</v>
      </c>
      <c r="J21" s="10">
        <v>748.9085</v>
      </c>
      <c r="K21" s="7">
        <v>-0.0129134341892644</v>
      </c>
      <c r="L21" s="22">
        <v>43313</v>
      </c>
      <c r="M21" s="10">
        <v>1290.6228</v>
      </c>
      <c r="N21" s="10">
        <v>1237.575</v>
      </c>
      <c r="O21" s="7">
        <v>-0.0411024816855863</v>
      </c>
    </row>
    <row r="22" spans="1:15">
      <c r="A22" s="9">
        <v>44440</v>
      </c>
      <c r="B22" s="10">
        <v>164.945</v>
      </c>
      <c r="C22" s="10">
        <v>1465.671</v>
      </c>
      <c r="D22" s="10">
        <f t="shared" si="0"/>
        <v>1300.726</v>
      </c>
      <c r="E22" s="7">
        <f t="shared" si="1"/>
        <v>0.887461101434087</v>
      </c>
      <c r="F22" s="7"/>
      <c r="G22" s="8"/>
      <c r="H22" s="8">
        <v>42248</v>
      </c>
      <c r="I22" s="10">
        <v>437.8884</v>
      </c>
      <c r="J22" s="10">
        <v>384.5557</v>
      </c>
      <c r="K22" s="7">
        <v>-0.121795187997672</v>
      </c>
      <c r="L22" s="22">
        <v>43344</v>
      </c>
      <c r="M22" s="10">
        <v>797.2788</v>
      </c>
      <c r="N22" s="10">
        <v>776.0181</v>
      </c>
      <c r="O22" s="7">
        <v>-0.0266665813765524</v>
      </c>
    </row>
    <row r="23" spans="1:15">
      <c r="A23" s="9">
        <v>44470</v>
      </c>
      <c r="B23" s="10">
        <v>223.73</v>
      </c>
      <c r="C23" s="10">
        <v>1459.239</v>
      </c>
      <c r="D23" s="10">
        <f t="shared" si="0"/>
        <v>1235.509</v>
      </c>
      <c r="E23" s="7">
        <f t="shared" si="1"/>
        <v>0.84668035873493</v>
      </c>
      <c r="F23" s="7"/>
      <c r="G23" s="8"/>
      <c r="H23" s="8">
        <v>42278</v>
      </c>
      <c r="I23" s="10">
        <v>348.9038</v>
      </c>
      <c r="J23" s="10">
        <v>313.7034</v>
      </c>
      <c r="K23" s="7">
        <v>-0.100888554380892</v>
      </c>
      <c r="L23" s="22">
        <v>43374</v>
      </c>
      <c r="M23" s="10">
        <v>578.0419</v>
      </c>
      <c r="N23" s="10">
        <v>895.4513</v>
      </c>
      <c r="O23" s="7">
        <v>0.549111405245882</v>
      </c>
    </row>
    <row r="24" spans="1:15">
      <c r="A24" s="9">
        <v>44501</v>
      </c>
      <c r="B24" s="10">
        <v>262.1</v>
      </c>
      <c r="C24" s="10">
        <v>448.2238</v>
      </c>
      <c r="D24" s="10">
        <f t="shared" si="0"/>
        <v>186.1238</v>
      </c>
      <c r="E24" s="7">
        <f t="shared" si="1"/>
        <v>0.415247472356443</v>
      </c>
      <c r="F24" s="7"/>
      <c r="G24" s="8"/>
      <c r="H24" s="8">
        <v>42309</v>
      </c>
      <c r="I24" s="10">
        <v>101.421</v>
      </c>
      <c r="J24" s="10">
        <v>69.82601</v>
      </c>
      <c r="K24" s="7">
        <v>-0.311523155953895</v>
      </c>
      <c r="L24" s="22">
        <v>43405</v>
      </c>
      <c r="M24" s="10">
        <v>578.0419</v>
      </c>
      <c r="N24" s="10">
        <v>393.6618</v>
      </c>
      <c r="O24" s="7">
        <v>-0.318973589976782</v>
      </c>
    </row>
    <row r="25" spans="1:15">
      <c r="A25" s="9">
        <v>44531</v>
      </c>
      <c r="B25" s="11">
        <v>252.55</v>
      </c>
      <c r="C25" s="10">
        <v>313.461</v>
      </c>
      <c r="D25" s="10">
        <f t="shared" si="0"/>
        <v>60.911</v>
      </c>
      <c r="E25" s="7">
        <f t="shared" si="1"/>
        <v>0.19431763441066</v>
      </c>
      <c r="F25" s="7"/>
      <c r="G25" s="8"/>
      <c r="H25" s="8">
        <v>42339</v>
      </c>
      <c r="I25" s="10">
        <v>28.3981000000003</v>
      </c>
      <c r="J25" s="10">
        <v>58.96811</v>
      </c>
      <c r="K25" s="7">
        <v>1.07648082089997</v>
      </c>
      <c r="L25" s="22">
        <v>43435</v>
      </c>
      <c r="M25" s="10">
        <v>167.318299999999</v>
      </c>
      <c r="N25" s="10">
        <v>59.29409</v>
      </c>
      <c r="O25" s="7">
        <v>-0.645621010971302</v>
      </c>
    </row>
    <row r="26" spans="1:15">
      <c r="A26" s="4" t="s">
        <v>18</v>
      </c>
      <c r="B26" s="5"/>
      <c r="C26" s="5"/>
      <c r="D26" s="5"/>
      <c r="E26" s="6">
        <f>AVERAGE(E2:E25)</f>
        <v>0.798889829982471</v>
      </c>
      <c r="F26" s="7"/>
      <c r="G26" s="8"/>
      <c r="H26" s="8">
        <v>42370</v>
      </c>
      <c r="I26" s="10">
        <v>69.3628</v>
      </c>
      <c r="J26" s="10">
        <v>114.2876</v>
      </c>
      <c r="K26" s="7">
        <v>0.647678582756175</v>
      </c>
      <c r="L26" s="22">
        <v>43466</v>
      </c>
      <c r="M26" s="10">
        <v>128.4228</v>
      </c>
      <c r="N26" s="10">
        <v>130.3959</v>
      </c>
      <c r="O26" s="7">
        <v>0.015364094226259</v>
      </c>
    </row>
    <row r="27" spans="6:15">
      <c r="F27" s="7"/>
      <c r="G27" s="8"/>
      <c r="H27" s="8">
        <v>42401</v>
      </c>
      <c r="I27" s="10">
        <v>78.2961</v>
      </c>
      <c r="J27" s="10">
        <v>78.79423</v>
      </c>
      <c r="K27" s="7">
        <v>0.00636213042539799</v>
      </c>
      <c r="L27" s="22">
        <v>43497</v>
      </c>
      <c r="M27" s="10">
        <v>128.444732814</v>
      </c>
      <c r="N27" s="10">
        <v>107.6379</v>
      </c>
      <c r="O27" s="7">
        <v>-0.161990549228128</v>
      </c>
    </row>
    <row r="28" spans="6:15">
      <c r="F28" s="7"/>
      <c r="G28" s="8"/>
      <c r="H28" s="8">
        <v>42430</v>
      </c>
      <c r="I28" s="10">
        <v>70.8472</v>
      </c>
      <c r="J28" s="10">
        <v>75.02703</v>
      </c>
      <c r="K28" s="7">
        <v>0.058997815015978</v>
      </c>
      <c r="L28" s="22">
        <v>43525</v>
      </c>
      <c r="M28" s="10">
        <v>23.78511705</v>
      </c>
      <c r="N28" s="10">
        <v>27.66036</v>
      </c>
      <c r="O28" s="7">
        <v>0.162927217968011</v>
      </c>
    </row>
    <row r="29" spans="6:15">
      <c r="F29" s="7"/>
      <c r="G29" s="8"/>
      <c r="H29" s="8">
        <v>42461</v>
      </c>
      <c r="I29" s="10">
        <v>206.4622</v>
      </c>
      <c r="J29" s="10">
        <v>110.7503</v>
      </c>
      <c r="K29" s="7">
        <v>-0.463580742625042</v>
      </c>
      <c r="L29" s="22">
        <v>43556</v>
      </c>
      <c r="M29" s="10">
        <v>23.78511705</v>
      </c>
      <c r="N29" s="10">
        <v>-45.60187</v>
      </c>
      <c r="O29" s="7">
        <v>-2.91724387582949</v>
      </c>
    </row>
    <row r="30" spans="6:15">
      <c r="F30" s="7"/>
      <c r="G30" s="8"/>
      <c r="H30" s="8">
        <v>42491</v>
      </c>
      <c r="I30" s="10">
        <v>359.1185</v>
      </c>
      <c r="J30" s="10">
        <v>311.5399</v>
      </c>
      <c r="K30" s="7">
        <v>-0.132487187376869</v>
      </c>
      <c r="L30" s="22">
        <v>43586</v>
      </c>
      <c r="M30" s="10">
        <v>1127.026543848</v>
      </c>
      <c r="N30" s="10">
        <v>1170.325</v>
      </c>
      <c r="O30" s="7">
        <v>0.0384183108981323</v>
      </c>
    </row>
    <row r="31" spans="6:15">
      <c r="F31" s="7"/>
      <c r="G31" s="8"/>
      <c r="H31" s="8">
        <v>42522</v>
      </c>
      <c r="I31" s="10">
        <v>406.996</v>
      </c>
      <c r="J31" s="10">
        <v>380.2557</v>
      </c>
      <c r="K31" s="7">
        <v>-0.0657016285172336</v>
      </c>
      <c r="L31" s="22">
        <v>43617</v>
      </c>
      <c r="M31" s="10">
        <v>671.432966438</v>
      </c>
      <c r="N31" s="10">
        <v>781.3877</v>
      </c>
      <c r="O31" s="7">
        <v>0.163761297192954</v>
      </c>
    </row>
    <row r="32" spans="6:15">
      <c r="F32" s="7"/>
      <c r="G32" s="8"/>
      <c r="H32" s="8">
        <v>42552</v>
      </c>
      <c r="I32" s="10">
        <v>804.198664</v>
      </c>
      <c r="J32" s="10">
        <v>845.7701</v>
      </c>
      <c r="K32" s="7">
        <v>0.0516929931134528</v>
      </c>
      <c r="L32" s="22">
        <v>43647</v>
      </c>
      <c r="M32" s="10">
        <v>1116.8127</v>
      </c>
      <c r="N32" s="10">
        <v>1308.664</v>
      </c>
      <c r="O32" s="7">
        <v>0.171784668995974</v>
      </c>
    </row>
    <row r="33" spans="6:15">
      <c r="F33" s="7"/>
      <c r="G33" s="8"/>
      <c r="H33" s="8">
        <v>42583</v>
      </c>
      <c r="I33" s="10">
        <v>932.548536</v>
      </c>
      <c r="J33" s="10">
        <v>848.0798</v>
      </c>
      <c r="K33" s="7">
        <v>-0.0905783803621778</v>
      </c>
      <c r="L33" s="22">
        <v>43678</v>
      </c>
      <c r="M33" s="10">
        <v>1514.5</v>
      </c>
      <c r="N33" s="10">
        <v>1569.9</v>
      </c>
      <c r="O33" s="7">
        <v>0.036579729283592</v>
      </c>
    </row>
    <row r="34" spans="6:15">
      <c r="F34" s="7"/>
      <c r="G34" s="8"/>
      <c r="H34" s="8">
        <v>42614</v>
      </c>
      <c r="I34" s="10">
        <v>580.858558</v>
      </c>
      <c r="J34" s="10">
        <v>459.9569</v>
      </c>
      <c r="K34" s="7">
        <v>-0.208143026103095</v>
      </c>
      <c r="L34" s="22">
        <v>43709</v>
      </c>
      <c r="M34" s="10">
        <v>1001.2308</v>
      </c>
      <c r="N34" s="10">
        <v>980.776</v>
      </c>
      <c r="O34" s="7">
        <v>-0.020429655180404</v>
      </c>
    </row>
    <row r="35" spans="6:15">
      <c r="F35" s="7"/>
      <c r="G35" s="8"/>
      <c r="H35" s="8">
        <v>42644</v>
      </c>
      <c r="I35" s="10">
        <v>474.961442</v>
      </c>
      <c r="J35" s="10">
        <v>343.2682</v>
      </c>
      <c r="K35" s="7">
        <v>-0.277271437962326</v>
      </c>
      <c r="L35" s="22">
        <v>43739</v>
      </c>
      <c r="M35" s="10">
        <v>1003.2272</v>
      </c>
      <c r="N35" s="10">
        <v>695.899</v>
      </c>
      <c r="O35" s="7">
        <v>-0.306339580904505</v>
      </c>
    </row>
    <row r="36" spans="6:15">
      <c r="F36" s="7"/>
      <c r="G36" s="8"/>
      <c r="H36" s="8">
        <v>42675</v>
      </c>
      <c r="I36" s="10">
        <v>137.4</v>
      </c>
      <c r="J36" s="10">
        <v>52.02527</v>
      </c>
      <c r="K36" s="7">
        <v>-0.621359024745269</v>
      </c>
      <c r="L36" s="22">
        <v>43770</v>
      </c>
      <c r="M36" s="10">
        <v>288.762000000001</v>
      </c>
      <c r="N36" s="10">
        <v>507.0926</v>
      </c>
      <c r="O36" s="7">
        <v>0.756091868043573</v>
      </c>
    </row>
    <row r="37" spans="6:15">
      <c r="F37" s="7"/>
      <c r="G37" s="8"/>
      <c r="H37" s="12">
        <v>42705</v>
      </c>
      <c r="I37" s="23">
        <v>97</v>
      </c>
      <c r="J37" s="23">
        <v>-14.70699</v>
      </c>
      <c r="K37" s="24">
        <v>-1.15161845360825</v>
      </c>
      <c r="L37" s="25">
        <v>43800</v>
      </c>
      <c r="M37" s="23">
        <v>234.9018</v>
      </c>
      <c r="N37" s="23">
        <v>304.3701</v>
      </c>
      <c r="O37" s="24">
        <v>0.295733366027846</v>
      </c>
    </row>
    <row r="38" ht="20" customHeight="1" spans="1:15">
      <c r="A38" s="4" t="s">
        <v>0</v>
      </c>
      <c r="B38" s="5" t="s">
        <v>19</v>
      </c>
      <c r="C38" s="5" t="s">
        <v>20</v>
      </c>
      <c r="D38" s="5" t="s">
        <v>13</v>
      </c>
      <c r="E38" s="6" t="s">
        <v>14</v>
      </c>
      <c r="F38" s="13" t="s">
        <v>21</v>
      </c>
      <c r="G38" s="1"/>
      <c r="H38" s="14" t="s">
        <v>22</v>
      </c>
      <c r="I38" s="24">
        <v>0.088</v>
      </c>
      <c r="J38" s="24"/>
      <c r="K38" s="24"/>
      <c r="L38" s="24"/>
      <c r="M38" s="24"/>
      <c r="N38" s="24"/>
      <c r="O38" s="24"/>
    </row>
    <row r="39" spans="1:7">
      <c r="A39" s="9">
        <v>44562</v>
      </c>
      <c r="B39" s="15">
        <v>529.5415</v>
      </c>
      <c r="C39" s="15">
        <v>142.3663832</v>
      </c>
      <c r="D39" s="15">
        <f>B39-C39</f>
        <v>387.1751168</v>
      </c>
      <c r="E39" s="7">
        <f>D39/B39</f>
        <v>0.731151603415408</v>
      </c>
      <c r="F39" s="16">
        <f>(C39-G39)/G39</f>
        <v>1.24304999527336</v>
      </c>
      <c r="G39" s="10">
        <v>63.47</v>
      </c>
    </row>
    <row r="40" spans="1:7">
      <c r="A40" s="9">
        <v>44593</v>
      </c>
      <c r="B40" s="15">
        <v>117.614</v>
      </c>
      <c r="C40" s="15">
        <v>124.4911391</v>
      </c>
      <c r="D40" s="15">
        <f t="shared" ref="D40:D50" si="2">B40-C40</f>
        <v>-6.87713909999999</v>
      </c>
      <c r="E40" s="7">
        <f t="shared" ref="E40:E50" si="3">D40/B40</f>
        <v>-0.0584721130137568</v>
      </c>
      <c r="F40" s="16">
        <f t="shared" ref="F40:F50" si="4">(C40-G40)/G40</f>
        <v>0.962035289204098</v>
      </c>
      <c r="G40" s="10">
        <v>63.45</v>
      </c>
    </row>
    <row r="41" spans="1:7">
      <c r="A41" s="9">
        <v>44621</v>
      </c>
      <c r="B41" s="15">
        <v>107.3803</v>
      </c>
      <c r="C41" s="15">
        <v>46.43631564</v>
      </c>
      <c r="D41" s="15">
        <f t="shared" si="2"/>
        <v>60.94398436</v>
      </c>
      <c r="E41" s="7">
        <f t="shared" si="3"/>
        <v>0.567552748129778</v>
      </c>
      <c r="F41" s="16">
        <f t="shared" si="4"/>
        <v>-0.268489041587902</v>
      </c>
      <c r="G41" s="10">
        <v>63.48</v>
      </c>
    </row>
    <row r="42" spans="1:7">
      <c r="A42" s="9">
        <v>44652</v>
      </c>
      <c r="B42" s="15">
        <v>400</v>
      </c>
      <c r="C42" s="15">
        <v>157.1643241</v>
      </c>
      <c r="D42" s="15">
        <f t="shared" si="2"/>
        <v>242.8356759</v>
      </c>
      <c r="E42" s="7">
        <f t="shared" si="3"/>
        <v>0.60708918975</v>
      </c>
      <c r="F42" s="16">
        <f t="shared" si="4"/>
        <v>-0.434416567942997</v>
      </c>
      <c r="G42" s="10">
        <v>277.88</v>
      </c>
    </row>
    <row r="43" spans="1:7">
      <c r="A43" s="9">
        <v>44682</v>
      </c>
      <c r="B43" s="15">
        <v>2266.185</v>
      </c>
      <c r="C43" s="15">
        <v>273.432842</v>
      </c>
      <c r="D43" s="15">
        <f t="shared" si="2"/>
        <v>1992.752158</v>
      </c>
      <c r="E43" s="7">
        <f t="shared" si="3"/>
        <v>0.879342224046139</v>
      </c>
      <c r="F43" s="16">
        <f t="shared" si="4"/>
        <v>-0.481250536900019</v>
      </c>
      <c r="G43" s="10">
        <v>527.1</v>
      </c>
    </row>
    <row r="44" spans="1:7">
      <c r="A44" s="9">
        <v>44713</v>
      </c>
      <c r="B44" s="15">
        <v>1298.362</v>
      </c>
      <c r="C44" s="15">
        <v>410.4107462</v>
      </c>
      <c r="D44" s="15">
        <f t="shared" si="2"/>
        <v>887.9512538</v>
      </c>
      <c r="E44" s="7">
        <f t="shared" si="3"/>
        <v>0.683901141438212</v>
      </c>
      <c r="F44" s="16">
        <f t="shared" si="4"/>
        <v>0.153227903225806</v>
      </c>
      <c r="G44" s="10">
        <v>355.88</v>
      </c>
    </row>
    <row r="45" spans="1:7">
      <c r="A45" s="9">
        <v>44743</v>
      </c>
      <c r="B45" s="15">
        <v>2416.697</v>
      </c>
      <c r="C45" s="15">
        <v>746.6938205</v>
      </c>
      <c r="D45" s="15">
        <f t="shared" si="2"/>
        <v>1670.0031795</v>
      </c>
      <c r="E45" s="7">
        <f t="shared" si="3"/>
        <v>0.69102712483195</v>
      </c>
      <c r="F45" s="16">
        <f t="shared" si="4"/>
        <v>0.0615493609610464</v>
      </c>
      <c r="G45" s="10">
        <v>703.4</v>
      </c>
    </row>
    <row r="46" spans="1:7">
      <c r="A46" s="9">
        <v>44774</v>
      </c>
      <c r="B46" s="15">
        <v>2432.788</v>
      </c>
      <c r="C46" s="15">
        <v>478.9697826</v>
      </c>
      <c r="D46" s="15">
        <f t="shared" si="2"/>
        <v>1953.8182174</v>
      </c>
      <c r="E46" s="7">
        <f t="shared" si="3"/>
        <v>0.80311898011664</v>
      </c>
      <c r="F46" s="16">
        <f t="shared" si="4"/>
        <v>1.90381510564127</v>
      </c>
      <c r="G46" s="10">
        <v>164.945</v>
      </c>
    </row>
    <row r="47" spans="1:7">
      <c r="A47" s="9">
        <v>44805</v>
      </c>
      <c r="B47" s="15">
        <v>1799.498</v>
      </c>
      <c r="C47" s="15">
        <v>314.3035243</v>
      </c>
      <c r="D47" s="15">
        <f t="shared" si="2"/>
        <v>1485.1944757</v>
      </c>
      <c r="E47" s="7">
        <f t="shared" si="3"/>
        <v>0.825338219714609</v>
      </c>
      <c r="F47" s="16">
        <f t="shared" si="4"/>
        <v>0.905505012579951</v>
      </c>
      <c r="G47" s="10">
        <v>164.945</v>
      </c>
    </row>
    <row r="48" spans="1:7">
      <c r="A48" s="9">
        <v>44835</v>
      </c>
      <c r="B48" s="15">
        <v>1787.009</v>
      </c>
      <c r="C48" s="15">
        <v>359.982351</v>
      </c>
      <c r="D48" s="15">
        <f t="shared" si="2"/>
        <v>1427.026649</v>
      </c>
      <c r="E48" s="7">
        <f t="shared" si="3"/>
        <v>0.798555938442392</v>
      </c>
      <c r="F48" s="16">
        <f t="shared" si="4"/>
        <v>0.609003490814822</v>
      </c>
      <c r="G48" s="10">
        <v>223.73</v>
      </c>
    </row>
    <row r="49" spans="1:7">
      <c r="A49" s="9">
        <v>44866</v>
      </c>
      <c r="B49" s="15">
        <v>562.8408</v>
      </c>
      <c r="C49" s="15">
        <v>142.7959678</v>
      </c>
      <c r="D49" s="15">
        <f t="shared" si="2"/>
        <v>420.0448322</v>
      </c>
      <c r="E49" s="7">
        <f t="shared" si="3"/>
        <v>0.746294213568028</v>
      </c>
      <c r="F49" s="16">
        <f t="shared" si="4"/>
        <v>-0.455185166730256</v>
      </c>
      <c r="G49" s="10">
        <v>262.1</v>
      </c>
    </row>
    <row r="50" spans="1:7">
      <c r="A50" s="17">
        <v>44896</v>
      </c>
      <c r="B50" s="18">
        <v>369.9273</v>
      </c>
      <c r="C50" s="18">
        <v>154.7436214</v>
      </c>
      <c r="D50" s="15">
        <f t="shared" si="2"/>
        <v>215.1836786</v>
      </c>
      <c r="E50" s="7">
        <f t="shared" si="3"/>
        <v>0.581691804308576</v>
      </c>
      <c r="F50" s="16">
        <f t="shared" si="4"/>
        <v>-0.387275306275985</v>
      </c>
      <c r="G50" s="11">
        <v>252.55</v>
      </c>
    </row>
    <row r="51" ht="18" customHeight="1" spans="1:6">
      <c r="A51" s="19" t="s">
        <v>23</v>
      </c>
      <c r="B51" s="20">
        <f>AVERAGE(B39:B50)</f>
        <v>1173.98690833333</v>
      </c>
      <c r="C51" s="20">
        <f>AVERAGE(C39:C50)</f>
        <v>279.315901486667</v>
      </c>
      <c r="D51" s="20">
        <f>AVERAGE(D39:D50)</f>
        <v>894.671006846667</v>
      </c>
      <c r="E51" s="13">
        <f>AVERAGE(E39:E50)</f>
        <v>0.654715922895665</v>
      </c>
      <c r="F51" s="13">
        <f>AVERAGE(F39:F50)</f>
        <v>0.317630794855266</v>
      </c>
    </row>
    <row r="65" spans="12:12">
      <c r="L65">
        <v>0.0880073844112452</v>
      </c>
    </row>
    <row r="74" spans="11:11">
      <c r="K74" s="3"/>
    </row>
    <row r="75" spans="11:11">
      <c r="K75" s="3"/>
    </row>
    <row r="76" spans="11:11">
      <c r="K76" s="3"/>
    </row>
    <row r="77" spans="11:11">
      <c r="K77" s="3"/>
    </row>
    <row r="78" spans="11:11">
      <c r="K78" s="3"/>
    </row>
    <row r="79" spans="11:11">
      <c r="K79" s="3"/>
    </row>
    <row r="80" spans="11:11">
      <c r="K80" s="3"/>
    </row>
    <row r="81" spans="11:11">
      <c r="K81" s="3"/>
    </row>
    <row r="82" spans="11:11">
      <c r="K82" s="3"/>
    </row>
    <row r="83" spans="11:11">
      <c r="K83" s="3"/>
    </row>
    <row r="84" spans="11:11">
      <c r="K84" s="3"/>
    </row>
    <row r="85" spans="11:11">
      <c r="K85" s="3"/>
    </row>
    <row r="86" spans="11:11">
      <c r="K86" s="3"/>
    </row>
    <row r="87" spans="11:11">
      <c r="K87" s="3"/>
    </row>
    <row r="88" spans="11:11">
      <c r="K88" s="3"/>
    </row>
    <row r="89" spans="11:11">
      <c r="K89" s="3"/>
    </row>
    <row r="90" spans="11:11">
      <c r="K90" s="3"/>
    </row>
    <row r="91" spans="11:11">
      <c r="K91" s="3"/>
    </row>
    <row r="92" spans="11:11">
      <c r="K92" s="3"/>
    </row>
    <row r="93" spans="11:11">
      <c r="K93" s="3"/>
    </row>
    <row r="94" spans="11:11">
      <c r="K94" s="3"/>
    </row>
    <row r="95" spans="11:11">
      <c r="K95" s="3"/>
    </row>
    <row r="96" spans="11:11">
      <c r="K96" s="3"/>
    </row>
    <row r="97" spans="11:11">
      <c r="K97" s="3"/>
    </row>
  </sheetData>
  <mergeCells count="2">
    <mergeCell ref="A26:D26"/>
    <mergeCell ref="I38:O3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数据收集及预处理</vt:lpstr>
      <vt:lpstr>数据预测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♈shine  E♌</cp:lastModifiedBy>
  <dcterms:created xsi:type="dcterms:W3CDTF">2022-06-10T04:04:00Z</dcterms:created>
  <dcterms:modified xsi:type="dcterms:W3CDTF">2022-06-12T14:49:18Z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6E6E34FEA5CC472A8D77B97634BE163E</vt:lpwstr>
  </property>
  <property fmtid="{D5CDD505-2E9C-101B-9397-08002B2CF9AE}" pid="3" name="KSOProductBuildVer">
    <vt:lpwstr>2052-11.1.0.11636</vt:lpwstr>
  </property>
</Properties>
</file>