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mi\Desktop\ffb\"/>
    </mc:Choice>
  </mc:AlternateContent>
  <xr:revisionPtr revIDLastSave="0" documentId="13_ncr:1_{B7EAAE53-AE82-44A3-A0C7-0ACDDA88E5F1}" xr6:coauthVersionLast="45" xr6:coauthVersionMax="45" xr10:uidLastSave="{00000000-0000-0000-0000-000000000000}"/>
  <bookViews>
    <workbookView xWindow="-108" yWindow="-108" windowWidth="23256" windowHeight="12720" activeTab="1" xr2:uid="{4230AADF-2C68-4664-8B89-59DF9ED26548}"/>
  </bookViews>
  <sheets>
    <sheet name="项目规划" sheetId="1" r:id="rId1"/>
    <sheet name="实时进度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C19" i="1" l="1"/>
  <c r="E8" i="1"/>
  <c r="L4" i="1"/>
  <c r="L3" i="1"/>
  <c r="E6" i="1"/>
  <c r="G8" i="1"/>
  <c r="G3" i="1"/>
  <c r="E4" i="1"/>
  <c r="E5" i="1"/>
  <c r="E9" i="1"/>
  <c r="E10" i="1"/>
  <c r="E11" i="1"/>
  <c r="C12" i="1" s="1"/>
  <c r="E12" i="1" s="1"/>
  <c r="E13" i="1"/>
  <c r="E14" i="1"/>
  <c r="E15" i="1"/>
  <c r="E16" i="1"/>
  <c r="E3" i="1"/>
  <c r="I10" i="1" l="1"/>
  <c r="J10" i="1" s="1"/>
  <c r="I7" i="1"/>
  <c r="J7" i="1" s="1"/>
  <c r="I3" i="1"/>
  <c r="J3" i="1" s="1"/>
  <c r="I9" i="1"/>
  <c r="J9" i="1" s="1"/>
  <c r="I6" i="1"/>
  <c r="J6" i="1" s="1"/>
  <c r="I12" i="1"/>
  <c r="J12" i="1" s="1"/>
  <c r="I16" i="1"/>
  <c r="J16" i="1" s="1"/>
  <c r="I8" i="1"/>
  <c r="J8" i="1" s="1"/>
  <c r="I15" i="1"/>
  <c r="J15" i="1" s="1"/>
  <c r="I14" i="1"/>
  <c r="J14" i="1" s="1"/>
  <c r="I5" i="1"/>
  <c r="J5" i="1" s="1"/>
  <c r="I13" i="1"/>
  <c r="J13" i="1" s="1"/>
  <c r="I4" i="1"/>
  <c r="J4" i="1" s="1"/>
  <c r="I11" i="1"/>
  <c r="J11" i="1" s="1"/>
  <c r="G13" i="1"/>
  <c r="G12" i="1"/>
</calcChain>
</file>

<file path=xl/sharedStrings.xml><?xml version="1.0" encoding="utf-8"?>
<sst xmlns="http://schemas.openxmlformats.org/spreadsheetml/2006/main" count="30" uniqueCount="26">
  <si>
    <t>计划开始日</t>
    <phoneticPr fontId="2" type="noConversion"/>
  </si>
  <si>
    <t>项目确定</t>
    <phoneticPr fontId="2" type="noConversion"/>
  </si>
  <si>
    <t>概念设计</t>
    <phoneticPr fontId="2" type="noConversion"/>
  </si>
  <si>
    <t>玩法设计</t>
    <phoneticPr fontId="2" type="noConversion"/>
  </si>
  <si>
    <t>数值设计</t>
    <phoneticPr fontId="2" type="noConversion"/>
  </si>
  <si>
    <t>美术资源整合</t>
    <phoneticPr fontId="2" type="noConversion"/>
  </si>
  <si>
    <t>程序架构</t>
    <phoneticPr fontId="2" type="noConversion"/>
  </si>
  <si>
    <t>程序设计</t>
    <phoneticPr fontId="2" type="noConversion"/>
  </si>
  <si>
    <t>综合复审</t>
    <phoneticPr fontId="2" type="noConversion"/>
  </si>
  <si>
    <t>编码实现</t>
    <phoneticPr fontId="2" type="noConversion"/>
  </si>
  <si>
    <t>单元测试</t>
    <phoneticPr fontId="2" type="noConversion"/>
  </si>
  <si>
    <t>集成测试</t>
    <phoneticPr fontId="2" type="noConversion"/>
  </si>
  <si>
    <t>系统测试</t>
    <phoneticPr fontId="2" type="noConversion"/>
  </si>
  <si>
    <t>发布</t>
    <phoneticPr fontId="2" type="noConversion"/>
  </si>
  <si>
    <t>占比</t>
    <phoneticPr fontId="2" type="noConversion"/>
  </si>
  <si>
    <t>已完成</t>
    <phoneticPr fontId="2" type="noConversion"/>
  </si>
  <si>
    <t>未完成</t>
    <phoneticPr fontId="2" type="noConversion"/>
  </si>
  <si>
    <t>总天数</t>
    <phoneticPr fontId="2" type="noConversion"/>
  </si>
  <si>
    <t>截止日期</t>
    <phoneticPr fontId="2" type="noConversion"/>
  </si>
  <si>
    <t>统计</t>
    <phoneticPr fontId="2" type="noConversion"/>
  </si>
  <si>
    <t>界限换算</t>
    <phoneticPr fontId="2" type="noConversion"/>
  </si>
  <si>
    <t>当前日期</t>
    <phoneticPr fontId="2" type="noConversion"/>
  </si>
  <si>
    <t>游戏设计</t>
    <phoneticPr fontId="2" type="noConversion"/>
  </si>
  <si>
    <t>实现</t>
    <phoneticPr fontId="2" type="noConversion"/>
  </si>
  <si>
    <t>调试</t>
    <phoneticPr fontId="2" type="noConversion"/>
  </si>
  <si>
    <t>地图设计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</si>
</sst>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76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ffb</a:t>
            </a:r>
            <a:r>
              <a:rPr lang="zh-CN"/>
              <a:t>开发进度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项目规划!$C$1:$C$2</c:f>
              <c:strCache>
                <c:ptCount val="2"/>
                <c:pt idx="1">
                  <c:v>计划开始日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项目规划!$B$3:$B$19</c:f>
              <c:strCache>
                <c:ptCount val="14"/>
                <c:pt idx="0">
                  <c:v>项目确定</c:v>
                </c:pt>
                <c:pt idx="1">
                  <c:v>概念设计</c:v>
                </c:pt>
                <c:pt idx="2">
                  <c:v>玩法设计</c:v>
                </c:pt>
                <c:pt idx="3">
                  <c:v>数值设计</c:v>
                </c:pt>
                <c:pt idx="4">
                  <c:v>地图设计</c:v>
                </c:pt>
                <c:pt idx="5">
                  <c:v>美术资源整合</c:v>
                </c:pt>
                <c:pt idx="6">
                  <c:v>程序架构</c:v>
                </c:pt>
                <c:pt idx="7">
                  <c:v>程序设计</c:v>
                </c:pt>
                <c:pt idx="8">
                  <c:v>综合复审</c:v>
                </c:pt>
                <c:pt idx="9">
                  <c:v>编码实现</c:v>
                </c:pt>
                <c:pt idx="10">
                  <c:v>单元测试</c:v>
                </c:pt>
                <c:pt idx="11">
                  <c:v>集成测试</c:v>
                </c:pt>
                <c:pt idx="12">
                  <c:v>系统测试</c:v>
                </c:pt>
                <c:pt idx="13">
                  <c:v>发布</c:v>
                </c:pt>
              </c:strCache>
            </c:strRef>
          </c:cat>
          <c:val>
            <c:numRef>
              <c:f>项目规划!$C$3:$C$19</c:f>
              <c:numCache>
                <c:formatCode>yyyy\-mm\-dd;@</c:formatCode>
                <c:ptCount val="17"/>
                <c:pt idx="0">
                  <c:v>43748</c:v>
                </c:pt>
                <c:pt idx="1">
                  <c:v>43749</c:v>
                </c:pt>
                <c:pt idx="2">
                  <c:v>43749</c:v>
                </c:pt>
                <c:pt idx="3">
                  <c:v>43751</c:v>
                </c:pt>
                <c:pt idx="4">
                  <c:v>43753</c:v>
                </c:pt>
                <c:pt idx="5">
                  <c:v>43756</c:v>
                </c:pt>
                <c:pt idx="6">
                  <c:v>43756</c:v>
                </c:pt>
                <c:pt idx="7">
                  <c:v>43758</c:v>
                </c:pt>
                <c:pt idx="8">
                  <c:v>43772</c:v>
                </c:pt>
                <c:pt idx="9">
                  <c:v>43775</c:v>
                </c:pt>
                <c:pt idx="10">
                  <c:v>43775</c:v>
                </c:pt>
                <c:pt idx="11">
                  <c:v>43777</c:v>
                </c:pt>
                <c:pt idx="12">
                  <c:v>43787</c:v>
                </c:pt>
                <c:pt idx="13">
                  <c:v>43801</c:v>
                </c:pt>
                <c:pt idx="16">
                  <c:v>43751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A-4D15-8CE0-17A89131C0DC}"/>
            </c:ext>
          </c:extLst>
        </c:ser>
        <c:ser>
          <c:idx val="1"/>
          <c:order val="1"/>
          <c:tx>
            <c:strRef>
              <c:f>项目规划!$I$1:$I$2</c:f>
              <c:strCache>
                <c:ptCount val="2"/>
                <c:pt idx="1">
                  <c:v>已完成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项目规划!$B$3:$B$19</c:f>
              <c:strCache>
                <c:ptCount val="14"/>
                <c:pt idx="0">
                  <c:v>项目确定</c:v>
                </c:pt>
                <c:pt idx="1">
                  <c:v>概念设计</c:v>
                </c:pt>
                <c:pt idx="2">
                  <c:v>玩法设计</c:v>
                </c:pt>
                <c:pt idx="3">
                  <c:v>数值设计</c:v>
                </c:pt>
                <c:pt idx="4">
                  <c:v>地图设计</c:v>
                </c:pt>
                <c:pt idx="5">
                  <c:v>美术资源整合</c:v>
                </c:pt>
                <c:pt idx="6">
                  <c:v>程序架构</c:v>
                </c:pt>
                <c:pt idx="7">
                  <c:v>程序设计</c:v>
                </c:pt>
                <c:pt idx="8">
                  <c:v>综合复审</c:v>
                </c:pt>
                <c:pt idx="9">
                  <c:v>编码实现</c:v>
                </c:pt>
                <c:pt idx="10">
                  <c:v>单元测试</c:v>
                </c:pt>
                <c:pt idx="11">
                  <c:v>集成测试</c:v>
                </c:pt>
                <c:pt idx="12">
                  <c:v>系统测试</c:v>
                </c:pt>
                <c:pt idx="13">
                  <c:v>发布</c:v>
                </c:pt>
              </c:strCache>
            </c:strRef>
          </c:cat>
          <c:val>
            <c:numRef>
              <c:f>项目规划!$I$3:$I$19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A-4D15-8CE0-17A89131C0DC}"/>
            </c:ext>
          </c:extLst>
        </c:ser>
        <c:ser>
          <c:idx val="2"/>
          <c:order val="2"/>
          <c:tx>
            <c:strRef>
              <c:f>项目规划!$J$1:$J$2</c:f>
              <c:strCache>
                <c:ptCount val="2"/>
                <c:pt idx="1">
                  <c:v>未完成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项目规划!$B$3:$B$19</c:f>
              <c:strCache>
                <c:ptCount val="14"/>
                <c:pt idx="0">
                  <c:v>项目确定</c:v>
                </c:pt>
                <c:pt idx="1">
                  <c:v>概念设计</c:v>
                </c:pt>
                <c:pt idx="2">
                  <c:v>玩法设计</c:v>
                </c:pt>
                <c:pt idx="3">
                  <c:v>数值设计</c:v>
                </c:pt>
                <c:pt idx="4">
                  <c:v>地图设计</c:v>
                </c:pt>
                <c:pt idx="5">
                  <c:v>美术资源整合</c:v>
                </c:pt>
                <c:pt idx="6">
                  <c:v>程序架构</c:v>
                </c:pt>
                <c:pt idx="7">
                  <c:v>程序设计</c:v>
                </c:pt>
                <c:pt idx="8">
                  <c:v>综合复审</c:v>
                </c:pt>
                <c:pt idx="9">
                  <c:v>编码实现</c:v>
                </c:pt>
                <c:pt idx="10">
                  <c:v>单元测试</c:v>
                </c:pt>
                <c:pt idx="11">
                  <c:v>集成测试</c:v>
                </c:pt>
                <c:pt idx="12">
                  <c:v>系统测试</c:v>
                </c:pt>
                <c:pt idx="13">
                  <c:v>发布</c:v>
                </c:pt>
              </c:strCache>
            </c:strRef>
          </c:cat>
          <c:val>
            <c:numRef>
              <c:f>项目规划!$J$3:$J$19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16</c:v>
                </c:pt>
                <c:pt idx="6">
                  <c:v>5</c:v>
                </c:pt>
                <c:pt idx="7">
                  <c:v>14</c:v>
                </c:pt>
                <c:pt idx="8">
                  <c:v>3</c:v>
                </c:pt>
                <c:pt idx="9">
                  <c:v>10</c:v>
                </c:pt>
                <c:pt idx="10">
                  <c:v>12</c:v>
                </c:pt>
                <c:pt idx="11">
                  <c:v>10</c:v>
                </c:pt>
                <c:pt idx="12">
                  <c:v>14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A-4D15-8CE0-17A89131C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31739992"/>
        <c:axId val="731740320"/>
      </c:barChart>
      <c:catAx>
        <c:axId val="731739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740320"/>
        <c:crosses val="autoZero"/>
        <c:auto val="1"/>
        <c:lblAlgn val="ctr"/>
        <c:lblOffset val="100"/>
        <c:noMultiLvlLbl val="0"/>
      </c:catAx>
      <c:valAx>
        <c:axId val="731740320"/>
        <c:scaling>
          <c:orientation val="minMax"/>
          <c:max val="43809"/>
          <c:min val="43748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73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6" fmlaLink="项目规划!$D$19" horiz="1" max="61" page="10" val="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213360</xdr:colOff>
      <xdr:row>34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411480</xdr:colOff>
          <xdr:row>1</xdr:row>
          <xdr:rowOff>76200</xdr:rowOff>
        </xdr:from>
        <xdr:to>
          <xdr:col>4</xdr:col>
          <xdr:colOff>396240</xdr:colOff>
          <xdr:row>3</xdr:row>
          <xdr:rowOff>91440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0.24928</cdr:x>
      <cdr:y>0.01695</cdr:y>
    </cdr:from>
    <cdr:to>
      <cdr:x>0.35231</cdr:x>
      <cdr:y>0.06519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1025EB17-5BDF-484C-AC12-A43871D4DE1A}"/>
            </a:ext>
          </a:extLst>
        </cdr:cNvPr>
        <cdr:cNvSpPr txBox="1"/>
      </cdr:nvSpPr>
      <cdr:spPr>
        <a:xfrm xmlns:a="http://schemas.openxmlformats.org/drawingml/2006/main">
          <a:off x="2636520" y="99060"/>
          <a:ext cx="108966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altLang="zh-CN" sz="1100"/>
        </a:p>
      </cdr:txBody>
    </cdr:sp>
  </cdr:relSizeAnchor>
  <cdr:relSizeAnchor xmlns:cdr="http://schemas.openxmlformats.org/drawingml/2006/chartDrawing">
    <cdr:from>
      <cdr:x>0.22967</cdr:x>
      <cdr:y>0.01912</cdr:y>
    </cdr:from>
    <cdr:to>
      <cdr:x>0.38377</cdr:x>
      <cdr:y>0.07171</cdr:y>
    </cdr:to>
    <cdr:sp macro="" textlink="项目规划!$C$19">
      <cdr:nvSpPr>
        <cdr:cNvPr id="4" name="文本框 3">
          <a:extLst xmlns:a="http://schemas.openxmlformats.org/drawingml/2006/main">
            <a:ext uri="{FF2B5EF4-FFF2-40B4-BE49-F238E27FC236}">
              <a16:creationId xmlns:a16="http://schemas.microsoft.com/office/drawing/2014/main" id="{1D7FB94D-2F1F-46D9-88F1-4791CCE1A4D6}"/>
            </a:ext>
          </a:extLst>
        </cdr:cNvPr>
        <cdr:cNvSpPr txBox="1"/>
      </cdr:nvSpPr>
      <cdr:spPr>
        <a:xfrm xmlns:a="http://schemas.openxmlformats.org/drawingml/2006/main">
          <a:off x="2429087" y="111760"/>
          <a:ext cx="1629833" cy="30734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D888116-39B5-4445-80EC-C8EA2895C440}" type="TxLink">
            <a:rPr lang="en-US" altLang="en-US" sz="14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等线"/>
              <a:ea typeface="等线"/>
            </a:rPr>
            <a:pPr algn="ctr"/>
            <a:t>2019-10-13</a:t>
          </a:fld>
          <a:endParaRPr lang="en-US" altLang="zh-CN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5952-B3B3-444A-9721-10A0EF97E28F}">
  <dimension ref="A1:L19"/>
  <sheetViews>
    <sheetView workbookViewId="0">
      <selection activeCell="H23" sqref="H23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9.109375" bestFit="1" customWidth="1"/>
    <col min="5" max="5" width="11.6640625" bestFit="1" customWidth="1"/>
    <col min="7" max="7" width="9.109375" bestFit="1" customWidth="1"/>
    <col min="12" max="12" width="9.109375" bestFit="1" customWidth="1"/>
  </cols>
  <sheetData>
    <row r="1" spans="1:12" x14ac:dyDescent="0.25">
      <c r="E1" s="1"/>
    </row>
    <row r="2" spans="1:12" x14ac:dyDescent="0.25">
      <c r="A2" s="3"/>
      <c r="B2" s="3"/>
      <c r="C2" s="4" t="s">
        <v>0</v>
      </c>
      <c r="D2" s="5" t="s">
        <v>17</v>
      </c>
      <c r="E2" s="5" t="s">
        <v>18</v>
      </c>
      <c r="F2" s="24" t="s">
        <v>19</v>
      </c>
      <c r="G2" s="24"/>
      <c r="H2" s="5"/>
      <c r="I2" s="5" t="s">
        <v>15</v>
      </c>
      <c r="J2" s="5" t="s">
        <v>16</v>
      </c>
      <c r="K2" s="18"/>
      <c r="L2" s="5" t="s">
        <v>20</v>
      </c>
    </row>
    <row r="3" spans="1:12" x14ac:dyDescent="0.25">
      <c r="A3" s="4" t="s">
        <v>22</v>
      </c>
      <c r="B3" s="6" t="s">
        <v>1</v>
      </c>
      <c r="C3" s="7">
        <v>43748</v>
      </c>
      <c r="D3" s="6">
        <v>1</v>
      </c>
      <c r="E3" s="7">
        <f>C3+D3</f>
        <v>43749</v>
      </c>
      <c r="F3" s="6" t="s">
        <v>14</v>
      </c>
      <c r="G3" s="8">
        <f>SUM(D3:D6)/SUM(D3:D16)</f>
        <v>8.7378640776699032E-2</v>
      </c>
      <c r="H3" s="6"/>
      <c r="I3" s="6">
        <f>IF(C3&gt;=$C$19,0,IF(C3+D3&gt;=$C$19,$C$19-C3,D3))</f>
        <v>1</v>
      </c>
      <c r="J3" s="6">
        <f>D3-I3</f>
        <v>0</v>
      </c>
      <c r="K3" s="2"/>
      <c r="L3" s="4">
        <f>DATEVALUE("2019-10-10")</f>
        <v>43748</v>
      </c>
    </row>
    <row r="4" spans="1:12" x14ac:dyDescent="0.25">
      <c r="A4" s="5"/>
      <c r="B4" s="6" t="s">
        <v>2</v>
      </c>
      <c r="C4" s="7">
        <v>43749</v>
      </c>
      <c r="D4" s="6">
        <v>3</v>
      </c>
      <c r="E4" s="7">
        <f t="shared" ref="E4:E16" si="0">C4+D4</f>
        <v>43752</v>
      </c>
      <c r="F4" s="6"/>
      <c r="G4" s="6"/>
      <c r="H4" s="6"/>
      <c r="I4" s="6">
        <f>IF(C4&gt;=$C$19,0,IF(C4+D4&gt;=$C$19,$C$19-C4,D4))</f>
        <v>2</v>
      </c>
      <c r="J4" s="6">
        <f t="shared" ref="J4:J16" si="1">D4-I4</f>
        <v>1</v>
      </c>
      <c r="K4" s="2"/>
      <c r="L4" s="4">
        <f>DATEVALUE("2019-12-10")</f>
        <v>43809</v>
      </c>
    </row>
    <row r="5" spans="1:12" x14ac:dyDescent="0.25">
      <c r="A5" s="5"/>
      <c r="B5" s="6" t="s">
        <v>3</v>
      </c>
      <c r="C5" s="7">
        <v>43749</v>
      </c>
      <c r="D5" s="6">
        <v>3</v>
      </c>
      <c r="E5" s="7">
        <f t="shared" si="0"/>
        <v>43752</v>
      </c>
      <c r="F5" s="6"/>
      <c r="G5" s="6"/>
      <c r="H5" s="6"/>
      <c r="I5" s="6">
        <f>IF(C5&gt;=$C$19,0,IF(C5+D5&gt;=$C$19,$C$19-C5,D5))</f>
        <v>2</v>
      </c>
      <c r="J5" s="6">
        <f t="shared" si="1"/>
        <v>1</v>
      </c>
      <c r="K5" s="2"/>
      <c r="L5" s="2"/>
    </row>
    <row r="6" spans="1:12" x14ac:dyDescent="0.25">
      <c r="A6" s="5"/>
      <c r="B6" s="6" t="s">
        <v>4</v>
      </c>
      <c r="C6" s="7">
        <v>43751</v>
      </c>
      <c r="D6" s="6">
        <v>2</v>
      </c>
      <c r="E6" s="7">
        <f t="shared" si="0"/>
        <v>43753</v>
      </c>
      <c r="F6" s="6"/>
      <c r="G6" s="6"/>
      <c r="H6" s="6"/>
      <c r="I6" s="6">
        <f>IF(C6&gt;=$C$19,0,IF(C6+D6&gt;=$C$19,$C$19-C6,D6))</f>
        <v>0</v>
      </c>
      <c r="J6" s="6">
        <f t="shared" si="1"/>
        <v>2</v>
      </c>
      <c r="K6" s="2"/>
      <c r="L6" s="2"/>
    </row>
    <row r="7" spans="1:12" x14ac:dyDescent="0.25">
      <c r="A7" s="23"/>
      <c r="B7" s="6" t="s">
        <v>25</v>
      </c>
      <c r="C7" s="7">
        <v>43753</v>
      </c>
      <c r="D7" s="6">
        <v>3</v>
      </c>
      <c r="E7" s="7">
        <f t="shared" si="0"/>
        <v>43756</v>
      </c>
      <c r="F7" s="6"/>
      <c r="G7" s="6"/>
      <c r="H7" s="6"/>
      <c r="I7" s="6">
        <f>IF(C7&gt;=$C$19,0,IF(C7+D7&gt;=$C$19,$C$19-C7,D7))</f>
        <v>0</v>
      </c>
      <c r="J7" s="6">
        <f t="shared" si="1"/>
        <v>3</v>
      </c>
      <c r="K7" s="2"/>
      <c r="L7" s="2"/>
    </row>
    <row r="8" spans="1:12" x14ac:dyDescent="0.25">
      <c r="A8" s="5" t="s">
        <v>7</v>
      </c>
      <c r="B8" s="9" t="s">
        <v>5</v>
      </c>
      <c r="C8" s="10">
        <v>43756</v>
      </c>
      <c r="D8" s="9">
        <v>16</v>
      </c>
      <c r="E8" s="10">
        <f>C8+D8</f>
        <v>43772</v>
      </c>
      <c r="F8" s="9" t="s">
        <v>14</v>
      </c>
      <c r="G8" s="11">
        <f>SUM(D8:D11)/SUM(D3:D16)</f>
        <v>0.36893203883495146</v>
      </c>
      <c r="H8" s="9"/>
      <c r="I8" s="9">
        <f>IF(C8&gt;=$C$19,0,IF(C8+D8&gt;=$C$19,$C$19-C8,D8))</f>
        <v>0</v>
      </c>
      <c r="J8" s="9">
        <f t="shared" si="1"/>
        <v>16</v>
      </c>
      <c r="K8" s="2"/>
      <c r="L8" s="2"/>
    </row>
    <row r="9" spans="1:12" x14ac:dyDescent="0.25">
      <c r="A9" s="5"/>
      <c r="B9" s="9" t="s">
        <v>6</v>
      </c>
      <c r="C9" s="10">
        <v>43756</v>
      </c>
      <c r="D9" s="9">
        <v>5</v>
      </c>
      <c r="E9" s="10">
        <f t="shared" si="0"/>
        <v>43761</v>
      </c>
      <c r="F9" s="9"/>
      <c r="G9" s="9"/>
      <c r="H9" s="9"/>
      <c r="I9" s="9">
        <f>IF(C9&gt;=$C$19,0,IF(C9+D9&gt;=$C$19,$C$19-C9,D9))</f>
        <v>0</v>
      </c>
      <c r="J9" s="9">
        <f t="shared" si="1"/>
        <v>5</v>
      </c>
      <c r="K9" s="2"/>
      <c r="L9" s="2"/>
    </row>
    <row r="10" spans="1:12" x14ac:dyDescent="0.25">
      <c r="A10" s="5"/>
      <c r="B10" s="9" t="s">
        <v>7</v>
      </c>
      <c r="C10" s="10">
        <v>43758</v>
      </c>
      <c r="D10" s="9">
        <v>14</v>
      </c>
      <c r="E10" s="10">
        <f t="shared" si="0"/>
        <v>43772</v>
      </c>
      <c r="F10" s="9"/>
      <c r="G10" s="9"/>
      <c r="H10" s="9"/>
      <c r="I10" s="9">
        <f>IF(C10&gt;=$C$19,0,IF(C10+D10&gt;=$C$19,$C$19-C10,D10))</f>
        <v>0</v>
      </c>
      <c r="J10" s="9">
        <f t="shared" si="1"/>
        <v>14</v>
      </c>
      <c r="K10" s="2"/>
      <c r="L10" s="2"/>
    </row>
    <row r="11" spans="1:12" x14ac:dyDescent="0.25">
      <c r="A11" s="5"/>
      <c r="B11" s="9" t="s">
        <v>8</v>
      </c>
      <c r="C11" s="10">
        <v>43772</v>
      </c>
      <c r="D11" s="9">
        <v>3</v>
      </c>
      <c r="E11" s="10">
        <f t="shared" si="0"/>
        <v>43775</v>
      </c>
      <c r="F11" s="9"/>
      <c r="G11" s="9"/>
      <c r="H11" s="9"/>
      <c r="I11" s="9">
        <f>IF(C11&gt;=$C$19,0,IF(C11+D11&gt;=$C$19,$C$19-C11,D11))</f>
        <v>0</v>
      </c>
      <c r="J11" s="9">
        <f t="shared" si="1"/>
        <v>3</v>
      </c>
      <c r="K11" s="2"/>
      <c r="L11" s="2"/>
    </row>
    <row r="12" spans="1:12" x14ac:dyDescent="0.25">
      <c r="A12" s="5" t="s">
        <v>23</v>
      </c>
      <c r="B12" s="12" t="s">
        <v>9</v>
      </c>
      <c r="C12" s="13">
        <f>E11</f>
        <v>43775</v>
      </c>
      <c r="D12" s="12">
        <v>10</v>
      </c>
      <c r="E12" s="13">
        <f t="shared" si="0"/>
        <v>43785</v>
      </c>
      <c r="F12" s="12" t="s">
        <v>14</v>
      </c>
      <c r="G12" s="14">
        <f>D12/SUM(D3:D16)</f>
        <v>9.7087378640776698E-2</v>
      </c>
      <c r="H12" s="12"/>
      <c r="I12" s="12">
        <f>IF(C12&gt;=$C$19,0,IF(C12+D12&gt;=$C$19,$C$19-C12,D12))</f>
        <v>0</v>
      </c>
      <c r="J12" s="12">
        <f t="shared" si="1"/>
        <v>10</v>
      </c>
      <c r="K12" s="2"/>
      <c r="L12" s="2"/>
    </row>
    <row r="13" spans="1:12" x14ac:dyDescent="0.25">
      <c r="A13" s="5" t="s">
        <v>24</v>
      </c>
      <c r="B13" s="15" t="s">
        <v>10</v>
      </c>
      <c r="C13" s="16">
        <v>43775</v>
      </c>
      <c r="D13" s="15">
        <v>12</v>
      </c>
      <c r="E13" s="16">
        <f t="shared" si="0"/>
        <v>43787</v>
      </c>
      <c r="F13" s="15" t="s">
        <v>14</v>
      </c>
      <c r="G13" s="17">
        <f>SUM(D13:D16)/SUM(D3:D16)</f>
        <v>0.41747572815533979</v>
      </c>
      <c r="H13" s="15"/>
      <c r="I13" s="15">
        <f>IF(C13&gt;=$C$19,0,IF(C13+D13&gt;=$C$19,$C$19-C13,D13))</f>
        <v>0</v>
      </c>
      <c r="J13" s="15">
        <f t="shared" si="1"/>
        <v>12</v>
      </c>
      <c r="K13" s="2"/>
      <c r="L13" s="2"/>
    </row>
    <row r="14" spans="1:12" x14ac:dyDescent="0.25">
      <c r="A14" s="3"/>
      <c r="B14" s="15" t="s">
        <v>11</v>
      </c>
      <c r="C14" s="16">
        <v>43777</v>
      </c>
      <c r="D14" s="15">
        <v>10</v>
      </c>
      <c r="E14" s="16">
        <f t="shared" si="0"/>
        <v>43787</v>
      </c>
      <c r="F14" s="15"/>
      <c r="G14" s="15"/>
      <c r="H14" s="15"/>
      <c r="I14" s="15">
        <f>IF(C14&gt;=$C$19,0,IF(C14+D14&gt;=$C$19,$C$19-C14,D14))</f>
        <v>0</v>
      </c>
      <c r="J14" s="15">
        <f t="shared" si="1"/>
        <v>10</v>
      </c>
      <c r="K14" s="2"/>
      <c r="L14" s="2"/>
    </row>
    <row r="15" spans="1:12" x14ac:dyDescent="0.25">
      <c r="A15" s="3"/>
      <c r="B15" s="15" t="s">
        <v>12</v>
      </c>
      <c r="C15" s="16">
        <v>43787</v>
      </c>
      <c r="D15" s="15">
        <v>14</v>
      </c>
      <c r="E15" s="16">
        <f t="shared" si="0"/>
        <v>43801</v>
      </c>
      <c r="F15" s="15"/>
      <c r="G15" s="15"/>
      <c r="H15" s="15"/>
      <c r="I15" s="15">
        <f>IF(C15&gt;=$C$19,0,IF(C15+D15&gt;=$C$19,$C$19-C15,D15))</f>
        <v>0</v>
      </c>
      <c r="J15" s="15">
        <f t="shared" si="1"/>
        <v>14</v>
      </c>
      <c r="K15" s="2"/>
      <c r="L15" s="2"/>
    </row>
    <row r="16" spans="1:12" x14ac:dyDescent="0.25">
      <c r="A16" s="3"/>
      <c r="B16" s="15" t="s">
        <v>13</v>
      </c>
      <c r="C16" s="16">
        <v>43801</v>
      </c>
      <c r="D16" s="15">
        <v>7</v>
      </c>
      <c r="E16" s="16">
        <f t="shared" si="0"/>
        <v>43808</v>
      </c>
      <c r="F16" s="15"/>
      <c r="G16" s="15"/>
      <c r="H16" s="15"/>
      <c r="I16" s="15">
        <f>IF(C16&gt;=$C$19,0,IF(C16+D16&gt;=$C$19,$C$19-C16,D16))</f>
        <v>0</v>
      </c>
      <c r="J16" s="15">
        <f t="shared" si="1"/>
        <v>7</v>
      </c>
      <c r="K16" s="2"/>
      <c r="L16" s="2"/>
    </row>
    <row r="17" spans="1:12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4" t="s">
        <v>21</v>
      </c>
      <c r="B19" s="19"/>
      <c r="C19" s="20">
        <f>D19+C3</f>
        <v>43751</v>
      </c>
      <c r="D19" s="21">
        <v>3</v>
      </c>
      <c r="E19" s="2"/>
      <c r="F19" s="2"/>
      <c r="G19" s="2"/>
      <c r="H19" s="2"/>
      <c r="I19" s="2"/>
      <c r="J19" s="2"/>
      <c r="K19" s="2"/>
      <c r="L19" s="2"/>
    </row>
  </sheetData>
  <mergeCells count="1">
    <mergeCell ref="F2:G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0A84-6F96-40F4-BE33-D13650FDB1CA}">
  <dimension ref="A1"/>
  <sheetViews>
    <sheetView showGridLines="0" tabSelected="1" defaultGridColor="0" colorId="22" zoomScale="80" zoomScaleNormal="80" workbookViewId="0">
      <selection activeCell="Y18" sqref="Y18"/>
    </sheetView>
  </sheetViews>
  <sheetFormatPr defaultRowHeight="13.8" x14ac:dyDescent="0.25"/>
  <cols>
    <col min="1" max="16384" width="8.88671875" style="22"/>
  </cols>
  <sheetData/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1</xdr:col>
                    <xdr:colOff>411480</xdr:colOff>
                    <xdr:row>1</xdr:row>
                    <xdr:rowOff>76200</xdr:rowOff>
                  </from>
                  <to>
                    <xdr:col>4</xdr:col>
                    <xdr:colOff>396240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项目规划</vt:lpstr>
      <vt:lpstr>实时进度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周杨 博伦</dc:creator>
  <cp:lastModifiedBy>周杨 博伦</cp:lastModifiedBy>
  <dcterms:created xsi:type="dcterms:W3CDTF">2019-10-11T08:11:18Z</dcterms:created>
  <dcterms:modified xsi:type="dcterms:W3CDTF">2019-10-13T12:58:58Z</dcterms:modified>
</cp:coreProperties>
</file>