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okenblue/Desktop/UofA/Fall 2025/CMPUT301/lab/"/>
    </mc:Choice>
  </mc:AlternateContent>
  <xr:revisionPtr revIDLastSave="0" documentId="13_ncr:1_{2027CF87-3A2E-4344-8528-10199AB84D34}" xr6:coauthVersionLast="47" xr6:coauthVersionMax="47" xr10:uidLastSave="{00000000-0000-0000-0000-000000000000}"/>
  <bookViews>
    <workbookView xWindow="0" yWindow="680" windowWidth="25600" windowHeight="14940" activeTab="3" xr2:uid="{55C8D5EA-4832-D941-9024-82AAAEBE32FF}"/>
  </bookViews>
  <sheets>
    <sheet name="Tutorial" sheetId="1" r:id="rId1"/>
    <sheet name="Dry Lab Part 2" sheetId="2" r:id="rId2"/>
    <sheet name="Dry Lab Part 3" sheetId="3" r:id="rId3"/>
    <sheet name="Sheet4" sheetId="4" r:id="rId4"/>
  </sheets>
  <definedNames>
    <definedName name="solver_eng" localSheetId="3" hidden="1">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D12" i="4" s="1"/>
  <c r="E12" i="4" s="1"/>
  <c r="C13" i="4"/>
  <c r="D13" i="4" s="1"/>
  <c r="E13" i="4" s="1"/>
  <c r="C14" i="4"/>
  <c r="D14" i="4" s="1"/>
  <c r="E14" i="4" s="1"/>
  <c r="C15" i="4"/>
  <c r="D15" i="4" s="1"/>
  <c r="E15" i="4" s="1"/>
  <c r="C16" i="4"/>
  <c r="D16" i="4" s="1"/>
  <c r="E16" i="4" s="1"/>
  <c r="C17" i="4"/>
  <c r="D17" i="4" s="1"/>
  <c r="E17" i="4" s="1"/>
  <c r="C18" i="4"/>
  <c r="D18" i="4" s="1"/>
  <c r="E18" i="4" s="1"/>
  <c r="C19" i="4"/>
  <c r="D19" i="4" s="1"/>
  <c r="E19" i="4" s="1"/>
  <c r="C20" i="4"/>
  <c r="D20" i="4" s="1"/>
  <c r="E20" i="4" s="1"/>
  <c r="C21" i="4"/>
  <c r="D21" i="4" s="1"/>
  <c r="E21" i="4" s="1"/>
  <c r="C22" i="4"/>
  <c r="D22" i="4" s="1"/>
  <c r="E22" i="4" s="1"/>
  <c r="C23" i="4"/>
  <c r="D23" i="4" s="1"/>
  <c r="E23" i="4" s="1"/>
  <c r="C24" i="4"/>
  <c r="D24" i="4" s="1"/>
  <c r="E24" i="4" s="1"/>
  <c r="C25" i="4"/>
  <c r="D25" i="4" s="1"/>
  <c r="E25" i="4" s="1"/>
  <c r="C26" i="4"/>
  <c r="D26" i="4" s="1"/>
  <c r="E26" i="4" s="1"/>
  <c r="C27" i="4"/>
  <c r="D27" i="4" s="1"/>
  <c r="E27" i="4" s="1"/>
  <c r="C28" i="4"/>
  <c r="D28" i="4" s="1"/>
  <c r="E28" i="4" s="1"/>
  <c r="C29" i="4"/>
  <c r="D29" i="4" s="1"/>
  <c r="E29" i="4" s="1"/>
  <c r="C30" i="4"/>
  <c r="D30" i="4" s="1"/>
  <c r="E30" i="4" s="1"/>
  <c r="C31" i="4"/>
  <c r="D31" i="4" s="1"/>
  <c r="E31" i="4" s="1"/>
  <c r="C32" i="4"/>
  <c r="D32" i="4" s="1"/>
  <c r="E32" i="4" s="1"/>
  <c r="C33" i="4"/>
  <c r="D33" i="4" s="1"/>
  <c r="E33" i="4" s="1"/>
  <c r="C34" i="4"/>
  <c r="D34" i="4" s="1"/>
  <c r="E34" i="4" s="1"/>
  <c r="C35" i="4"/>
  <c r="D35" i="4" s="1"/>
  <c r="E35" i="4" s="1"/>
  <c r="C36" i="4"/>
  <c r="D36" i="4" s="1"/>
  <c r="E36" i="4" s="1"/>
  <c r="C37" i="4"/>
  <c r="D37" i="4" s="1"/>
  <c r="E37" i="4" s="1"/>
  <c r="C38" i="4"/>
  <c r="D38" i="4" s="1"/>
  <c r="E38" i="4" s="1"/>
  <c r="C39" i="4"/>
  <c r="D39" i="4" s="1"/>
  <c r="E39" i="4" s="1"/>
  <c r="C40" i="4"/>
  <c r="D40" i="4" s="1"/>
  <c r="E40" i="4" s="1"/>
  <c r="C41" i="4"/>
  <c r="D41" i="4" s="1"/>
  <c r="E41" i="4" s="1"/>
  <c r="C42" i="4"/>
  <c r="D42" i="4" s="1"/>
  <c r="E42" i="4" s="1"/>
  <c r="C43" i="4"/>
  <c r="D43" i="4" s="1"/>
  <c r="E43" i="4" s="1"/>
  <c r="C44" i="4"/>
  <c r="D44" i="4" s="1"/>
  <c r="E44" i="4" s="1"/>
  <c r="C45" i="4"/>
  <c r="D45" i="4" s="1"/>
  <c r="E45" i="4" s="1"/>
  <c r="C46" i="4"/>
  <c r="D46" i="4" s="1"/>
  <c r="E46" i="4" s="1"/>
  <c r="C47" i="4"/>
  <c r="D47" i="4" s="1"/>
  <c r="E47" i="4" s="1"/>
  <c r="C48" i="4"/>
  <c r="D48" i="4" s="1"/>
  <c r="E48" i="4" s="1"/>
  <c r="C49" i="4"/>
  <c r="D49" i="4" s="1"/>
  <c r="E49" i="4" s="1"/>
  <c r="C50" i="4"/>
  <c r="D50" i="4" s="1"/>
  <c r="E50" i="4" s="1"/>
  <c r="C51" i="4"/>
  <c r="D51" i="4" s="1"/>
  <c r="E51" i="4" s="1"/>
  <c r="C52" i="4"/>
  <c r="D52" i="4" s="1"/>
  <c r="E52" i="4" s="1"/>
  <c r="C53" i="4"/>
  <c r="D53" i="4" s="1"/>
  <c r="E53" i="4" s="1"/>
  <c r="C54" i="4"/>
  <c r="D54" i="4" s="1"/>
  <c r="E54" i="4" s="1"/>
  <c r="C55" i="4"/>
  <c r="D55" i="4" s="1"/>
  <c r="E55" i="4" s="1"/>
  <c r="C56" i="4"/>
  <c r="D56" i="4" s="1"/>
  <c r="E56" i="4" s="1"/>
  <c r="C57" i="4"/>
  <c r="D57" i="4" s="1"/>
  <c r="E57" i="4" s="1"/>
  <c r="C58" i="4"/>
  <c r="D58" i="4" s="1"/>
  <c r="E58" i="4" s="1"/>
  <c r="C59" i="4"/>
  <c r="D59" i="4" s="1"/>
  <c r="E59" i="4" s="1"/>
  <c r="C60" i="4"/>
  <c r="D60" i="4" s="1"/>
  <c r="E60" i="4" s="1"/>
  <c r="C61" i="4"/>
  <c r="D61" i="4" s="1"/>
  <c r="E61" i="4" s="1"/>
  <c r="C62" i="4"/>
  <c r="D62" i="4" s="1"/>
  <c r="E62" i="4" s="1"/>
  <c r="C63" i="4"/>
  <c r="D63" i="4" s="1"/>
  <c r="E63" i="4" s="1"/>
  <c r="C64" i="4"/>
  <c r="D64" i="4" s="1"/>
  <c r="E64" i="4" s="1"/>
  <c r="C65" i="4"/>
  <c r="D65" i="4" s="1"/>
  <c r="E65" i="4" s="1"/>
  <c r="C66" i="4"/>
  <c r="D66" i="4" s="1"/>
  <c r="E66" i="4" s="1"/>
  <c r="C67" i="4"/>
  <c r="D67" i="4" s="1"/>
  <c r="E67" i="4" s="1"/>
  <c r="C68" i="4"/>
  <c r="D68" i="4" s="1"/>
  <c r="E68" i="4" s="1"/>
  <c r="C69" i="4"/>
  <c r="D69" i="4" s="1"/>
  <c r="E69" i="4" s="1"/>
  <c r="C70" i="4"/>
  <c r="D70" i="4" s="1"/>
  <c r="E70" i="4" s="1"/>
  <c r="C71" i="4"/>
  <c r="D71" i="4" s="1"/>
  <c r="E71" i="4" s="1"/>
  <c r="C72" i="4"/>
  <c r="D72" i="4" s="1"/>
  <c r="E72" i="4" s="1"/>
  <c r="C73" i="4"/>
  <c r="D73" i="4" s="1"/>
  <c r="E73" i="4" s="1"/>
  <c r="C74" i="4"/>
  <c r="D74" i="4" s="1"/>
  <c r="E74" i="4" s="1"/>
  <c r="C75" i="4"/>
  <c r="D75" i="4" s="1"/>
  <c r="E75" i="4" s="1"/>
  <c r="C76" i="4"/>
  <c r="D76" i="4" s="1"/>
  <c r="E76" i="4" s="1"/>
  <c r="C77" i="4"/>
  <c r="D77" i="4" s="1"/>
  <c r="E77" i="4" s="1"/>
  <c r="C78" i="4"/>
  <c r="D78" i="4" s="1"/>
  <c r="E78" i="4" s="1"/>
  <c r="C79" i="4"/>
  <c r="D79" i="4" s="1"/>
  <c r="E79" i="4" s="1"/>
  <c r="C80" i="4"/>
  <c r="D80" i="4" s="1"/>
  <c r="E80" i="4" s="1"/>
  <c r="C81" i="4"/>
  <c r="D81" i="4" s="1"/>
  <c r="E81" i="4" s="1"/>
  <c r="C82" i="4"/>
  <c r="D82" i="4" s="1"/>
  <c r="E82" i="4" s="1"/>
  <c r="C83" i="4"/>
  <c r="D83" i="4" s="1"/>
  <c r="E83" i="4" s="1"/>
  <c r="C84" i="4"/>
  <c r="D84" i="4" s="1"/>
  <c r="E84" i="4" s="1"/>
  <c r="C85" i="4"/>
  <c r="D85" i="4" s="1"/>
  <c r="E85" i="4" s="1"/>
  <c r="C86" i="4"/>
  <c r="D86" i="4" s="1"/>
  <c r="E86" i="4" s="1"/>
  <c r="C87" i="4"/>
  <c r="D87" i="4" s="1"/>
  <c r="E87" i="4" s="1"/>
  <c r="C88" i="4"/>
  <c r="D88" i="4" s="1"/>
  <c r="E88" i="4" s="1"/>
  <c r="C89" i="4"/>
  <c r="D89" i="4" s="1"/>
  <c r="E89" i="4" s="1"/>
  <c r="C90" i="4"/>
  <c r="D90" i="4" s="1"/>
  <c r="E90" i="4" s="1"/>
  <c r="C91" i="4"/>
  <c r="D91" i="4" s="1"/>
  <c r="E91" i="4" s="1"/>
  <c r="C92" i="4"/>
  <c r="D92" i="4" s="1"/>
  <c r="E92" i="4" s="1"/>
  <c r="C93" i="4"/>
  <c r="D93" i="4" s="1"/>
  <c r="E93" i="4" s="1"/>
  <c r="C94" i="4"/>
  <c r="D94" i="4" s="1"/>
  <c r="E94" i="4" s="1"/>
  <c r="C95" i="4"/>
  <c r="D95" i="4" s="1"/>
  <c r="E95" i="4" s="1"/>
  <c r="C96" i="4"/>
  <c r="D96" i="4" s="1"/>
  <c r="E96" i="4" s="1"/>
  <c r="C97" i="4"/>
  <c r="D97" i="4" s="1"/>
  <c r="E97" i="4" s="1"/>
  <c r="C98" i="4"/>
  <c r="D98" i="4" s="1"/>
  <c r="E98" i="4" s="1"/>
  <c r="C99" i="4"/>
  <c r="D99" i="4" s="1"/>
  <c r="E99" i="4" s="1"/>
  <c r="C100" i="4"/>
  <c r="D100" i="4" s="1"/>
  <c r="E100" i="4" s="1"/>
  <c r="C101" i="4"/>
  <c r="D101" i="4" s="1"/>
  <c r="E101" i="4" s="1"/>
  <c r="C102" i="4"/>
  <c r="D102" i="4" s="1"/>
  <c r="E102" i="4" s="1"/>
  <c r="C103" i="4"/>
  <c r="D103" i="4" s="1"/>
  <c r="E103" i="4" s="1"/>
  <c r="C104" i="4"/>
  <c r="D104" i="4" s="1"/>
  <c r="E104" i="4" s="1"/>
  <c r="C105" i="4"/>
  <c r="D105" i="4" s="1"/>
  <c r="E105" i="4" s="1"/>
  <c r="C106" i="4"/>
  <c r="D106" i="4" s="1"/>
  <c r="E106" i="4" s="1"/>
  <c r="C107" i="4"/>
  <c r="D107" i="4" s="1"/>
  <c r="E107" i="4" s="1"/>
  <c r="C108" i="4"/>
  <c r="D108" i="4" s="1"/>
  <c r="E108" i="4" s="1"/>
  <c r="C109" i="4"/>
  <c r="D109" i="4" s="1"/>
  <c r="E109" i="4" s="1"/>
  <c r="C110" i="4"/>
  <c r="D110" i="4" s="1"/>
  <c r="E110" i="4" s="1"/>
  <c r="C111" i="4"/>
  <c r="D111" i="4" s="1"/>
  <c r="E111" i="4" s="1"/>
  <c r="C11" i="4"/>
  <c r="D11" i="4" s="1"/>
  <c r="E11" i="4" s="1"/>
  <c r="I2" i="3"/>
  <c r="I3" i="3"/>
  <c r="I1" i="3"/>
  <c r="C17" i="3"/>
  <c r="C16" i="3"/>
  <c r="C15" i="3"/>
  <c r="D17" i="3"/>
  <c r="D16" i="3"/>
  <c r="D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I5" i="3" s="1"/>
  <c r="C3" i="3"/>
  <c r="I4" i="3" s="1"/>
  <c r="O2" i="3"/>
  <c r="I1" i="2"/>
  <c r="I2" i="2"/>
  <c r="I3" i="2"/>
  <c r="I5" i="2"/>
  <c r="D12" i="2"/>
  <c r="D13" i="2"/>
  <c r="D14" i="2"/>
  <c r="C12" i="2"/>
  <c r="C13" i="2"/>
  <c r="C14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I4" i="2" s="1"/>
  <c r="O2" i="2"/>
  <c r="O2" i="1"/>
  <c r="I3" i="1"/>
  <c r="I2" i="1"/>
  <c r="I1" i="1"/>
  <c r="D4" i="1"/>
  <c r="D5" i="1"/>
  <c r="D6" i="1"/>
  <c r="D7" i="1"/>
  <c r="D8" i="1"/>
  <c r="D9" i="1"/>
  <c r="I5" i="1" s="1"/>
  <c r="D10" i="1"/>
  <c r="D11" i="1"/>
  <c r="D3" i="1"/>
  <c r="C4" i="1"/>
  <c r="C5" i="1"/>
  <c r="C6" i="1"/>
  <c r="C7" i="1"/>
  <c r="C8" i="1"/>
  <c r="C9" i="1"/>
  <c r="C10" i="1"/>
  <c r="C11" i="1"/>
  <c r="C3" i="1"/>
  <c r="I4" i="1" s="1"/>
  <c r="G1" i="4" l="1"/>
  <c r="I7" i="1"/>
  <c r="I10" i="1" s="1"/>
  <c r="I9" i="1"/>
  <c r="I7" i="3"/>
  <c r="I9" i="3" s="1"/>
  <c r="I7" i="2"/>
  <c r="I10" i="2" s="1"/>
  <c r="I9" i="2"/>
  <c r="L2" i="2" l="1"/>
  <c r="E7" i="2"/>
  <c r="F7" i="2" s="1"/>
  <c r="L2" i="1"/>
  <c r="L3" i="1"/>
  <c r="L4" i="1"/>
  <c r="I10" i="3"/>
  <c r="L2" i="3" s="1"/>
  <c r="E10" i="1"/>
  <c r="F10" i="1" s="1"/>
  <c r="E11" i="1"/>
  <c r="F11" i="1" s="1"/>
  <c r="E3" i="1"/>
  <c r="F3" i="1" s="1"/>
  <c r="E4" i="1"/>
  <c r="F4" i="1" s="1"/>
  <c r="E5" i="1"/>
  <c r="F5" i="1" s="1"/>
  <c r="E7" i="1"/>
  <c r="F7" i="1" s="1"/>
  <c r="E8" i="1"/>
  <c r="F8" i="1" s="1"/>
  <c r="E9" i="1"/>
  <c r="F9" i="1" s="1"/>
  <c r="E6" i="1"/>
  <c r="F6" i="1" s="1"/>
  <c r="E9" i="2"/>
  <c r="F9" i="2" s="1"/>
  <c r="E5" i="2"/>
  <c r="F5" i="2" s="1"/>
  <c r="E4" i="2"/>
  <c r="F4" i="2" s="1"/>
  <c r="E10" i="2"/>
  <c r="F10" i="2" s="1"/>
  <c r="E11" i="2"/>
  <c r="F11" i="2" s="1"/>
  <c r="L3" i="2"/>
  <c r="E12" i="2"/>
  <c r="F12" i="2" s="1"/>
  <c r="L4" i="2"/>
  <c r="E13" i="2"/>
  <c r="F13" i="2" s="1"/>
  <c r="E8" i="2"/>
  <c r="F8" i="2" s="1"/>
  <c r="E14" i="2"/>
  <c r="F14" i="2" s="1"/>
  <c r="E6" i="2"/>
  <c r="F6" i="2" s="1"/>
  <c r="E3" i="2"/>
  <c r="F3" i="2" s="1"/>
  <c r="I12" i="1" l="1"/>
  <c r="O1" i="1"/>
  <c r="I12" i="2"/>
  <c r="O1" i="2"/>
  <c r="L6" i="3"/>
  <c r="E7" i="3"/>
  <c r="F7" i="3" s="1"/>
  <c r="E17" i="3"/>
  <c r="F17" i="3" s="1"/>
  <c r="E15" i="3"/>
  <c r="F15" i="3" s="1"/>
  <c r="E16" i="3"/>
  <c r="F16" i="3" s="1"/>
  <c r="E4" i="3"/>
  <c r="F4" i="3" s="1"/>
  <c r="E9" i="3"/>
  <c r="F9" i="3" s="1"/>
  <c r="E14" i="3"/>
  <c r="F14" i="3" s="1"/>
  <c r="E10" i="3"/>
  <c r="F10" i="3" s="1"/>
  <c r="E12" i="3"/>
  <c r="F12" i="3" s="1"/>
  <c r="E11" i="3"/>
  <c r="F11" i="3" s="1"/>
  <c r="L4" i="3"/>
  <c r="L3" i="3"/>
  <c r="E8" i="3"/>
  <c r="F8" i="3" s="1"/>
  <c r="E13" i="3"/>
  <c r="F13" i="3" s="1"/>
  <c r="E5" i="3"/>
  <c r="F5" i="3" s="1"/>
  <c r="E3" i="3"/>
  <c r="F3" i="3" s="1"/>
  <c r="E6" i="3"/>
  <c r="F6" i="3" s="1"/>
  <c r="I15" i="2" l="1"/>
  <c r="I13" i="2"/>
  <c r="O4" i="2" s="1"/>
  <c r="I16" i="2"/>
  <c r="I12" i="3"/>
  <c r="I16" i="3" s="1"/>
  <c r="I16" i="1"/>
  <c r="I15" i="1"/>
  <c r="I13" i="1"/>
  <c r="O4" i="1" s="1"/>
  <c r="I15" i="3"/>
  <c r="I13" i="3"/>
  <c r="O4" i="3" s="1"/>
</calcChain>
</file>

<file path=xl/sharedStrings.xml><?xml version="1.0" encoding="utf-8"?>
<sst xmlns="http://schemas.openxmlformats.org/spreadsheetml/2006/main" count="94" uniqueCount="47">
  <si>
    <t>X</t>
  </si>
  <si>
    <t>Y</t>
  </si>
  <si>
    <t>xy</t>
  </si>
  <si>
    <t>x^2</t>
  </si>
  <si>
    <t>count</t>
  </si>
  <si>
    <t>sum x</t>
  </si>
  <si>
    <t>sum y</t>
  </si>
  <si>
    <t>sum xy</t>
  </si>
  <si>
    <t>sum x^2</t>
  </si>
  <si>
    <t>Denom</t>
  </si>
  <si>
    <t>Slope</t>
  </si>
  <si>
    <t>Intercept</t>
  </si>
  <si>
    <t xml:space="preserve">ycalc </t>
  </si>
  <si>
    <t>residualy^2</t>
  </si>
  <si>
    <t>Variance y</t>
  </si>
  <si>
    <t>Std dev Y</t>
  </si>
  <si>
    <t>Slope Error</t>
  </si>
  <si>
    <t>Intercept Error</t>
  </si>
  <si>
    <t>Equation for least quares line is =</t>
  </si>
  <si>
    <t>y = (2.9 +- 0.2 ) x + (0.2+-0.4)</t>
  </si>
  <si>
    <t xml:space="preserve">unk y </t>
  </si>
  <si>
    <t>unk x</t>
  </si>
  <si>
    <t xml:space="preserve">avg unk x </t>
  </si>
  <si>
    <t xml:space="preserve">replicates </t>
  </si>
  <si>
    <t>avg unk x error</t>
  </si>
  <si>
    <t xml:space="preserve">Concentration of unknown </t>
  </si>
  <si>
    <t>y = (137+- 2 ) x + (-34+-13)</t>
  </si>
  <si>
    <t>x = 0.18 +- 0.01</t>
  </si>
  <si>
    <t>x = 6.4 +- 0.1</t>
  </si>
  <si>
    <t>Slope, m</t>
  </si>
  <si>
    <t>Intercept, b</t>
  </si>
  <si>
    <t>Variance y, s2y</t>
  </si>
  <si>
    <t>Std dev Y, sy</t>
  </si>
  <si>
    <t>Slope Error, sm</t>
  </si>
  <si>
    <t>Intercept Error, sb</t>
  </si>
  <si>
    <t>avg unk x error, sx</t>
  </si>
  <si>
    <t xml:space="preserve">x int </t>
  </si>
  <si>
    <t>Term</t>
  </si>
  <si>
    <t>A</t>
  </si>
  <si>
    <t>B</t>
  </si>
  <si>
    <t>C</t>
  </si>
  <si>
    <t>D</t>
  </si>
  <si>
    <t>E</t>
  </si>
  <si>
    <t>Sum of Squares</t>
  </si>
  <si>
    <t>Y pred</t>
  </si>
  <si>
    <t>Residual</t>
  </si>
  <si>
    <t xml:space="preserve">Residual squared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</si>
</sst>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4"/>
      <color theme="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B2A67C-6E78-3148-8473-6DEF1C8E4F4A}">
  <we:reference id="wa104100404" version="3.0.0.1" store="en-US" storeType="OMEX"/>
  <we:alternateReferences>
    <we:reference id="WA104100404" version="3.0.0.1" store="" storeType="OMEX"/>
  </we:alternateReferences>
  <we:properties>
    <we:property name="UniqueID" value="&quot;2025871757229348823&quot;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F23C-FAA3-E843-B514-71E702558142}">
  <dimension ref="A1:O19"/>
  <sheetViews>
    <sheetView workbookViewId="0">
      <selection activeCell="N11" sqref="N11"/>
    </sheetView>
  </sheetViews>
  <sheetFormatPr baseColWidth="10" defaultRowHeight="16" x14ac:dyDescent="0.2"/>
  <cols>
    <col min="7" max="7" width="4.5" customWidth="1"/>
    <col min="10" max="10" width="2.6640625" customWidth="1"/>
    <col min="13" max="13" width="2.5" customWidth="1"/>
  </cols>
  <sheetData>
    <row r="1" spans="1:15" x14ac:dyDescent="0.2">
      <c r="H1" t="s">
        <v>4</v>
      </c>
      <c r="I1">
        <f>COUNT(A3:A11)</f>
        <v>9</v>
      </c>
      <c r="K1" t="s">
        <v>20</v>
      </c>
      <c r="L1" t="s">
        <v>21</v>
      </c>
      <c r="N1" t="s">
        <v>22</v>
      </c>
      <c r="O1">
        <f>AVERAGE(L2:L4)</f>
        <v>0.18265895953757205</v>
      </c>
    </row>
    <row r="2" spans="1:15" x14ac:dyDescent="0.2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13</v>
      </c>
      <c r="H2" t="s">
        <v>5</v>
      </c>
      <c r="I2">
        <f>SUM(A3:A11)</f>
        <v>1.8</v>
      </c>
      <c r="K2">
        <v>0.72</v>
      </c>
      <c r="L2">
        <f>(K2-$I$10)/$I$9</f>
        <v>0.17687861271676281</v>
      </c>
      <c r="N2" t="s">
        <v>23</v>
      </c>
      <c r="O2">
        <f xml:space="preserve"> COUNT(K2:K4)</f>
        <v>3</v>
      </c>
    </row>
    <row r="3" spans="1:15" x14ac:dyDescent="0.2">
      <c r="A3">
        <v>0.1</v>
      </c>
      <c r="B3">
        <v>0.5</v>
      </c>
      <c r="C3">
        <f>A3*B3</f>
        <v>0.05</v>
      </c>
      <c r="D3">
        <f>A3^2</f>
        <v>1.0000000000000002E-2</v>
      </c>
      <c r="E3">
        <f>$I$9*A3+$I$10</f>
        <v>0.49833333333333363</v>
      </c>
      <c r="F3">
        <f>(E3-B3)^2</f>
        <v>2.7777777777767958E-6</v>
      </c>
      <c r="H3" t="s">
        <v>6</v>
      </c>
      <c r="I3">
        <f>SUM(B3:B11)</f>
        <v>7.08</v>
      </c>
      <c r="K3">
        <v>0.74</v>
      </c>
      <c r="L3">
        <f t="shared" ref="L3:L4" si="0">(K3-$I$10)/$I$9</f>
        <v>0.1838150289017339</v>
      </c>
    </row>
    <row r="4" spans="1:15" x14ac:dyDescent="0.2">
      <c r="A4">
        <v>0.1</v>
      </c>
      <c r="B4">
        <v>0.45</v>
      </c>
      <c r="C4">
        <f t="shared" ref="C4:C11" si="1">A4*B4</f>
        <v>4.5000000000000005E-2</v>
      </c>
      <c r="D4">
        <f t="shared" ref="D4:D11" si="2">A4^2</f>
        <v>1.0000000000000002E-2</v>
      </c>
      <c r="E4">
        <f t="shared" ref="E4:E11" si="3">$I$9*A4+$I$10</f>
        <v>0.49833333333333363</v>
      </c>
      <c r="F4">
        <f t="shared" ref="F4:F11" si="4">(E4-B4)^2</f>
        <v>2.3361111111111386E-3</v>
      </c>
      <c r="H4" t="s">
        <v>7</v>
      </c>
      <c r="I4">
        <f>SUM(C3:C11)</f>
        <v>1.5890000000000002</v>
      </c>
      <c r="K4">
        <v>0.75</v>
      </c>
      <c r="L4">
        <f t="shared" si="0"/>
        <v>0.18728323699421945</v>
      </c>
      <c r="N4" t="s">
        <v>24</v>
      </c>
      <c r="O4">
        <f>(I13/ABS(I9))*SQRT((1/O2)+(((O1^2)*I1)/I7)+(I5/I7)-(2*O1*I2/I7))</f>
        <v>1.131711636442905E-2</v>
      </c>
    </row>
    <row r="5" spans="1:15" x14ac:dyDescent="0.2">
      <c r="A5">
        <v>0.1</v>
      </c>
      <c r="B5">
        <v>0.52</v>
      </c>
      <c r="C5">
        <f t="shared" si="1"/>
        <v>5.2000000000000005E-2</v>
      </c>
      <c r="D5">
        <f t="shared" si="2"/>
        <v>1.0000000000000002E-2</v>
      </c>
      <c r="E5">
        <f t="shared" si="3"/>
        <v>0.49833333333333363</v>
      </c>
      <c r="F5">
        <f t="shared" si="4"/>
        <v>4.6944444444443244E-4</v>
      </c>
      <c r="H5" t="s">
        <v>8</v>
      </c>
      <c r="I5">
        <f>SUM(D3:D11)</f>
        <v>0.42000000000000004</v>
      </c>
    </row>
    <row r="6" spans="1:15" x14ac:dyDescent="0.2">
      <c r="A6">
        <v>0.2</v>
      </c>
      <c r="B6">
        <v>0.75</v>
      </c>
      <c r="C6">
        <f t="shared" si="1"/>
        <v>0.15000000000000002</v>
      </c>
      <c r="D6">
        <f t="shared" si="2"/>
        <v>4.0000000000000008E-2</v>
      </c>
      <c r="E6">
        <f t="shared" si="3"/>
        <v>0.78666666666666729</v>
      </c>
      <c r="F6">
        <f t="shared" si="4"/>
        <v>1.3444444444444903E-3</v>
      </c>
      <c r="N6" t="s">
        <v>25</v>
      </c>
    </row>
    <row r="7" spans="1:15" x14ac:dyDescent="0.2">
      <c r="A7">
        <v>0.2</v>
      </c>
      <c r="B7">
        <v>0.78</v>
      </c>
      <c r="C7">
        <f t="shared" si="1"/>
        <v>0.15600000000000003</v>
      </c>
      <c r="D7">
        <f t="shared" si="2"/>
        <v>4.0000000000000008E-2</v>
      </c>
      <c r="E7">
        <f t="shared" si="3"/>
        <v>0.78666666666666729</v>
      </c>
      <c r="F7">
        <f t="shared" si="4"/>
        <v>4.4444444444452415E-5</v>
      </c>
      <c r="H7" t="s">
        <v>9</v>
      </c>
      <c r="I7">
        <f>I1*I5-I2^2</f>
        <v>0.54</v>
      </c>
      <c r="N7" t="s">
        <v>27</v>
      </c>
    </row>
    <row r="8" spans="1:15" x14ac:dyDescent="0.2">
      <c r="A8">
        <v>0.2</v>
      </c>
      <c r="B8">
        <v>0.88</v>
      </c>
      <c r="C8">
        <f t="shared" si="1"/>
        <v>0.17600000000000002</v>
      </c>
      <c r="D8">
        <f t="shared" si="2"/>
        <v>4.0000000000000008E-2</v>
      </c>
      <c r="E8">
        <f t="shared" si="3"/>
        <v>0.78666666666666729</v>
      </c>
      <c r="F8">
        <f t="shared" si="4"/>
        <v>8.711111111110996E-3</v>
      </c>
    </row>
    <row r="9" spans="1:15" x14ac:dyDescent="0.2">
      <c r="A9">
        <v>0.3</v>
      </c>
      <c r="B9">
        <v>1.08</v>
      </c>
      <c r="C9">
        <f t="shared" si="1"/>
        <v>0.32400000000000001</v>
      </c>
      <c r="D9">
        <f t="shared" si="2"/>
        <v>0.09</v>
      </c>
      <c r="E9">
        <f t="shared" si="3"/>
        <v>1.0750000000000011</v>
      </c>
      <c r="F9">
        <f t="shared" si="4"/>
        <v>2.4999999999990054E-5</v>
      </c>
      <c r="H9" t="s">
        <v>10</v>
      </c>
      <c r="I9">
        <f>(I1*I4-I2*I3)/I7</f>
        <v>2.8833333333333373</v>
      </c>
    </row>
    <row r="10" spans="1:15" x14ac:dyDescent="0.2">
      <c r="A10">
        <v>0.3</v>
      </c>
      <c r="B10">
        <v>1.02</v>
      </c>
      <c r="C10">
        <f t="shared" si="1"/>
        <v>0.30599999999999999</v>
      </c>
      <c r="D10">
        <f t="shared" si="2"/>
        <v>0.09</v>
      </c>
      <c r="E10">
        <f t="shared" si="3"/>
        <v>1.0750000000000011</v>
      </c>
      <c r="F10">
        <f t="shared" si="4"/>
        <v>3.0250000000001153E-3</v>
      </c>
      <c r="H10" t="s">
        <v>11</v>
      </c>
      <c r="I10">
        <f>(I5*I3-I2*I4)/I7</f>
        <v>0.20999999999999988</v>
      </c>
    </row>
    <row r="11" spans="1:15" x14ac:dyDescent="0.2">
      <c r="A11">
        <v>0.3</v>
      </c>
      <c r="B11">
        <v>1.1000000000000001</v>
      </c>
      <c r="C11">
        <f t="shared" si="1"/>
        <v>0.33</v>
      </c>
      <c r="D11">
        <f t="shared" si="2"/>
        <v>0.09</v>
      </c>
      <c r="E11">
        <f t="shared" si="3"/>
        <v>1.0750000000000011</v>
      </c>
      <c r="F11">
        <f t="shared" si="4"/>
        <v>6.2499999999995112E-4</v>
      </c>
    </row>
    <row r="12" spans="1:15" x14ac:dyDescent="0.2">
      <c r="H12" t="s">
        <v>14</v>
      </c>
      <c r="I12">
        <f>SUM(F3:F11)/(I1-2)</f>
        <v>2.3690476190476209E-3</v>
      </c>
    </row>
    <row r="13" spans="1:15" x14ac:dyDescent="0.2">
      <c r="H13" t="s">
        <v>15</v>
      </c>
      <c r="I13">
        <f>SQRT(I12)</f>
        <v>4.8672863271515279E-2</v>
      </c>
    </row>
    <row r="15" spans="1:15" x14ac:dyDescent="0.2">
      <c r="H15" t="s">
        <v>16</v>
      </c>
      <c r="I15">
        <f>SQRT(I12*I1/I7)</f>
        <v>0.19870613222577457</v>
      </c>
    </row>
    <row r="16" spans="1:15" x14ac:dyDescent="0.2">
      <c r="H16" t="s">
        <v>17</v>
      </c>
      <c r="I16">
        <f>SQRT(I12*I5/I7)</f>
        <v>4.292543060462637E-2</v>
      </c>
    </row>
    <row r="18" spans="8:8" x14ac:dyDescent="0.2">
      <c r="H18" t="s">
        <v>18</v>
      </c>
    </row>
    <row r="19" spans="8:8" x14ac:dyDescent="0.2">
      <c r="H1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58F88-CDE8-C543-A945-B0BBDC5B7651}">
  <dimension ref="A1:O19"/>
  <sheetViews>
    <sheetView workbookViewId="0">
      <selection sqref="A1:O20"/>
    </sheetView>
  </sheetViews>
  <sheetFormatPr baseColWidth="10" defaultRowHeight="16" x14ac:dyDescent="0.2"/>
  <sheetData>
    <row r="1" spans="1:15" x14ac:dyDescent="0.2">
      <c r="H1" t="s">
        <v>4</v>
      </c>
      <c r="I1">
        <f>COUNT(A3:A14)</f>
        <v>12</v>
      </c>
      <c r="K1" t="s">
        <v>20</v>
      </c>
      <c r="L1" t="s">
        <v>21</v>
      </c>
      <c r="N1" t="s">
        <v>22</v>
      </c>
      <c r="O1">
        <f>AVERAGE(L2:L4)</f>
        <v>6.3717171139951132</v>
      </c>
    </row>
    <row r="2" spans="1:15" ht="18" x14ac:dyDescent="0.2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13</v>
      </c>
      <c r="H2" t="s">
        <v>5</v>
      </c>
      <c r="I2">
        <f>SUM(A3:A14)</f>
        <v>57</v>
      </c>
      <c r="K2" s="1">
        <v>850.06</v>
      </c>
      <c r="L2">
        <f>(K2-$I$10)/$I$9</f>
        <v>6.462267466422305</v>
      </c>
      <c r="N2" t="s">
        <v>23</v>
      </c>
      <c r="O2">
        <f xml:space="preserve"> COUNT(K2:K4)</f>
        <v>3</v>
      </c>
    </row>
    <row r="3" spans="1:15" ht="18" x14ac:dyDescent="0.2">
      <c r="A3">
        <v>1</v>
      </c>
      <c r="B3">
        <v>103.21</v>
      </c>
      <c r="C3">
        <f>A3*B3</f>
        <v>103.21</v>
      </c>
      <c r="D3">
        <f>A3^2</f>
        <v>1</v>
      </c>
      <c r="E3">
        <f>$I$9*A3+$I$10</f>
        <v>102.45715083798862</v>
      </c>
      <c r="F3">
        <f>(E3-B3)^2</f>
        <v>0.56678186074122605</v>
      </c>
      <c r="H3" t="s">
        <v>6</v>
      </c>
      <c r="I3">
        <f>SUM(B3:B14)</f>
        <v>7388.49</v>
      </c>
      <c r="K3" s="1">
        <v>835.99</v>
      </c>
      <c r="L3">
        <f t="shared" ref="L3:L4" si="0">(K3-$I$10)/$I$9</f>
        <v>6.3594667570099386</v>
      </c>
    </row>
    <row r="4" spans="1:15" ht="18" x14ac:dyDescent="0.2">
      <c r="A4">
        <v>1</v>
      </c>
      <c r="B4">
        <v>107.79</v>
      </c>
      <c r="C4">
        <f t="shared" ref="C4:C14" si="1">A4*B4</f>
        <v>107.79</v>
      </c>
      <c r="D4">
        <f t="shared" ref="D4:D14" si="2">A4^2</f>
        <v>1</v>
      </c>
      <c r="E4">
        <f t="shared" ref="E4:E14" si="3">$I$9*A4+$I$10</f>
        <v>102.45715083798862</v>
      </c>
      <c r="F4">
        <f t="shared" ref="F4:F14" si="4">(E4-B4)^2</f>
        <v>28.439280184765533</v>
      </c>
      <c r="H4" t="s">
        <v>7</v>
      </c>
      <c r="I4">
        <f>SUM(C3:C14)</f>
        <v>53469.69</v>
      </c>
      <c r="K4" s="1">
        <v>826.95</v>
      </c>
      <c r="L4">
        <f t="shared" si="0"/>
        <v>6.2934171185530943</v>
      </c>
      <c r="N4" t="s">
        <v>35</v>
      </c>
      <c r="O4">
        <f>(I13/ABS(I9))*SQRT((1/O2)+(((O1^2)*I1)/I7)+(I5/I7)-(2*O1*I2/I7))</f>
        <v>0.1211677336070737</v>
      </c>
    </row>
    <row r="5" spans="1:15" x14ac:dyDescent="0.2">
      <c r="A5">
        <v>1</v>
      </c>
      <c r="B5">
        <v>92.56</v>
      </c>
      <c r="C5">
        <f t="shared" si="1"/>
        <v>92.56</v>
      </c>
      <c r="D5">
        <f t="shared" si="2"/>
        <v>1</v>
      </c>
      <c r="E5">
        <f t="shared" si="3"/>
        <v>102.45715083798862</v>
      </c>
      <c r="F5">
        <f t="shared" si="4"/>
        <v>97.953594709898823</v>
      </c>
      <c r="H5" t="s">
        <v>8</v>
      </c>
      <c r="I5">
        <f>SUM(D3:D14)</f>
        <v>405</v>
      </c>
    </row>
    <row r="6" spans="1:15" x14ac:dyDescent="0.2">
      <c r="A6">
        <v>3</v>
      </c>
      <c r="B6">
        <v>406.82</v>
      </c>
      <c r="C6">
        <f t="shared" si="1"/>
        <v>1220.46</v>
      </c>
      <c r="D6">
        <f t="shared" si="2"/>
        <v>9</v>
      </c>
      <c r="E6">
        <f t="shared" si="3"/>
        <v>376.19067039106125</v>
      </c>
      <c r="F6">
        <f t="shared" si="4"/>
        <v>938.15583229301183</v>
      </c>
      <c r="N6" t="s">
        <v>25</v>
      </c>
    </row>
    <row r="7" spans="1:15" x14ac:dyDescent="0.2">
      <c r="A7">
        <v>3</v>
      </c>
      <c r="B7">
        <v>350.54</v>
      </c>
      <c r="C7">
        <f t="shared" si="1"/>
        <v>1051.6200000000001</v>
      </c>
      <c r="D7">
        <f t="shared" si="2"/>
        <v>9</v>
      </c>
      <c r="E7">
        <f t="shared" si="3"/>
        <v>376.19067039106125</v>
      </c>
      <c r="F7">
        <f t="shared" si="4"/>
        <v>657.95689151086503</v>
      </c>
      <c r="H7" t="s">
        <v>9</v>
      </c>
      <c r="I7">
        <f>I1*I5-I2^2</f>
        <v>1611</v>
      </c>
      <c r="N7" t="s">
        <v>28</v>
      </c>
    </row>
    <row r="8" spans="1:15" x14ac:dyDescent="0.2">
      <c r="A8">
        <v>3</v>
      </c>
      <c r="B8">
        <v>343.3</v>
      </c>
      <c r="C8">
        <f t="shared" si="1"/>
        <v>1029.9000000000001</v>
      </c>
      <c r="D8">
        <f t="shared" si="2"/>
        <v>9</v>
      </c>
      <c r="E8">
        <f t="shared" si="3"/>
        <v>376.19067039106125</v>
      </c>
      <c r="F8">
        <f t="shared" si="4"/>
        <v>1081.7961987734323</v>
      </c>
    </row>
    <row r="9" spans="1:15" x14ac:dyDescent="0.2">
      <c r="A9">
        <v>5</v>
      </c>
      <c r="B9">
        <v>665.02</v>
      </c>
      <c r="C9">
        <f t="shared" si="1"/>
        <v>3325.1</v>
      </c>
      <c r="D9">
        <f t="shared" si="2"/>
        <v>25</v>
      </c>
      <c r="E9">
        <f t="shared" si="3"/>
        <v>649.92418994413401</v>
      </c>
      <c r="F9">
        <f t="shared" si="4"/>
        <v>227.88348124278409</v>
      </c>
      <c r="H9" t="s">
        <v>29</v>
      </c>
      <c r="I9">
        <f>(I1*I4-I2*I3)/I7</f>
        <v>136.86675977653633</v>
      </c>
    </row>
    <row r="10" spans="1:15" x14ac:dyDescent="0.2">
      <c r="A10">
        <v>5</v>
      </c>
      <c r="B10">
        <v>695.83</v>
      </c>
      <c r="C10">
        <f t="shared" si="1"/>
        <v>3479.15</v>
      </c>
      <c r="D10">
        <f t="shared" si="2"/>
        <v>25</v>
      </c>
      <c r="E10">
        <f t="shared" si="3"/>
        <v>649.92418994413401</v>
      </c>
      <c r="F10">
        <f t="shared" si="4"/>
        <v>2107.3433968852505</v>
      </c>
      <c r="H10" t="s">
        <v>30</v>
      </c>
      <c r="I10">
        <f>(I5*I3-I2*I4)/I7</f>
        <v>-34.409608938547706</v>
      </c>
    </row>
    <row r="11" spans="1:15" x14ac:dyDescent="0.2">
      <c r="A11">
        <v>5</v>
      </c>
      <c r="B11">
        <v>634.86</v>
      </c>
      <c r="C11">
        <f t="shared" si="1"/>
        <v>3174.3</v>
      </c>
      <c r="D11">
        <f t="shared" si="2"/>
        <v>25</v>
      </c>
      <c r="E11">
        <f t="shared" si="3"/>
        <v>649.92418994413401</v>
      </c>
      <c r="F11">
        <f t="shared" si="4"/>
        <v>226.92981867294793</v>
      </c>
    </row>
    <row r="12" spans="1:15" x14ac:dyDescent="0.2">
      <c r="A12">
        <v>10</v>
      </c>
      <c r="B12">
        <v>1348.73</v>
      </c>
      <c r="C12">
        <f t="shared" si="1"/>
        <v>13487.3</v>
      </c>
      <c r="D12">
        <f t="shared" si="2"/>
        <v>100</v>
      </c>
      <c r="E12">
        <f t="shared" si="3"/>
        <v>1334.2579888268156</v>
      </c>
      <c r="F12">
        <f t="shared" si="4"/>
        <v>209.43910739677571</v>
      </c>
      <c r="H12" t="s">
        <v>31</v>
      </c>
      <c r="I12">
        <f>SUM(F3:F14)/(I1-2)</f>
        <v>630.41682905027892</v>
      </c>
    </row>
    <row r="13" spans="1:15" x14ac:dyDescent="0.2">
      <c r="A13">
        <v>10</v>
      </c>
      <c r="B13">
        <v>1307.3399999999999</v>
      </c>
      <c r="C13">
        <f t="shared" si="1"/>
        <v>13073.4</v>
      </c>
      <c r="D13">
        <f t="shared" si="2"/>
        <v>100</v>
      </c>
      <c r="E13">
        <f t="shared" si="3"/>
        <v>1334.2579888268156</v>
      </c>
      <c r="F13">
        <f t="shared" si="4"/>
        <v>724.57812248057189</v>
      </c>
      <c r="H13" t="s">
        <v>32</v>
      </c>
      <c r="I13">
        <f>SQRT(I12)</f>
        <v>25.108102856454106</v>
      </c>
    </row>
    <row r="14" spans="1:15" x14ac:dyDescent="0.2">
      <c r="A14">
        <v>10</v>
      </c>
      <c r="B14">
        <v>1332.49</v>
      </c>
      <c r="C14">
        <f t="shared" si="1"/>
        <v>13324.9</v>
      </c>
      <c r="D14">
        <f t="shared" si="2"/>
        <v>100</v>
      </c>
      <c r="E14">
        <f t="shared" si="3"/>
        <v>1334.2579888268156</v>
      </c>
      <c r="F14">
        <f t="shared" si="4"/>
        <v>3.1257844917446378</v>
      </c>
    </row>
    <row r="15" spans="1:15" x14ac:dyDescent="0.2">
      <c r="H15" t="s">
        <v>33</v>
      </c>
      <c r="I15">
        <f>SQRT(I12*I1/I7)</f>
        <v>2.1669892251809872</v>
      </c>
    </row>
    <row r="16" spans="1:15" x14ac:dyDescent="0.2">
      <c r="H16" t="s">
        <v>34</v>
      </c>
      <c r="I16">
        <f>SQRT(I12*I5/I7)</f>
        <v>12.589069770805317</v>
      </c>
    </row>
    <row r="18" spans="8:8" x14ac:dyDescent="0.2">
      <c r="H18" t="s">
        <v>18</v>
      </c>
    </row>
    <row r="19" spans="8:8" x14ac:dyDescent="0.2">
      <c r="H19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754-BDE8-8445-9D4C-88AE32F5F1AB}">
  <dimension ref="A1:O19"/>
  <sheetViews>
    <sheetView workbookViewId="0">
      <selection activeCell="O4" sqref="O4"/>
    </sheetView>
  </sheetViews>
  <sheetFormatPr baseColWidth="10" defaultRowHeight="16" x14ac:dyDescent="0.2"/>
  <cols>
    <col min="7" max="7" width="4.5" customWidth="1"/>
    <col min="10" max="10" width="3.5" customWidth="1"/>
    <col min="13" max="13" width="4" customWidth="1"/>
  </cols>
  <sheetData>
    <row r="1" spans="1:15" x14ac:dyDescent="0.2">
      <c r="H1" t="s">
        <v>4</v>
      </c>
      <c r="I1">
        <f>COUNT(A3:A17)</f>
        <v>15</v>
      </c>
      <c r="K1" t="s">
        <v>20</v>
      </c>
      <c r="L1" t="s">
        <v>21</v>
      </c>
      <c r="N1" t="s">
        <v>22</v>
      </c>
      <c r="O1">
        <v>1.240003</v>
      </c>
    </row>
    <row r="2" spans="1:15" ht="18" x14ac:dyDescent="0.2">
      <c r="A2" t="s">
        <v>0</v>
      </c>
      <c r="B2" t="s">
        <v>1</v>
      </c>
      <c r="C2" t="s">
        <v>2</v>
      </c>
      <c r="D2" t="s">
        <v>3</v>
      </c>
      <c r="E2" t="s">
        <v>12</v>
      </c>
      <c r="F2" t="s">
        <v>13</v>
      </c>
      <c r="H2" t="s">
        <v>5</v>
      </c>
      <c r="I2">
        <f>SUM(A3:A17)</f>
        <v>30</v>
      </c>
      <c r="K2" s="1">
        <v>850.06</v>
      </c>
      <c r="L2">
        <f>(K2-$I$10)/$I$9</f>
        <v>4.566986294195468</v>
      </c>
      <c r="N2" t="s">
        <v>23</v>
      </c>
      <c r="O2">
        <f xml:space="preserve"> COUNT(K2:K4)</f>
        <v>3</v>
      </c>
    </row>
    <row r="3" spans="1:15" ht="18" x14ac:dyDescent="0.2">
      <c r="A3">
        <v>0</v>
      </c>
      <c r="B3">
        <v>207.39</v>
      </c>
      <c r="C3">
        <f>A3*B3</f>
        <v>0</v>
      </c>
      <c r="D3">
        <f>A3^2</f>
        <v>0</v>
      </c>
      <c r="E3">
        <f>$I$9*A3+$I$10</f>
        <v>181.51866666666672</v>
      </c>
      <c r="F3">
        <f>(E3-B3)^2</f>
        <v>669.32588844444103</v>
      </c>
      <c r="H3" t="s">
        <v>6</v>
      </c>
      <c r="I3">
        <f>SUM(B3:B17)</f>
        <v>7114.3499999999995</v>
      </c>
      <c r="K3" s="1">
        <v>835.99</v>
      </c>
      <c r="L3">
        <f t="shared" ref="L3:L4" si="0">(K3-$I$10)/$I$9</f>
        <v>4.4708703265574714</v>
      </c>
    </row>
    <row r="4" spans="1:15" ht="18" x14ac:dyDescent="0.2">
      <c r="A4">
        <v>0</v>
      </c>
      <c r="B4">
        <v>180.7</v>
      </c>
      <c r="C4">
        <f t="shared" ref="C4:C17" si="1">A4*B4</f>
        <v>0</v>
      </c>
      <c r="D4">
        <f t="shared" ref="D4:D17" si="2">A4^2</f>
        <v>0</v>
      </c>
      <c r="E4">
        <f t="shared" ref="E4:E17" si="3">$I$9*A4+$I$10</f>
        <v>181.51866666666672</v>
      </c>
      <c r="F4">
        <f t="shared" ref="F4:F17" si="4">(E4-B4)^2</f>
        <v>0.67021511111121357</v>
      </c>
      <c r="H4" t="s">
        <v>7</v>
      </c>
      <c r="I4">
        <f>SUM(C3:C17)</f>
        <v>18620.27</v>
      </c>
      <c r="K4" s="1">
        <v>826.95</v>
      </c>
      <c r="L4">
        <f t="shared" si="0"/>
        <v>4.4091156465683099</v>
      </c>
      <c r="N4" t="s">
        <v>35</v>
      </c>
      <c r="O4">
        <f>(I13/ABS(I9))*SQRT((1/O2)+(((O1^2)*I1)/I7)+(I5/I7)-(2*O1*I2/I7))</f>
        <v>6.4703552749786647E-2</v>
      </c>
    </row>
    <row r="5" spans="1:15" x14ac:dyDescent="0.2">
      <c r="A5">
        <v>0</v>
      </c>
      <c r="B5">
        <v>187.07</v>
      </c>
      <c r="C5">
        <f t="shared" si="1"/>
        <v>0</v>
      </c>
      <c r="D5">
        <f t="shared" si="2"/>
        <v>0</v>
      </c>
      <c r="E5">
        <f t="shared" si="3"/>
        <v>181.51866666666672</v>
      </c>
      <c r="F5">
        <f t="shared" si="4"/>
        <v>30.817301777777132</v>
      </c>
      <c r="H5" t="s">
        <v>8</v>
      </c>
      <c r="I5">
        <f>SUM(D3:D17)</f>
        <v>90</v>
      </c>
    </row>
    <row r="6" spans="1:15" x14ac:dyDescent="0.2">
      <c r="A6">
        <v>1</v>
      </c>
      <c r="B6">
        <v>326.11</v>
      </c>
      <c r="C6">
        <f t="shared" si="1"/>
        <v>326.11</v>
      </c>
      <c r="D6">
        <f t="shared" si="2"/>
        <v>1</v>
      </c>
      <c r="E6">
        <f t="shared" si="3"/>
        <v>327.9043333333334</v>
      </c>
      <c r="F6">
        <f t="shared" si="4"/>
        <v>3.2196321111112929</v>
      </c>
      <c r="K6" t="s">
        <v>36</v>
      </c>
      <c r="L6">
        <f>-I10/I9</f>
        <v>-1.2400030057587605</v>
      </c>
      <c r="N6" t="s">
        <v>25</v>
      </c>
    </row>
    <row r="7" spans="1:15" x14ac:dyDescent="0.2">
      <c r="A7">
        <v>1</v>
      </c>
      <c r="B7">
        <v>312.14</v>
      </c>
      <c r="C7">
        <f t="shared" si="1"/>
        <v>312.14</v>
      </c>
      <c r="D7">
        <f t="shared" si="2"/>
        <v>1</v>
      </c>
      <c r="E7">
        <f t="shared" si="3"/>
        <v>327.9043333333334</v>
      </c>
      <c r="F7">
        <f t="shared" si="4"/>
        <v>248.5142054444469</v>
      </c>
      <c r="H7" t="s">
        <v>9</v>
      </c>
      <c r="I7">
        <f>I1*I5-I2^2</f>
        <v>450</v>
      </c>
      <c r="N7" t="s">
        <v>28</v>
      </c>
    </row>
    <row r="8" spans="1:15" x14ac:dyDescent="0.2">
      <c r="A8">
        <v>1</v>
      </c>
      <c r="B8">
        <v>323.64</v>
      </c>
      <c r="C8">
        <f t="shared" si="1"/>
        <v>323.64</v>
      </c>
      <c r="D8">
        <f t="shared" si="2"/>
        <v>1</v>
      </c>
      <c r="E8">
        <f t="shared" si="3"/>
        <v>327.9043333333334</v>
      </c>
      <c r="F8">
        <f t="shared" si="4"/>
        <v>18.184538777778442</v>
      </c>
    </row>
    <row r="9" spans="1:15" x14ac:dyDescent="0.2">
      <c r="A9">
        <v>2</v>
      </c>
      <c r="B9">
        <v>473.96</v>
      </c>
      <c r="C9">
        <f t="shared" si="1"/>
        <v>947.92</v>
      </c>
      <c r="D9">
        <f t="shared" si="2"/>
        <v>4</v>
      </c>
      <c r="E9">
        <f t="shared" si="3"/>
        <v>474.29000000000013</v>
      </c>
      <c r="F9">
        <f t="shared" si="4"/>
        <v>0.10890000000010204</v>
      </c>
      <c r="H9" t="s">
        <v>29</v>
      </c>
      <c r="I9">
        <f>(I1*I4-I2*I3)/I7</f>
        <v>146.38566666666671</v>
      </c>
    </row>
    <row r="10" spans="1:15" x14ac:dyDescent="0.2">
      <c r="A10">
        <v>2</v>
      </c>
      <c r="B10">
        <v>438.47</v>
      </c>
      <c r="C10">
        <f t="shared" si="1"/>
        <v>876.94</v>
      </c>
      <c r="D10">
        <f t="shared" si="2"/>
        <v>4</v>
      </c>
      <c r="E10">
        <f t="shared" si="3"/>
        <v>474.29000000000013</v>
      </c>
      <c r="F10">
        <f t="shared" si="4"/>
        <v>1283.0724000000077</v>
      </c>
      <c r="H10" t="s">
        <v>30</v>
      </c>
      <c r="I10">
        <f>(I5*I3-I2*I4)/I7</f>
        <v>181.51866666666672</v>
      </c>
    </row>
    <row r="11" spans="1:15" x14ac:dyDescent="0.2">
      <c r="A11">
        <v>2</v>
      </c>
      <c r="B11">
        <v>484.21</v>
      </c>
      <c r="C11">
        <f t="shared" si="1"/>
        <v>968.42</v>
      </c>
      <c r="D11">
        <f t="shared" si="2"/>
        <v>4</v>
      </c>
      <c r="E11">
        <f t="shared" si="3"/>
        <v>474.29000000000013</v>
      </c>
      <c r="F11">
        <f t="shared" si="4"/>
        <v>98.406399999996935</v>
      </c>
    </row>
    <row r="12" spans="1:15" x14ac:dyDescent="0.2">
      <c r="A12">
        <v>3</v>
      </c>
      <c r="B12">
        <v>609.55999999999995</v>
      </c>
      <c r="C12">
        <f t="shared" si="1"/>
        <v>1828.6799999999998</v>
      </c>
      <c r="D12">
        <f t="shared" si="2"/>
        <v>9</v>
      </c>
      <c r="E12">
        <f t="shared" si="3"/>
        <v>620.67566666666687</v>
      </c>
      <c r="F12">
        <f t="shared" si="4"/>
        <v>123.55804544445019</v>
      </c>
      <c r="H12" t="s">
        <v>31</v>
      </c>
      <c r="I12">
        <f>SUM(F3:F17)/(I1-2)</f>
        <v>213.98187974358959</v>
      </c>
    </row>
    <row r="13" spans="1:15" x14ac:dyDescent="0.2">
      <c r="A13">
        <v>3</v>
      </c>
      <c r="B13">
        <v>626.29</v>
      </c>
      <c r="C13">
        <f t="shared" si="1"/>
        <v>1878.87</v>
      </c>
      <c r="D13">
        <f t="shared" si="2"/>
        <v>9</v>
      </c>
      <c r="E13">
        <f t="shared" si="3"/>
        <v>620.67566666666687</v>
      </c>
      <c r="F13">
        <f t="shared" si="4"/>
        <v>31.52073877777508</v>
      </c>
      <c r="H13" t="s">
        <v>32</v>
      </c>
      <c r="I13">
        <f>SQRT(I12)</f>
        <v>14.628119487602964</v>
      </c>
    </row>
    <row r="14" spans="1:15" x14ac:dyDescent="0.2">
      <c r="A14">
        <v>3</v>
      </c>
      <c r="B14">
        <v>621.69000000000005</v>
      </c>
      <c r="C14">
        <f t="shared" si="1"/>
        <v>1865.0700000000002</v>
      </c>
      <c r="D14">
        <f t="shared" si="2"/>
        <v>9</v>
      </c>
      <c r="E14">
        <f t="shared" si="3"/>
        <v>620.67566666666687</v>
      </c>
      <c r="F14">
        <f t="shared" si="4"/>
        <v>1.0288721111108079</v>
      </c>
    </row>
    <row r="15" spans="1:15" x14ac:dyDescent="0.2">
      <c r="A15">
        <v>4</v>
      </c>
      <c r="B15">
        <v>768.6</v>
      </c>
      <c r="C15">
        <f t="shared" si="1"/>
        <v>3074.4</v>
      </c>
      <c r="D15">
        <f t="shared" si="2"/>
        <v>16</v>
      </c>
      <c r="E15">
        <f t="shared" si="3"/>
        <v>767.06133333333355</v>
      </c>
      <c r="F15">
        <f t="shared" si="4"/>
        <v>2.3674951111105131</v>
      </c>
      <c r="H15" t="s">
        <v>33</v>
      </c>
      <c r="I15">
        <f>SQRT(I12*I1/I7)</f>
        <v>2.6707170057470186</v>
      </c>
    </row>
    <row r="16" spans="1:15" x14ac:dyDescent="0.2">
      <c r="A16">
        <v>4</v>
      </c>
      <c r="B16">
        <v>782.87</v>
      </c>
      <c r="C16">
        <f t="shared" si="1"/>
        <v>3131.48</v>
      </c>
      <c r="D16">
        <f t="shared" si="2"/>
        <v>16</v>
      </c>
      <c r="E16">
        <f t="shared" si="3"/>
        <v>767.06133333333355</v>
      </c>
      <c r="F16">
        <f t="shared" si="4"/>
        <v>249.91394177777107</v>
      </c>
      <c r="H16" t="s">
        <v>34</v>
      </c>
      <c r="I16">
        <f>SQRT(I12*I5/I7)</f>
        <v>6.5418939114539238</v>
      </c>
    </row>
    <row r="17" spans="1:8" x14ac:dyDescent="0.2">
      <c r="A17">
        <v>4</v>
      </c>
      <c r="B17">
        <v>771.65</v>
      </c>
      <c r="C17">
        <f t="shared" si="1"/>
        <v>3086.6</v>
      </c>
      <c r="D17">
        <f t="shared" si="2"/>
        <v>16</v>
      </c>
      <c r="E17">
        <f t="shared" si="3"/>
        <v>767.06133333333355</v>
      </c>
      <c r="F17">
        <f t="shared" si="4"/>
        <v>21.055861777775576</v>
      </c>
    </row>
    <row r="18" spans="1:8" x14ac:dyDescent="0.2">
      <c r="H18" t="s">
        <v>18</v>
      </c>
    </row>
    <row r="19" spans="1:8" x14ac:dyDescent="0.2">
      <c r="H1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5BAA2-09BA-5644-BB16-1D6897D3E888}">
  <dimension ref="A1:G111"/>
  <sheetViews>
    <sheetView tabSelected="1" workbookViewId="0">
      <selection activeCell="C11" sqref="C11"/>
    </sheetView>
  </sheetViews>
  <sheetFormatPr baseColWidth="10" defaultRowHeight="16" x14ac:dyDescent="0.2"/>
  <cols>
    <col min="5" max="5" width="16.5" customWidth="1"/>
    <col min="6" max="6" width="16.1640625" customWidth="1"/>
  </cols>
  <sheetData>
    <row r="1" spans="1:7" x14ac:dyDescent="0.2">
      <c r="A1" t="s">
        <v>37</v>
      </c>
      <c r="B1" t="s">
        <v>38</v>
      </c>
      <c r="C1">
        <v>0</v>
      </c>
      <c r="F1" t="s">
        <v>43</v>
      </c>
      <c r="G1">
        <f>SUM(E11:E111)</f>
        <v>1872870.2815139191</v>
      </c>
    </row>
    <row r="2" spans="1:7" x14ac:dyDescent="0.2">
      <c r="B2" t="s">
        <v>39</v>
      </c>
      <c r="C2">
        <v>0</v>
      </c>
    </row>
    <row r="3" spans="1:7" x14ac:dyDescent="0.2">
      <c r="B3" t="s">
        <v>40</v>
      </c>
      <c r="C3">
        <v>0</v>
      </c>
    </row>
    <row r="4" spans="1:7" x14ac:dyDescent="0.2">
      <c r="B4" t="s">
        <v>41</v>
      </c>
      <c r="C4">
        <v>0</v>
      </c>
    </row>
    <row r="5" spans="1:7" x14ac:dyDescent="0.2">
      <c r="B5" t="s">
        <v>42</v>
      </c>
      <c r="C5">
        <v>0</v>
      </c>
    </row>
    <row r="10" spans="1:7" x14ac:dyDescent="0.2">
      <c r="A10" s="2" t="s">
        <v>0</v>
      </c>
      <c r="B10" s="2" t="s">
        <v>1</v>
      </c>
      <c r="C10" t="s">
        <v>44</v>
      </c>
      <c r="D10" t="s">
        <v>45</v>
      </c>
      <c r="E10" t="s">
        <v>46</v>
      </c>
    </row>
    <row r="11" spans="1:7" x14ac:dyDescent="0.2">
      <c r="A11">
        <v>-10</v>
      </c>
      <c r="B11">
        <v>351.83580000000001</v>
      </c>
      <c r="C11">
        <f>$C$1*(A11)^2+$C$2*A11+$C$3</f>
        <v>0</v>
      </c>
      <c r="D11">
        <f>C11-B11</f>
        <v>-351.83580000000001</v>
      </c>
      <c r="E11">
        <f>D11^2</f>
        <v>123788.43016164</v>
      </c>
    </row>
    <row r="12" spans="1:7" x14ac:dyDescent="0.2">
      <c r="A12">
        <v>-9.8000000000000007</v>
      </c>
      <c r="B12">
        <v>338.9699</v>
      </c>
      <c r="C12">
        <f t="shared" ref="C12:C75" si="0">$C$1*(A12)^2+$C$2*A12+$C$3</f>
        <v>0</v>
      </c>
      <c r="D12">
        <f t="shared" ref="D12:D75" si="1">C12-B12</f>
        <v>-338.9699</v>
      </c>
      <c r="E12">
        <f t="shared" ref="E12:E75" si="2">D12^2</f>
        <v>114900.59310601</v>
      </c>
    </row>
    <row r="13" spans="1:7" x14ac:dyDescent="0.2">
      <c r="A13">
        <v>-9.6</v>
      </c>
      <c r="B13">
        <v>326.43439999999998</v>
      </c>
      <c r="C13">
        <f t="shared" si="0"/>
        <v>0</v>
      </c>
      <c r="D13">
        <f t="shared" si="1"/>
        <v>-326.43439999999998</v>
      </c>
      <c r="E13">
        <f t="shared" si="2"/>
        <v>106559.41750335999</v>
      </c>
    </row>
    <row r="14" spans="1:7" x14ac:dyDescent="0.2">
      <c r="A14">
        <v>-9.4</v>
      </c>
      <c r="B14">
        <v>314.2226</v>
      </c>
      <c r="C14">
        <f t="shared" si="0"/>
        <v>0</v>
      </c>
      <c r="D14">
        <f t="shared" si="1"/>
        <v>-314.2226</v>
      </c>
      <c r="E14">
        <f t="shared" si="2"/>
        <v>98735.842350759995</v>
      </c>
    </row>
    <row r="15" spans="1:7" x14ac:dyDescent="0.2">
      <c r="A15">
        <v>-9.1999999999999993</v>
      </c>
      <c r="B15">
        <v>302.32810000000001</v>
      </c>
      <c r="C15">
        <f t="shared" si="0"/>
        <v>0</v>
      </c>
      <c r="D15">
        <f t="shared" si="1"/>
        <v>-302.32810000000001</v>
      </c>
      <c r="E15">
        <f t="shared" si="2"/>
        <v>91402.28004961001</v>
      </c>
    </row>
    <row r="16" spans="1:7" x14ac:dyDescent="0.2">
      <c r="A16">
        <v>-9</v>
      </c>
      <c r="B16">
        <v>290.74470000000002</v>
      </c>
      <c r="C16">
        <f t="shared" si="0"/>
        <v>0</v>
      </c>
      <c r="D16">
        <f t="shared" si="1"/>
        <v>-290.74470000000002</v>
      </c>
      <c r="E16">
        <f t="shared" si="2"/>
        <v>84532.480578090021</v>
      </c>
    </row>
    <row r="17" spans="1:5" x14ac:dyDescent="0.2">
      <c r="A17">
        <v>-8.8000000000000007</v>
      </c>
      <c r="B17">
        <v>279.46660000000003</v>
      </c>
      <c r="C17">
        <f t="shared" si="0"/>
        <v>0</v>
      </c>
      <c r="D17">
        <f t="shared" si="1"/>
        <v>-279.46660000000003</v>
      </c>
      <c r="E17">
        <f t="shared" si="2"/>
        <v>78101.58051556001</v>
      </c>
    </row>
    <row r="18" spans="1:5" x14ac:dyDescent="0.2">
      <c r="A18">
        <v>-8.6</v>
      </c>
      <c r="B18">
        <v>268.48790000000002</v>
      </c>
      <c r="C18">
        <f t="shared" si="0"/>
        <v>0</v>
      </c>
      <c r="D18">
        <f t="shared" si="1"/>
        <v>-268.48790000000002</v>
      </c>
      <c r="E18">
        <f t="shared" si="2"/>
        <v>72085.752446410013</v>
      </c>
    </row>
    <row r="19" spans="1:5" x14ac:dyDescent="0.2">
      <c r="A19">
        <v>-8.4</v>
      </c>
      <c r="B19">
        <v>257.80329999999998</v>
      </c>
      <c r="C19">
        <f t="shared" si="0"/>
        <v>0</v>
      </c>
      <c r="D19">
        <f t="shared" si="1"/>
        <v>-257.80329999999998</v>
      </c>
      <c r="E19">
        <f t="shared" si="2"/>
        <v>66462.541490889984</v>
      </c>
    </row>
    <row r="20" spans="1:5" x14ac:dyDescent="0.2">
      <c r="A20">
        <v>-8.1999999999999993</v>
      </c>
      <c r="B20">
        <v>247.4075</v>
      </c>
      <c r="C20">
        <f t="shared" si="0"/>
        <v>0</v>
      </c>
      <c r="D20">
        <f t="shared" si="1"/>
        <v>-247.4075</v>
      </c>
      <c r="E20">
        <f t="shared" si="2"/>
        <v>61210.471056249997</v>
      </c>
    </row>
    <row r="21" spans="1:5" x14ac:dyDescent="0.2">
      <c r="A21">
        <v>-8</v>
      </c>
      <c r="B21">
        <v>237.2955</v>
      </c>
      <c r="C21">
        <f t="shared" si="0"/>
        <v>0</v>
      </c>
      <c r="D21">
        <f t="shared" si="1"/>
        <v>-237.2955</v>
      </c>
      <c r="E21">
        <f t="shared" si="2"/>
        <v>56309.154320250003</v>
      </c>
    </row>
    <row r="22" spans="1:5" x14ac:dyDescent="0.2">
      <c r="A22">
        <v>-7.8</v>
      </c>
      <c r="B22">
        <v>227.4623</v>
      </c>
      <c r="C22">
        <f t="shared" si="0"/>
        <v>0</v>
      </c>
      <c r="D22">
        <f t="shared" si="1"/>
        <v>-227.4623</v>
      </c>
      <c r="E22">
        <f t="shared" si="2"/>
        <v>51739.097921289998</v>
      </c>
    </row>
    <row r="23" spans="1:5" x14ac:dyDescent="0.2">
      <c r="A23">
        <v>-7.6</v>
      </c>
      <c r="B23">
        <v>217.9034</v>
      </c>
      <c r="C23">
        <f t="shared" si="0"/>
        <v>0</v>
      </c>
      <c r="D23">
        <f t="shared" si="1"/>
        <v>-217.9034</v>
      </c>
      <c r="E23">
        <f t="shared" si="2"/>
        <v>47481.891731560005</v>
      </c>
    </row>
    <row r="24" spans="1:5" x14ac:dyDescent="0.2">
      <c r="A24">
        <v>-7.4</v>
      </c>
      <c r="B24">
        <v>208.61420000000001</v>
      </c>
      <c r="C24">
        <f t="shared" si="0"/>
        <v>0</v>
      </c>
      <c r="D24">
        <f t="shared" si="1"/>
        <v>-208.61420000000001</v>
      </c>
      <c r="E24">
        <f t="shared" si="2"/>
        <v>43519.884441640002</v>
      </c>
    </row>
    <row r="25" spans="1:5" x14ac:dyDescent="0.2">
      <c r="A25">
        <v>-7.2</v>
      </c>
      <c r="B25">
        <v>199.59039999999999</v>
      </c>
      <c r="C25">
        <f t="shared" si="0"/>
        <v>0</v>
      </c>
      <c r="D25">
        <f t="shared" si="1"/>
        <v>-199.59039999999999</v>
      </c>
      <c r="E25">
        <f t="shared" si="2"/>
        <v>39836.327772159995</v>
      </c>
    </row>
    <row r="26" spans="1:5" x14ac:dyDescent="0.2">
      <c r="A26">
        <v>-7</v>
      </c>
      <c r="B26">
        <v>190.828</v>
      </c>
      <c r="C26">
        <f t="shared" si="0"/>
        <v>0</v>
      </c>
      <c r="D26">
        <f t="shared" si="1"/>
        <v>-190.828</v>
      </c>
      <c r="E26">
        <f t="shared" si="2"/>
        <v>36415.325583999998</v>
      </c>
    </row>
    <row r="27" spans="1:5" x14ac:dyDescent="0.2">
      <c r="A27">
        <v>-6.8</v>
      </c>
      <c r="B27">
        <v>182.3229</v>
      </c>
      <c r="C27">
        <f t="shared" si="0"/>
        <v>0</v>
      </c>
      <c r="D27">
        <f t="shared" si="1"/>
        <v>-182.3229</v>
      </c>
      <c r="E27">
        <f t="shared" si="2"/>
        <v>33241.639864410005</v>
      </c>
    </row>
    <row r="28" spans="1:5" x14ac:dyDescent="0.2">
      <c r="A28">
        <v>-6.6</v>
      </c>
      <c r="B28">
        <v>174.07130000000001</v>
      </c>
      <c r="C28">
        <f t="shared" si="0"/>
        <v>0</v>
      </c>
      <c r="D28">
        <f t="shared" si="1"/>
        <v>-174.07130000000001</v>
      </c>
      <c r="E28">
        <f t="shared" si="2"/>
        <v>30300.817483690003</v>
      </c>
    </row>
    <row r="29" spans="1:5" x14ac:dyDescent="0.2">
      <c r="A29">
        <v>-6.4</v>
      </c>
      <c r="B29">
        <v>166.06960000000001</v>
      </c>
      <c r="C29">
        <f t="shared" si="0"/>
        <v>0</v>
      </c>
      <c r="D29">
        <f t="shared" si="1"/>
        <v>-166.06960000000001</v>
      </c>
      <c r="E29">
        <f t="shared" si="2"/>
        <v>27579.112044160003</v>
      </c>
    </row>
    <row r="30" spans="1:5" x14ac:dyDescent="0.2">
      <c r="A30">
        <v>-6.2</v>
      </c>
      <c r="B30">
        <v>158.3142</v>
      </c>
      <c r="C30">
        <f t="shared" si="0"/>
        <v>0</v>
      </c>
      <c r="D30">
        <f t="shared" si="1"/>
        <v>-158.3142</v>
      </c>
      <c r="E30">
        <f t="shared" si="2"/>
        <v>25063.385921640001</v>
      </c>
    </row>
    <row r="31" spans="1:5" x14ac:dyDescent="0.2">
      <c r="A31">
        <v>-6</v>
      </c>
      <c r="B31">
        <v>150.80179999999999</v>
      </c>
      <c r="C31">
        <f t="shared" si="0"/>
        <v>0</v>
      </c>
      <c r="D31">
        <f t="shared" si="1"/>
        <v>-150.80179999999999</v>
      </c>
      <c r="E31">
        <f t="shared" si="2"/>
        <v>22741.182883239995</v>
      </c>
    </row>
    <row r="32" spans="1:5" x14ac:dyDescent="0.2">
      <c r="A32">
        <v>-5.8</v>
      </c>
      <c r="B32">
        <v>143.529</v>
      </c>
      <c r="C32">
        <f t="shared" si="0"/>
        <v>0</v>
      </c>
      <c r="D32">
        <f t="shared" si="1"/>
        <v>-143.529</v>
      </c>
      <c r="E32">
        <f t="shared" si="2"/>
        <v>20600.573840999998</v>
      </c>
    </row>
    <row r="33" spans="1:5" x14ac:dyDescent="0.2">
      <c r="A33">
        <v>-5.6</v>
      </c>
      <c r="B33">
        <v>136.49279999999999</v>
      </c>
      <c r="C33">
        <f t="shared" si="0"/>
        <v>0</v>
      </c>
      <c r="D33">
        <f t="shared" si="1"/>
        <v>-136.49279999999999</v>
      </c>
      <c r="E33">
        <f t="shared" si="2"/>
        <v>18630.284451839998</v>
      </c>
    </row>
    <row r="34" spans="1:5" x14ac:dyDescent="0.2">
      <c r="A34">
        <v>-5.4</v>
      </c>
      <c r="B34">
        <v>129.6902</v>
      </c>
      <c r="C34">
        <f t="shared" si="0"/>
        <v>0</v>
      </c>
      <c r="D34">
        <f t="shared" si="1"/>
        <v>-129.6902</v>
      </c>
      <c r="E34">
        <f t="shared" si="2"/>
        <v>16819.547976040001</v>
      </c>
    </row>
    <row r="35" spans="1:5" x14ac:dyDescent="0.2">
      <c r="A35">
        <v>-5.2</v>
      </c>
      <c r="B35">
        <v>123.1183</v>
      </c>
      <c r="C35">
        <f t="shared" si="0"/>
        <v>0</v>
      </c>
      <c r="D35">
        <f t="shared" si="1"/>
        <v>-123.1183</v>
      </c>
      <c r="E35">
        <f t="shared" si="2"/>
        <v>15158.115794890002</v>
      </c>
    </row>
    <row r="36" spans="1:5" x14ac:dyDescent="0.2">
      <c r="A36">
        <v>-5</v>
      </c>
      <c r="B36">
        <v>116.77419999999999</v>
      </c>
      <c r="C36">
        <f t="shared" si="0"/>
        <v>0</v>
      </c>
      <c r="D36">
        <f t="shared" si="1"/>
        <v>-116.77419999999999</v>
      </c>
      <c r="E36">
        <f t="shared" si="2"/>
        <v>13636.213785639999</v>
      </c>
    </row>
    <row r="37" spans="1:5" x14ac:dyDescent="0.2">
      <c r="A37">
        <v>-4.8</v>
      </c>
      <c r="B37">
        <v>110.6554</v>
      </c>
      <c r="C37">
        <f t="shared" si="0"/>
        <v>0</v>
      </c>
      <c r="D37">
        <f t="shared" si="1"/>
        <v>-110.6554</v>
      </c>
      <c r="E37">
        <f t="shared" si="2"/>
        <v>12244.617549160001</v>
      </c>
    </row>
    <row r="38" spans="1:5" x14ac:dyDescent="0.2">
      <c r="A38">
        <v>-4.5999999999999996</v>
      </c>
      <c r="B38">
        <v>104.7594</v>
      </c>
      <c r="C38">
        <f t="shared" si="0"/>
        <v>0</v>
      </c>
      <c r="D38">
        <f t="shared" si="1"/>
        <v>-104.7594</v>
      </c>
      <c r="E38">
        <f t="shared" si="2"/>
        <v>10974.531888359999</v>
      </c>
    </row>
    <row r="39" spans="1:5" x14ac:dyDescent="0.2">
      <c r="A39">
        <v>-4.4000000000000004</v>
      </c>
      <c r="B39">
        <v>99.083500000000001</v>
      </c>
      <c r="C39">
        <f t="shared" si="0"/>
        <v>0</v>
      </c>
      <c r="D39">
        <f t="shared" si="1"/>
        <v>-99.083500000000001</v>
      </c>
      <c r="E39">
        <f t="shared" si="2"/>
        <v>9817.5399722500006</v>
      </c>
    </row>
    <row r="40" spans="1:5" x14ac:dyDescent="0.2">
      <c r="A40">
        <v>-4.2</v>
      </c>
      <c r="B40">
        <v>93.625500000000002</v>
      </c>
      <c r="C40">
        <f t="shared" si="0"/>
        <v>0</v>
      </c>
      <c r="D40">
        <f t="shared" si="1"/>
        <v>-93.625500000000002</v>
      </c>
      <c r="E40">
        <f t="shared" si="2"/>
        <v>8765.7342502499996</v>
      </c>
    </row>
    <row r="41" spans="1:5" x14ac:dyDescent="0.2">
      <c r="A41">
        <v>-4</v>
      </c>
      <c r="B41">
        <v>88.383110000000002</v>
      </c>
      <c r="C41">
        <f t="shared" si="0"/>
        <v>0</v>
      </c>
      <c r="D41">
        <f t="shared" si="1"/>
        <v>-88.383110000000002</v>
      </c>
      <c r="E41">
        <f t="shared" si="2"/>
        <v>7811.5741332721</v>
      </c>
    </row>
    <row r="42" spans="1:5" x14ac:dyDescent="0.2">
      <c r="A42">
        <v>-3.8</v>
      </c>
      <c r="B42">
        <v>83.354140000000001</v>
      </c>
      <c r="C42">
        <f t="shared" si="0"/>
        <v>0</v>
      </c>
      <c r="D42">
        <f t="shared" si="1"/>
        <v>-83.354140000000001</v>
      </c>
      <c r="E42">
        <f t="shared" si="2"/>
        <v>6947.9126551396002</v>
      </c>
    </row>
    <row r="43" spans="1:5" x14ac:dyDescent="0.2">
      <c r="A43">
        <v>-3.6</v>
      </c>
      <c r="B43">
        <v>78.536500000000004</v>
      </c>
      <c r="C43">
        <f t="shared" si="0"/>
        <v>0</v>
      </c>
      <c r="D43">
        <f t="shared" si="1"/>
        <v>-78.536500000000004</v>
      </c>
      <c r="E43">
        <f t="shared" si="2"/>
        <v>6167.9818322500005</v>
      </c>
    </row>
    <row r="44" spans="1:5" x14ac:dyDescent="0.2">
      <c r="A44">
        <v>-3.4</v>
      </c>
      <c r="B44">
        <v>73.928169999999994</v>
      </c>
      <c r="C44">
        <f t="shared" si="0"/>
        <v>0</v>
      </c>
      <c r="D44">
        <f t="shared" si="1"/>
        <v>-73.928169999999994</v>
      </c>
      <c r="E44">
        <f t="shared" si="2"/>
        <v>5465.3743195488996</v>
      </c>
    </row>
    <row r="45" spans="1:5" x14ac:dyDescent="0.2">
      <c r="A45">
        <v>-3.2</v>
      </c>
      <c r="B45">
        <v>69.527209999999997</v>
      </c>
      <c r="C45">
        <f t="shared" si="0"/>
        <v>0</v>
      </c>
      <c r="D45">
        <f t="shared" si="1"/>
        <v>-69.527209999999997</v>
      </c>
      <c r="E45">
        <f t="shared" si="2"/>
        <v>4834.0329303840999</v>
      </c>
    </row>
    <row r="46" spans="1:5" x14ac:dyDescent="0.2">
      <c r="A46">
        <v>-3</v>
      </c>
      <c r="B46">
        <v>65.331779999999995</v>
      </c>
      <c r="C46">
        <f t="shared" si="0"/>
        <v>0</v>
      </c>
      <c r="D46">
        <f t="shared" si="1"/>
        <v>-65.331779999999995</v>
      </c>
      <c r="E46">
        <f t="shared" si="2"/>
        <v>4268.2414779683995</v>
      </c>
    </row>
    <row r="47" spans="1:5" x14ac:dyDescent="0.2">
      <c r="A47">
        <v>-2.8</v>
      </c>
      <c r="B47">
        <v>61.340089999999996</v>
      </c>
      <c r="C47">
        <f t="shared" si="0"/>
        <v>0</v>
      </c>
      <c r="D47">
        <f t="shared" si="1"/>
        <v>-61.340089999999996</v>
      </c>
      <c r="E47">
        <f t="shared" si="2"/>
        <v>3762.6066412080995</v>
      </c>
    </row>
    <row r="48" spans="1:5" x14ac:dyDescent="0.2">
      <c r="A48">
        <v>-2.6</v>
      </c>
      <c r="B48">
        <v>57.550409999999999</v>
      </c>
      <c r="C48">
        <f t="shared" si="0"/>
        <v>0</v>
      </c>
      <c r="D48">
        <f t="shared" si="1"/>
        <v>-57.550409999999999</v>
      </c>
      <c r="E48">
        <f t="shared" si="2"/>
        <v>3312.0496911680998</v>
      </c>
    </row>
    <row r="49" spans="1:5" x14ac:dyDescent="0.2">
      <c r="A49">
        <v>-2.4</v>
      </c>
      <c r="B49">
        <v>53.961120000000001</v>
      </c>
      <c r="C49">
        <f t="shared" si="0"/>
        <v>0</v>
      </c>
      <c r="D49">
        <f t="shared" si="1"/>
        <v>-53.961120000000001</v>
      </c>
      <c r="E49">
        <f t="shared" si="2"/>
        <v>2911.8024716544001</v>
      </c>
    </row>
    <row r="50" spans="1:5" x14ac:dyDescent="0.2">
      <c r="A50">
        <v>-2.2000000000000002</v>
      </c>
      <c r="B50">
        <v>50.570610000000002</v>
      </c>
      <c r="C50">
        <f t="shared" si="0"/>
        <v>0</v>
      </c>
      <c r="D50">
        <f t="shared" si="1"/>
        <v>-50.570610000000002</v>
      </c>
      <c r="E50">
        <f t="shared" si="2"/>
        <v>2557.3865957721</v>
      </c>
    </row>
    <row r="51" spans="1:5" x14ac:dyDescent="0.2">
      <c r="A51">
        <v>-2</v>
      </c>
      <c r="B51">
        <v>47.377369999999999</v>
      </c>
      <c r="C51">
        <f t="shared" si="0"/>
        <v>0</v>
      </c>
      <c r="D51">
        <f t="shared" si="1"/>
        <v>-47.377369999999999</v>
      </c>
      <c r="E51">
        <f t="shared" si="2"/>
        <v>2244.6151881168998</v>
      </c>
    </row>
    <row r="52" spans="1:5" x14ac:dyDescent="0.2">
      <c r="A52">
        <v>-1.8</v>
      </c>
      <c r="B52">
        <v>44.379939999999998</v>
      </c>
      <c r="C52">
        <f t="shared" si="0"/>
        <v>0</v>
      </c>
      <c r="D52">
        <f t="shared" si="1"/>
        <v>-44.379939999999998</v>
      </c>
      <c r="E52">
        <f t="shared" si="2"/>
        <v>1969.5790744035999</v>
      </c>
    </row>
    <row r="53" spans="1:5" x14ac:dyDescent="0.2">
      <c r="A53">
        <v>-1.6</v>
      </c>
      <c r="B53">
        <v>41.576920000000001</v>
      </c>
      <c r="C53">
        <f t="shared" si="0"/>
        <v>0</v>
      </c>
      <c r="D53">
        <f t="shared" si="1"/>
        <v>-41.576920000000001</v>
      </c>
      <c r="E53">
        <f t="shared" si="2"/>
        <v>1728.6402766864001</v>
      </c>
    </row>
    <row r="54" spans="1:5" x14ac:dyDescent="0.2">
      <c r="A54">
        <v>-1.4</v>
      </c>
      <c r="B54">
        <v>38.966949999999997</v>
      </c>
      <c r="C54">
        <f t="shared" si="0"/>
        <v>0</v>
      </c>
      <c r="D54">
        <f t="shared" si="1"/>
        <v>-38.966949999999997</v>
      </c>
      <c r="E54">
        <f t="shared" si="2"/>
        <v>1518.4231923024997</v>
      </c>
    </row>
    <row r="55" spans="1:5" x14ac:dyDescent="0.2">
      <c r="A55">
        <v>-1.2</v>
      </c>
      <c r="B55">
        <v>36.548740000000002</v>
      </c>
      <c r="C55">
        <f t="shared" si="0"/>
        <v>0</v>
      </c>
      <c r="D55">
        <f t="shared" si="1"/>
        <v>-36.548740000000002</v>
      </c>
      <c r="E55">
        <f t="shared" si="2"/>
        <v>1335.8103955876002</v>
      </c>
    </row>
    <row r="56" spans="1:5" x14ac:dyDescent="0.2">
      <c r="A56">
        <v>-1</v>
      </c>
      <c r="B56">
        <v>34.321040000000004</v>
      </c>
      <c r="C56">
        <f t="shared" si="0"/>
        <v>0</v>
      </c>
      <c r="D56">
        <f t="shared" si="1"/>
        <v>-34.321040000000004</v>
      </c>
      <c r="E56">
        <f t="shared" si="2"/>
        <v>1177.9337866816002</v>
      </c>
    </row>
    <row r="57" spans="1:5" x14ac:dyDescent="0.2">
      <c r="A57">
        <v>-0.8</v>
      </c>
      <c r="B57">
        <v>32.28266</v>
      </c>
      <c r="C57">
        <f t="shared" si="0"/>
        <v>0</v>
      </c>
      <c r="D57">
        <f t="shared" si="1"/>
        <v>-32.28266</v>
      </c>
      <c r="E57">
        <f t="shared" si="2"/>
        <v>1042.1701366755999</v>
      </c>
    </row>
    <row r="58" spans="1:5" x14ac:dyDescent="0.2">
      <c r="A58">
        <v>-0.6</v>
      </c>
      <c r="B58">
        <v>30.432449999999999</v>
      </c>
      <c r="C58">
        <f t="shared" si="0"/>
        <v>0</v>
      </c>
      <c r="D58">
        <f t="shared" si="1"/>
        <v>-30.432449999999999</v>
      </c>
      <c r="E58">
        <f t="shared" si="2"/>
        <v>926.13401300249996</v>
      </c>
    </row>
    <row r="59" spans="1:5" x14ac:dyDescent="0.2">
      <c r="A59">
        <v>-0.4</v>
      </c>
      <c r="B59">
        <v>28.769310000000001</v>
      </c>
      <c r="C59">
        <f t="shared" si="0"/>
        <v>0</v>
      </c>
      <c r="D59">
        <f t="shared" si="1"/>
        <v>-28.769310000000001</v>
      </c>
      <c r="E59">
        <f t="shared" si="2"/>
        <v>827.67319787610006</v>
      </c>
    </row>
    <row r="60" spans="1:5" x14ac:dyDescent="0.2">
      <c r="A60">
        <v>-0.2</v>
      </c>
      <c r="B60">
        <v>27.292159999999999</v>
      </c>
      <c r="C60">
        <f t="shared" si="0"/>
        <v>0</v>
      </c>
      <c r="D60">
        <f t="shared" si="1"/>
        <v>-27.292159999999999</v>
      </c>
      <c r="E60">
        <f t="shared" si="2"/>
        <v>744.86199746559998</v>
      </c>
    </row>
    <row r="61" spans="1:5" x14ac:dyDescent="0.2">
      <c r="A61">
        <v>0</v>
      </c>
      <c r="B61">
        <v>26</v>
      </c>
      <c r="C61">
        <f t="shared" si="0"/>
        <v>0</v>
      </c>
      <c r="D61">
        <f t="shared" si="1"/>
        <v>-26</v>
      </c>
      <c r="E61">
        <f t="shared" si="2"/>
        <v>676</v>
      </c>
    </row>
    <row r="62" spans="1:5" x14ac:dyDescent="0.2">
      <c r="A62">
        <v>0.2</v>
      </c>
      <c r="B62">
        <v>24.891839999999998</v>
      </c>
      <c r="C62">
        <f t="shared" si="0"/>
        <v>0</v>
      </c>
      <c r="D62">
        <f t="shared" si="1"/>
        <v>-24.891839999999998</v>
      </c>
      <c r="E62">
        <f t="shared" si="2"/>
        <v>619.60369858559989</v>
      </c>
    </row>
    <row r="63" spans="1:5" x14ac:dyDescent="0.2">
      <c r="A63">
        <v>0.4</v>
      </c>
      <c r="B63">
        <v>23.966750000000001</v>
      </c>
      <c r="C63">
        <f t="shared" si="0"/>
        <v>0</v>
      </c>
      <c r="D63">
        <f t="shared" si="1"/>
        <v>-23.966750000000001</v>
      </c>
      <c r="E63">
        <f t="shared" si="2"/>
        <v>574.40510556250001</v>
      </c>
    </row>
    <row r="64" spans="1:5" x14ac:dyDescent="0.2">
      <c r="A64">
        <v>0.6</v>
      </c>
      <c r="B64">
        <v>23.22381</v>
      </c>
      <c r="C64">
        <f t="shared" si="0"/>
        <v>0</v>
      </c>
      <c r="D64">
        <f t="shared" si="1"/>
        <v>-23.22381</v>
      </c>
      <c r="E64">
        <f t="shared" si="2"/>
        <v>539.34535091609996</v>
      </c>
    </row>
    <row r="65" spans="1:5" x14ac:dyDescent="0.2">
      <c r="A65">
        <v>0.8</v>
      </c>
      <c r="B65">
        <v>22.66216</v>
      </c>
      <c r="C65">
        <f t="shared" si="0"/>
        <v>0</v>
      </c>
      <c r="D65">
        <f t="shared" si="1"/>
        <v>-22.66216</v>
      </c>
      <c r="E65">
        <f t="shared" si="2"/>
        <v>513.57349586559997</v>
      </c>
    </row>
    <row r="66" spans="1:5" x14ac:dyDescent="0.2">
      <c r="A66">
        <v>1</v>
      </c>
      <c r="B66">
        <v>22.28096</v>
      </c>
      <c r="C66">
        <f t="shared" si="0"/>
        <v>0</v>
      </c>
      <c r="D66">
        <f t="shared" si="1"/>
        <v>-22.28096</v>
      </c>
      <c r="E66">
        <f t="shared" si="2"/>
        <v>496.44117852160002</v>
      </c>
    </row>
    <row r="67" spans="1:5" x14ac:dyDescent="0.2">
      <c r="A67">
        <v>1.2</v>
      </c>
      <c r="B67">
        <v>22.079419999999999</v>
      </c>
      <c r="C67">
        <f t="shared" si="0"/>
        <v>0</v>
      </c>
      <c r="D67">
        <f t="shared" si="1"/>
        <v>-22.079419999999999</v>
      </c>
      <c r="E67">
        <f t="shared" si="2"/>
        <v>487.50078753639997</v>
      </c>
    </row>
    <row r="68" spans="1:5" x14ac:dyDescent="0.2">
      <c r="A68">
        <v>1.4</v>
      </c>
      <c r="B68">
        <v>22.056760000000001</v>
      </c>
      <c r="C68">
        <f t="shared" si="0"/>
        <v>0</v>
      </c>
      <c r="D68">
        <f t="shared" si="1"/>
        <v>-22.056760000000001</v>
      </c>
      <c r="E68">
        <f t="shared" si="2"/>
        <v>486.50066169760004</v>
      </c>
    </row>
    <row r="69" spans="1:5" x14ac:dyDescent="0.2">
      <c r="A69">
        <v>1.6</v>
      </c>
      <c r="B69">
        <v>22.212240000000001</v>
      </c>
      <c r="C69">
        <f t="shared" si="0"/>
        <v>0</v>
      </c>
      <c r="D69">
        <f t="shared" si="1"/>
        <v>-22.212240000000001</v>
      </c>
      <c r="E69">
        <f t="shared" si="2"/>
        <v>493.38360581760008</v>
      </c>
    </row>
    <row r="70" spans="1:5" x14ac:dyDescent="0.2">
      <c r="A70">
        <v>1.8</v>
      </c>
      <c r="B70">
        <v>22.54514</v>
      </c>
      <c r="C70">
        <f t="shared" si="0"/>
        <v>0</v>
      </c>
      <c r="D70">
        <f t="shared" si="1"/>
        <v>-22.54514</v>
      </c>
      <c r="E70">
        <f t="shared" si="2"/>
        <v>508.28333761959999</v>
      </c>
    </row>
    <row r="71" spans="1:5" x14ac:dyDescent="0.2">
      <c r="A71">
        <v>2</v>
      </c>
      <c r="B71">
        <v>23.0548</v>
      </c>
      <c r="C71">
        <f t="shared" si="0"/>
        <v>0</v>
      </c>
      <c r="D71">
        <f t="shared" si="1"/>
        <v>-23.0548</v>
      </c>
      <c r="E71">
        <f t="shared" si="2"/>
        <v>531.52380303999996</v>
      </c>
    </row>
    <row r="72" spans="1:5" x14ac:dyDescent="0.2">
      <c r="A72">
        <v>2.2000000000000002</v>
      </c>
      <c r="B72">
        <v>23.740549999999999</v>
      </c>
      <c r="C72">
        <f t="shared" si="0"/>
        <v>0</v>
      </c>
      <c r="D72">
        <f t="shared" si="1"/>
        <v>-23.740549999999999</v>
      </c>
      <c r="E72">
        <f t="shared" si="2"/>
        <v>563.61371430249994</v>
      </c>
    </row>
    <row r="73" spans="1:5" x14ac:dyDescent="0.2">
      <c r="A73">
        <v>2.4</v>
      </c>
      <c r="B73">
        <v>24.601749999999999</v>
      </c>
      <c r="C73">
        <f t="shared" si="0"/>
        <v>0</v>
      </c>
      <c r="D73">
        <f t="shared" si="1"/>
        <v>-24.601749999999999</v>
      </c>
      <c r="E73">
        <f t="shared" si="2"/>
        <v>605.24610306249997</v>
      </c>
    </row>
    <row r="74" spans="1:5" x14ac:dyDescent="0.2">
      <c r="A74">
        <v>2.6</v>
      </c>
      <c r="B74">
        <v>25.637810000000002</v>
      </c>
      <c r="C74">
        <f t="shared" si="0"/>
        <v>0</v>
      </c>
      <c r="D74">
        <f t="shared" si="1"/>
        <v>-25.637810000000002</v>
      </c>
      <c r="E74">
        <f t="shared" si="2"/>
        <v>657.29730159610006</v>
      </c>
    </row>
    <row r="75" spans="1:5" x14ac:dyDescent="0.2">
      <c r="A75">
        <v>2.8</v>
      </c>
      <c r="B75">
        <v>26.848140000000001</v>
      </c>
      <c r="C75">
        <f t="shared" si="0"/>
        <v>0</v>
      </c>
      <c r="D75">
        <f t="shared" si="1"/>
        <v>-26.848140000000001</v>
      </c>
      <c r="E75">
        <f t="shared" si="2"/>
        <v>720.82262145959999</v>
      </c>
    </row>
    <row r="76" spans="1:5" x14ac:dyDescent="0.2">
      <c r="A76">
        <v>3</v>
      </c>
      <c r="B76">
        <v>28.23217</v>
      </c>
      <c r="C76">
        <f t="shared" ref="C76:C111" si="3">$C$1*(A76)^2+$C$2*A76+$C$3</f>
        <v>0</v>
      </c>
      <c r="D76">
        <f t="shared" ref="D76:D111" si="4">C76-B76</f>
        <v>-28.23217</v>
      </c>
      <c r="E76">
        <f t="shared" ref="E76:E111" si="5">D76^2</f>
        <v>797.05542290890003</v>
      </c>
    </row>
    <row r="77" spans="1:5" x14ac:dyDescent="0.2">
      <c r="A77">
        <v>3.2</v>
      </c>
      <c r="B77">
        <v>29.789390000000001</v>
      </c>
      <c r="C77">
        <f t="shared" si="3"/>
        <v>0</v>
      </c>
      <c r="D77">
        <f t="shared" si="4"/>
        <v>-29.789390000000001</v>
      </c>
      <c r="E77">
        <f t="shared" si="5"/>
        <v>887.40775657210008</v>
      </c>
    </row>
    <row r="78" spans="1:5" x14ac:dyDescent="0.2">
      <c r="A78">
        <v>3.4</v>
      </c>
      <c r="B78">
        <v>31.51925</v>
      </c>
      <c r="C78">
        <f t="shared" si="3"/>
        <v>0</v>
      </c>
      <c r="D78">
        <f t="shared" si="4"/>
        <v>-31.51925</v>
      </c>
      <c r="E78">
        <f t="shared" si="5"/>
        <v>993.46312056249997</v>
      </c>
    </row>
    <row r="79" spans="1:5" x14ac:dyDescent="0.2">
      <c r="A79">
        <v>3.6</v>
      </c>
      <c r="B79">
        <v>33.421280000000003</v>
      </c>
      <c r="C79">
        <f t="shared" si="3"/>
        <v>0</v>
      </c>
      <c r="D79">
        <f t="shared" si="4"/>
        <v>-33.421280000000003</v>
      </c>
      <c r="E79">
        <f t="shared" si="5"/>
        <v>1116.9819568384003</v>
      </c>
    </row>
    <row r="80" spans="1:5" x14ac:dyDescent="0.2">
      <c r="A80">
        <v>3.8</v>
      </c>
      <c r="B80">
        <v>35.494999999999997</v>
      </c>
      <c r="C80">
        <f t="shared" si="3"/>
        <v>0</v>
      </c>
      <c r="D80">
        <f t="shared" si="4"/>
        <v>-35.494999999999997</v>
      </c>
      <c r="E80">
        <f t="shared" si="5"/>
        <v>1259.8950249999998</v>
      </c>
    </row>
    <row r="81" spans="1:5" x14ac:dyDescent="0.2">
      <c r="A81">
        <v>4</v>
      </c>
      <c r="B81">
        <v>37.739930000000001</v>
      </c>
      <c r="C81">
        <f t="shared" si="3"/>
        <v>0</v>
      </c>
      <c r="D81">
        <f t="shared" si="4"/>
        <v>-37.739930000000001</v>
      </c>
      <c r="E81">
        <f t="shared" si="5"/>
        <v>1424.3023164049</v>
      </c>
    </row>
    <row r="82" spans="1:5" x14ac:dyDescent="0.2">
      <c r="A82">
        <v>4.2</v>
      </c>
      <c r="B82">
        <v>40.155659999999997</v>
      </c>
      <c r="C82">
        <f t="shared" si="3"/>
        <v>0</v>
      </c>
      <c r="D82">
        <f t="shared" si="4"/>
        <v>-40.155659999999997</v>
      </c>
      <c r="E82">
        <f t="shared" si="5"/>
        <v>1612.4770300355999</v>
      </c>
    </row>
    <row r="83" spans="1:5" x14ac:dyDescent="0.2">
      <c r="A83">
        <v>4.4000000000000004</v>
      </c>
      <c r="B83">
        <v>42.74174</v>
      </c>
      <c r="C83">
        <f t="shared" si="3"/>
        <v>0</v>
      </c>
      <c r="D83">
        <f t="shared" si="4"/>
        <v>-42.74174</v>
      </c>
      <c r="E83">
        <f t="shared" si="5"/>
        <v>1826.8563382276</v>
      </c>
    </row>
    <row r="84" spans="1:5" x14ac:dyDescent="0.2">
      <c r="A84">
        <v>4.5999999999999996</v>
      </c>
      <c r="B84">
        <v>45.497790000000002</v>
      </c>
      <c r="C84">
        <f t="shared" si="3"/>
        <v>0</v>
      </c>
      <c r="D84">
        <f t="shared" si="4"/>
        <v>-45.497790000000002</v>
      </c>
      <c r="E84">
        <f t="shared" si="5"/>
        <v>2070.0488948841003</v>
      </c>
    </row>
    <row r="85" spans="1:5" x14ac:dyDescent="0.2">
      <c r="A85">
        <v>4.8</v>
      </c>
      <c r="B85">
        <v>48.423389999999998</v>
      </c>
      <c r="C85">
        <f t="shared" si="3"/>
        <v>0</v>
      </c>
      <c r="D85">
        <f t="shared" si="4"/>
        <v>-48.423389999999998</v>
      </c>
      <c r="E85">
        <f t="shared" si="5"/>
        <v>2344.8246990920998</v>
      </c>
    </row>
    <row r="86" spans="1:5" x14ac:dyDescent="0.2">
      <c r="A86">
        <v>5</v>
      </c>
      <c r="B86">
        <v>51.518189999999997</v>
      </c>
      <c r="C86">
        <f t="shared" si="3"/>
        <v>0</v>
      </c>
      <c r="D86">
        <f t="shared" si="4"/>
        <v>-51.518189999999997</v>
      </c>
      <c r="E86">
        <f t="shared" si="5"/>
        <v>2654.1239008760995</v>
      </c>
    </row>
    <row r="87" spans="1:5" x14ac:dyDescent="0.2">
      <c r="A87">
        <v>5.2</v>
      </c>
      <c r="B87">
        <v>54.781820000000003</v>
      </c>
      <c r="C87">
        <f t="shared" si="3"/>
        <v>0</v>
      </c>
      <c r="D87">
        <f t="shared" si="4"/>
        <v>-54.781820000000003</v>
      </c>
      <c r="E87">
        <f t="shared" si="5"/>
        <v>3001.0478025124003</v>
      </c>
    </row>
    <row r="88" spans="1:5" x14ac:dyDescent="0.2">
      <c r="A88">
        <v>5.4</v>
      </c>
      <c r="B88">
        <v>58.213929999999998</v>
      </c>
      <c r="C88">
        <f t="shared" si="3"/>
        <v>0</v>
      </c>
      <c r="D88">
        <f t="shared" si="4"/>
        <v>-58.213929999999998</v>
      </c>
      <c r="E88">
        <f t="shared" si="5"/>
        <v>3388.8616460448998</v>
      </c>
    </row>
    <row r="89" spans="1:5" x14ac:dyDescent="0.2">
      <c r="A89">
        <v>5.6</v>
      </c>
      <c r="B89">
        <v>61.8142</v>
      </c>
      <c r="C89">
        <f t="shared" si="3"/>
        <v>0</v>
      </c>
      <c r="D89">
        <f t="shared" si="4"/>
        <v>-61.8142</v>
      </c>
      <c r="E89">
        <f t="shared" si="5"/>
        <v>3820.9953216399999</v>
      </c>
    </row>
    <row r="90" spans="1:5" x14ac:dyDescent="0.2">
      <c r="A90">
        <v>5.8</v>
      </c>
      <c r="B90">
        <v>65.58229</v>
      </c>
      <c r="C90">
        <f t="shared" si="3"/>
        <v>0</v>
      </c>
      <c r="D90">
        <f t="shared" si="4"/>
        <v>-65.58229</v>
      </c>
      <c r="E90">
        <f t="shared" si="5"/>
        <v>4301.0367616440999</v>
      </c>
    </row>
    <row r="91" spans="1:5" x14ac:dyDescent="0.2">
      <c r="A91">
        <v>6</v>
      </c>
      <c r="B91">
        <v>69.517910000000001</v>
      </c>
      <c r="C91">
        <f t="shared" si="3"/>
        <v>0</v>
      </c>
      <c r="D91">
        <f t="shared" si="4"/>
        <v>-69.517910000000001</v>
      </c>
      <c r="E91">
        <f t="shared" si="5"/>
        <v>4832.7398107681001</v>
      </c>
    </row>
    <row r="92" spans="1:5" x14ac:dyDescent="0.2">
      <c r="A92">
        <v>6.2</v>
      </c>
      <c r="B92">
        <v>73.620760000000004</v>
      </c>
      <c r="C92">
        <f t="shared" si="3"/>
        <v>0</v>
      </c>
      <c r="D92">
        <f t="shared" si="4"/>
        <v>-73.620760000000004</v>
      </c>
      <c r="E92">
        <f t="shared" si="5"/>
        <v>5420.0163029776004</v>
      </c>
    </row>
    <row r="93" spans="1:5" x14ac:dyDescent="0.2">
      <c r="A93">
        <v>6.4</v>
      </c>
      <c r="B93">
        <v>77.890559999999994</v>
      </c>
      <c r="C93">
        <f t="shared" si="3"/>
        <v>0</v>
      </c>
      <c r="D93">
        <f t="shared" si="4"/>
        <v>-77.890559999999994</v>
      </c>
      <c r="E93">
        <f t="shared" si="5"/>
        <v>6066.9393371135993</v>
      </c>
    </row>
    <row r="94" spans="1:5" x14ac:dyDescent="0.2">
      <c r="A94">
        <v>6.6</v>
      </c>
      <c r="B94">
        <v>82.327029999999993</v>
      </c>
      <c r="C94">
        <f t="shared" si="3"/>
        <v>0</v>
      </c>
      <c r="D94">
        <f t="shared" si="4"/>
        <v>-82.327029999999993</v>
      </c>
      <c r="E94">
        <f t="shared" si="5"/>
        <v>6777.739868620899</v>
      </c>
    </row>
    <row r="95" spans="1:5" x14ac:dyDescent="0.2">
      <c r="A95">
        <v>6.8</v>
      </c>
      <c r="B95">
        <v>86.929910000000007</v>
      </c>
      <c r="C95">
        <f t="shared" si="3"/>
        <v>0</v>
      </c>
      <c r="D95">
        <f t="shared" si="4"/>
        <v>-86.929910000000007</v>
      </c>
      <c r="E95">
        <f t="shared" si="5"/>
        <v>7556.8092526081009</v>
      </c>
    </row>
    <row r="96" spans="1:5" x14ac:dyDescent="0.2">
      <c r="A96">
        <v>7</v>
      </c>
      <c r="B96">
        <v>91.698949999999996</v>
      </c>
      <c r="C96">
        <f t="shared" si="3"/>
        <v>0</v>
      </c>
      <c r="D96">
        <f t="shared" si="4"/>
        <v>-91.698949999999996</v>
      </c>
      <c r="E96">
        <f t="shared" si="5"/>
        <v>8408.6974311024987</v>
      </c>
    </row>
    <row r="97" spans="1:5" x14ac:dyDescent="0.2">
      <c r="A97">
        <v>7.2</v>
      </c>
      <c r="B97">
        <v>96.633920000000003</v>
      </c>
      <c r="C97">
        <f t="shared" si="3"/>
        <v>0</v>
      </c>
      <c r="D97">
        <f t="shared" si="4"/>
        <v>-96.633920000000003</v>
      </c>
      <c r="E97">
        <f t="shared" si="5"/>
        <v>9338.1144945664</v>
      </c>
    </row>
    <row r="98" spans="1:5" x14ac:dyDescent="0.2">
      <c r="A98">
        <v>7.4</v>
      </c>
      <c r="B98">
        <v>101.7346</v>
      </c>
      <c r="C98">
        <f t="shared" si="3"/>
        <v>0</v>
      </c>
      <c r="D98">
        <f t="shared" si="4"/>
        <v>-101.7346</v>
      </c>
      <c r="E98">
        <f t="shared" si="5"/>
        <v>10349.92883716</v>
      </c>
    </row>
    <row r="99" spans="1:5" x14ac:dyDescent="0.2">
      <c r="A99">
        <v>7.6</v>
      </c>
      <c r="B99">
        <v>107.00069999999999</v>
      </c>
      <c r="C99">
        <f t="shared" si="3"/>
        <v>0</v>
      </c>
      <c r="D99">
        <f t="shared" si="4"/>
        <v>-107.00069999999999</v>
      </c>
      <c r="E99">
        <f t="shared" si="5"/>
        <v>11449.149800489999</v>
      </c>
    </row>
    <row r="100" spans="1:5" x14ac:dyDescent="0.2">
      <c r="A100">
        <v>7.8</v>
      </c>
      <c r="B100">
        <v>112.432</v>
      </c>
      <c r="C100">
        <f t="shared" si="3"/>
        <v>0</v>
      </c>
      <c r="D100">
        <f t="shared" si="4"/>
        <v>-112.432</v>
      </c>
      <c r="E100">
        <f t="shared" si="5"/>
        <v>12640.954624</v>
      </c>
    </row>
    <row r="101" spans="1:5" x14ac:dyDescent="0.2">
      <c r="A101">
        <v>8</v>
      </c>
      <c r="B101">
        <v>118.0284</v>
      </c>
      <c r="C101">
        <f t="shared" si="3"/>
        <v>0</v>
      </c>
      <c r="D101">
        <f t="shared" si="4"/>
        <v>-118.0284</v>
      </c>
      <c r="E101">
        <f t="shared" si="5"/>
        <v>13930.703206560001</v>
      </c>
    </row>
    <row r="102" spans="1:5" x14ac:dyDescent="0.2">
      <c r="A102">
        <v>8.1999999999999993</v>
      </c>
      <c r="B102">
        <v>123.7897</v>
      </c>
      <c r="C102">
        <f t="shared" si="3"/>
        <v>0</v>
      </c>
      <c r="D102">
        <f t="shared" si="4"/>
        <v>-123.7897</v>
      </c>
      <c r="E102">
        <f t="shared" si="5"/>
        <v>15323.889826089999</v>
      </c>
    </row>
    <row r="103" spans="1:5" x14ac:dyDescent="0.2">
      <c r="A103">
        <v>8.4</v>
      </c>
      <c r="B103">
        <v>129.71559999999999</v>
      </c>
      <c r="C103">
        <f t="shared" si="3"/>
        <v>0</v>
      </c>
      <c r="D103">
        <f t="shared" si="4"/>
        <v>-129.71559999999999</v>
      </c>
      <c r="E103">
        <f t="shared" si="5"/>
        <v>16826.136883359999</v>
      </c>
    </row>
    <row r="104" spans="1:5" x14ac:dyDescent="0.2">
      <c r="A104">
        <v>8.6</v>
      </c>
      <c r="B104">
        <v>135.80600000000001</v>
      </c>
      <c r="C104">
        <f t="shared" si="3"/>
        <v>0</v>
      </c>
      <c r="D104">
        <f t="shared" si="4"/>
        <v>-135.80600000000001</v>
      </c>
      <c r="E104">
        <f t="shared" si="5"/>
        <v>18443.269636000005</v>
      </c>
    </row>
    <row r="105" spans="1:5" x14ac:dyDescent="0.2">
      <c r="A105">
        <v>8.8000000000000007</v>
      </c>
      <c r="B105">
        <v>142.0607</v>
      </c>
      <c r="C105">
        <f t="shared" si="3"/>
        <v>0</v>
      </c>
      <c r="D105">
        <f t="shared" si="4"/>
        <v>-142.0607</v>
      </c>
      <c r="E105">
        <f t="shared" si="5"/>
        <v>20181.242484489998</v>
      </c>
    </row>
    <row r="106" spans="1:5" x14ac:dyDescent="0.2">
      <c r="A106">
        <v>9</v>
      </c>
      <c r="B106">
        <v>148.4795</v>
      </c>
      <c r="C106">
        <f t="shared" si="3"/>
        <v>0</v>
      </c>
      <c r="D106">
        <f t="shared" si="4"/>
        <v>-148.4795</v>
      </c>
      <c r="E106">
        <f t="shared" si="5"/>
        <v>22046.161920250001</v>
      </c>
    </row>
    <row r="107" spans="1:5" x14ac:dyDescent="0.2">
      <c r="A107">
        <v>9.1999999999999993</v>
      </c>
      <c r="B107">
        <v>155.06229999999999</v>
      </c>
      <c r="C107">
        <f t="shared" si="3"/>
        <v>0</v>
      </c>
      <c r="D107">
        <f t="shared" si="4"/>
        <v>-155.06229999999999</v>
      </c>
      <c r="E107">
        <f t="shared" si="5"/>
        <v>24044.316881289997</v>
      </c>
    </row>
    <row r="108" spans="1:5" x14ac:dyDescent="0.2">
      <c r="A108">
        <v>9.4</v>
      </c>
      <c r="B108">
        <v>161.80889999999999</v>
      </c>
      <c r="C108">
        <f t="shared" si="3"/>
        <v>0</v>
      </c>
      <c r="D108">
        <f t="shared" si="4"/>
        <v>-161.80889999999999</v>
      </c>
      <c r="E108">
        <f t="shared" si="5"/>
        <v>26182.120119209998</v>
      </c>
    </row>
    <row r="109" spans="1:5" x14ac:dyDescent="0.2">
      <c r="A109">
        <v>9.6</v>
      </c>
      <c r="B109">
        <v>168.7191</v>
      </c>
      <c r="C109">
        <f t="shared" si="3"/>
        <v>0</v>
      </c>
      <c r="D109">
        <f t="shared" si="4"/>
        <v>-168.7191</v>
      </c>
      <c r="E109">
        <f t="shared" si="5"/>
        <v>28466.13470481</v>
      </c>
    </row>
    <row r="110" spans="1:5" x14ac:dyDescent="0.2">
      <c r="A110">
        <v>9.8000000000000007</v>
      </c>
      <c r="B110">
        <v>175.7929</v>
      </c>
      <c r="C110">
        <f t="shared" si="3"/>
        <v>0</v>
      </c>
      <c r="D110">
        <f t="shared" si="4"/>
        <v>-175.7929</v>
      </c>
      <c r="E110">
        <f t="shared" si="5"/>
        <v>30903.143690410001</v>
      </c>
    </row>
    <row r="111" spans="1:5" x14ac:dyDescent="0.2">
      <c r="A111">
        <v>10</v>
      </c>
      <c r="B111">
        <v>183.03</v>
      </c>
      <c r="C111">
        <f t="shared" si="3"/>
        <v>0</v>
      </c>
      <c r="D111">
        <f t="shared" si="4"/>
        <v>-183.03</v>
      </c>
      <c r="E111">
        <f t="shared" si="5"/>
        <v>33499.980900000002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Tutorial</vt:lpstr>
      <vt:lpstr>Dry Lab Part 2</vt:lpstr>
      <vt:lpstr>Dry Lab Part 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Zhouyi Yu</dc:creator>
  <cp:lastModifiedBy>Zhouyi Yu</cp:lastModifiedBy>
  <dcterms:created xsi:type="dcterms:W3CDTF">2025-09-07T04:37:35Z</dcterms:created>
  <dcterms:modified xsi:type="dcterms:W3CDTF">2025-09-13T22:56:04Z</dcterms:modified>
</cp:coreProperties>
</file>