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2最近点对问题/"/>
    </mc:Choice>
  </mc:AlternateContent>
  <xr:revisionPtr revIDLastSave="410" documentId="8_{0F3FEAC9-048E-491A-9C10-A78785861906}" xr6:coauthVersionLast="40" xr6:coauthVersionMax="40" xr10:uidLastSave="{AA719E7F-EFE6-4F87-B2F8-037AE09C65E7}"/>
  <bookViews>
    <workbookView xWindow="-120" yWindow="-120" windowWidth="29040" windowHeight="16440" xr2:uid="{00000000-000D-0000-FFFF-FFFF00000000}"/>
  </bookViews>
  <sheets>
    <sheet name="两种归并10w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B38" i="1"/>
  <c r="C37" i="1"/>
  <c r="D37" i="1"/>
  <c r="E37" i="1"/>
  <c r="F37" i="1"/>
  <c r="G37" i="1"/>
  <c r="H37" i="1"/>
  <c r="I37" i="1"/>
  <c r="J37" i="1"/>
  <c r="K37" i="1"/>
  <c r="B37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B13" i="1"/>
  <c r="B18" i="1"/>
  <c r="C18" i="1"/>
  <c r="D18" i="1"/>
  <c r="E18" i="1"/>
  <c r="F18" i="1"/>
  <c r="G18" i="1"/>
  <c r="H18" i="1"/>
  <c r="I18" i="1"/>
  <c r="J18" i="1"/>
  <c r="K18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C5" i="1"/>
  <c r="D5" i="1"/>
  <c r="E5" i="1"/>
  <c r="F5" i="1"/>
  <c r="G5" i="1"/>
  <c r="H5" i="1"/>
  <c r="I5" i="1"/>
  <c r="J5" i="1"/>
  <c r="K5" i="1"/>
  <c r="B5" i="1"/>
  <c r="C45" i="1" l="1"/>
  <c r="D45" i="1"/>
  <c r="E45" i="1"/>
  <c r="F45" i="1"/>
  <c r="G45" i="1"/>
  <c r="H45" i="1"/>
  <c r="I45" i="1"/>
  <c r="J45" i="1"/>
  <c r="K45" i="1"/>
  <c r="B45" i="1"/>
  <c r="C44" i="1"/>
  <c r="D44" i="1"/>
  <c r="E44" i="1"/>
  <c r="F44" i="1"/>
  <c r="G44" i="1"/>
  <c r="H44" i="1"/>
  <c r="I44" i="1"/>
  <c r="J44" i="1"/>
  <c r="K44" i="1"/>
  <c r="B44" i="1"/>
  <c r="C42" i="1"/>
  <c r="D42" i="1"/>
  <c r="E42" i="1"/>
  <c r="F42" i="1"/>
  <c r="G42" i="1"/>
  <c r="H42" i="1"/>
  <c r="I42" i="1"/>
  <c r="J42" i="1"/>
  <c r="K42" i="1"/>
  <c r="B42" i="1"/>
  <c r="C31" i="1"/>
  <c r="D31" i="1"/>
  <c r="E31" i="1"/>
  <c r="F31" i="1"/>
  <c r="G31" i="1"/>
  <c r="H31" i="1"/>
  <c r="I31" i="1"/>
  <c r="J31" i="1"/>
  <c r="K31" i="1"/>
  <c r="B31" i="1"/>
  <c r="C29" i="1"/>
  <c r="D29" i="1"/>
  <c r="E29" i="1"/>
  <c r="F29" i="1"/>
  <c r="G29" i="1"/>
  <c r="H29" i="1"/>
  <c r="I29" i="1"/>
  <c r="J29" i="1"/>
  <c r="K29" i="1"/>
  <c r="B29" i="1"/>
  <c r="C35" i="1"/>
  <c r="D35" i="1"/>
  <c r="E35" i="1"/>
  <c r="F35" i="1"/>
  <c r="G35" i="1"/>
  <c r="H35" i="1"/>
  <c r="I35" i="1"/>
  <c r="J35" i="1"/>
  <c r="K35" i="1"/>
  <c r="B35" i="1"/>
  <c r="C27" i="1"/>
  <c r="D27" i="1"/>
  <c r="E27" i="1"/>
  <c r="F27" i="1"/>
  <c r="B27" i="1"/>
  <c r="G27" i="1"/>
  <c r="H27" i="1"/>
  <c r="I27" i="1"/>
  <c r="J27" i="1"/>
  <c r="K27" i="1"/>
  <c r="C7" i="1"/>
  <c r="D7" i="1"/>
  <c r="E7" i="1"/>
  <c r="F7" i="1"/>
  <c r="G7" i="1"/>
  <c r="H7" i="1"/>
  <c r="I7" i="1"/>
  <c r="J7" i="1"/>
  <c r="K7" i="1"/>
  <c r="B7" i="1"/>
  <c r="B11" i="1" l="1"/>
  <c r="C11" i="1" l="1"/>
  <c r="D11" i="1"/>
  <c r="E11" i="1"/>
  <c r="F11" i="1"/>
  <c r="G11" i="1"/>
  <c r="H11" i="1"/>
  <c r="I11" i="1"/>
  <c r="J11" i="1"/>
  <c r="K11" i="1"/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<sst xmlns="http://schemas.openxmlformats.org/spreadsheetml/2006/main" count="38" uniqueCount="11">
  <si>
    <t>nlogn实际值</t>
    <phoneticPr fontId="18" type="noConversion"/>
  </si>
  <si>
    <t>nlogn理论值</t>
  </si>
  <si>
    <t>nlogn理论值</t>
    <phoneticPr fontId="18" type="noConversion"/>
  </si>
  <si>
    <t>nlognlogn实际值</t>
    <phoneticPr fontId="18" type="noConversion"/>
  </si>
  <si>
    <t>nlognlogn理论值（nlogn）</t>
    <phoneticPr fontId="18" type="noConversion"/>
  </si>
  <si>
    <t>nlognlogn理论值（nlognlogn）</t>
    <phoneticPr fontId="18" type="noConversion"/>
  </si>
  <si>
    <t>穷举法实际值</t>
    <phoneticPr fontId="18" type="noConversion"/>
  </si>
  <si>
    <t>穷举法理论值</t>
    <phoneticPr fontId="18" type="noConversion"/>
  </si>
  <si>
    <t>[数据规模]1w-10w</t>
    <phoneticPr fontId="18" type="noConversion"/>
  </si>
  <si>
    <t>[数据规模]10w-100w</t>
    <phoneticPr fontId="18" type="noConversion"/>
  </si>
  <si>
    <t>[数据规模]100w-1000w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</si>
</sst>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蛮力法求解最近点对问题</a:t>
            </a:r>
          </a:p>
        </c:rich>
      </c:tx>
      <c:layout>
        <c:manualLayout>
          <c:xMode val="edge"/>
          <c:yMode val="edge"/>
          <c:x val="0.32757487934872415"/>
          <c:y val="2.3760338631597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84097092425749E-2"/>
          <c:y val="0.14753205852776324"/>
          <c:w val="0.84424489429694838"/>
          <c:h val="0.67397478971944402"/>
        </c:manualLayout>
      </c:layout>
      <c:scatterChart>
        <c:scatterStyle val="lineMarker"/>
        <c:varyColors val="0"/>
        <c:ser>
          <c:idx val="0"/>
          <c:order val="0"/>
          <c:tx>
            <c:v>实际时间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两种归并10w_3!$B$6:$K$6</c:f>
              <c:numCache>
                <c:formatCode>General</c:formatCode>
                <c:ptCount val="10"/>
                <c:pt idx="0">
                  <c:v>475.50599999999997</c:v>
                </c:pt>
                <c:pt idx="1">
                  <c:v>1897.26</c:v>
                </c:pt>
                <c:pt idx="2">
                  <c:v>4260.0600000000004</c:v>
                </c:pt>
                <c:pt idx="3">
                  <c:v>7592.63</c:v>
                </c:pt>
                <c:pt idx="4">
                  <c:v>11909.5</c:v>
                </c:pt>
                <c:pt idx="5">
                  <c:v>17157.8</c:v>
                </c:pt>
                <c:pt idx="6">
                  <c:v>23369.9</c:v>
                </c:pt>
                <c:pt idx="7">
                  <c:v>30538.9</c:v>
                </c:pt>
                <c:pt idx="8">
                  <c:v>38634.6</c:v>
                </c:pt>
                <c:pt idx="9">
                  <c:v>47717.4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380-8A74-9AD7808F188F}"/>
            </c:ext>
          </c:extLst>
        </c:ser>
        <c:ser>
          <c:idx val="1"/>
          <c:order val="1"/>
          <c:tx>
            <c:v>理论时间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两种归并10w_3!$B$7:$K$7</c:f>
              <c:numCache>
                <c:formatCode>General</c:formatCode>
                <c:ptCount val="10"/>
                <c:pt idx="0">
                  <c:v>475.50599999999997</c:v>
                </c:pt>
                <c:pt idx="1">
                  <c:v>1902.0239999999999</c:v>
                </c:pt>
                <c:pt idx="2">
                  <c:v>4279.5540000000001</c:v>
                </c:pt>
                <c:pt idx="3">
                  <c:v>7608.0959999999995</c:v>
                </c:pt>
                <c:pt idx="4">
                  <c:v>11887.65</c:v>
                </c:pt>
                <c:pt idx="5">
                  <c:v>17118.216</c:v>
                </c:pt>
                <c:pt idx="6">
                  <c:v>23299.793999999998</c:v>
                </c:pt>
                <c:pt idx="7">
                  <c:v>30432.383999999998</c:v>
                </c:pt>
                <c:pt idx="8">
                  <c:v>38515.985999999997</c:v>
                </c:pt>
                <c:pt idx="9">
                  <c:v>47550.6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380-8A74-9AD7808F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88192"/>
        <c:axId val="507788848"/>
      </c:scatterChart>
      <c:valAx>
        <c:axId val="507788192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88848"/>
        <c:crosses val="autoZero"/>
        <c:crossBetween val="midCat"/>
      </c:valAx>
      <c:valAx>
        <c:axId val="50778884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0348679546973"/>
          <c:y val="0.30252680213784477"/>
          <c:w val="0.1850359631871504"/>
          <c:h val="0.15125247211816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分治法</a:t>
            </a:r>
            <a:r>
              <a:rPr lang="en-US" altLang="zh-CN" sz="1800" b="1" i="0" baseline="0">
                <a:effectLst/>
              </a:rPr>
              <a:t>(Method2)</a:t>
            </a:r>
            <a:r>
              <a:rPr lang="zh-CN" altLang="zh-CN" sz="1800" b="1" i="0" baseline="0">
                <a:effectLst/>
              </a:rPr>
              <a:t>求解最近点对问题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2793968131322667"/>
          <c:y val="3.170828774746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两种归并10w_3!$B$33:$K$33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两种归并10w_3!$B$36:$K$36</c:f>
              <c:numCache>
                <c:formatCode>General</c:formatCode>
                <c:ptCount val="10"/>
                <c:pt idx="0">
                  <c:v>65.911600000000007</c:v>
                </c:pt>
                <c:pt idx="1">
                  <c:v>129.614</c:v>
                </c:pt>
                <c:pt idx="2">
                  <c:v>208.13499999999999</c:v>
                </c:pt>
                <c:pt idx="3">
                  <c:v>275.68799999999999</c:v>
                </c:pt>
                <c:pt idx="4">
                  <c:v>366.46199999999999</c:v>
                </c:pt>
                <c:pt idx="5">
                  <c:v>443.63600000000002</c:v>
                </c:pt>
                <c:pt idx="6">
                  <c:v>511.81900000000002</c:v>
                </c:pt>
                <c:pt idx="7">
                  <c:v>582.15800000000002</c:v>
                </c:pt>
                <c:pt idx="8">
                  <c:v>683.50800000000004</c:v>
                </c:pt>
                <c:pt idx="9">
                  <c:v>782.20399999999995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2-42A2-A021-F9616ACF1BDA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两种归并10w_3!$B$33:$K$33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两种归并10w_3!$B$38:$K$38</c:f>
              <c:numCache>
                <c:formatCode>General</c:formatCode>
                <c:ptCount val="10"/>
                <c:pt idx="0">
                  <c:v>56.416509079998278</c:v>
                </c:pt>
                <c:pt idx="1">
                  <c:v>126.82846022096429</c:v>
                </c:pt>
                <c:pt idx="2">
                  <c:v>203.09169621696967</c:v>
                </c:pt>
                <c:pt idx="3">
                  <c:v>283.28377605980251</c:v>
                </c:pt>
                <c:pt idx="4">
                  <c:v>366.46199999999999</c:v>
                </c:pt>
                <c:pt idx="5">
                  <c:v>452.05914882680935</c:v>
                </c:pt>
                <c:pt idx="6">
                  <c:v>539.69431192178581</c:v>
                </c:pt>
                <c:pt idx="7">
                  <c:v>629.09320634723019</c:v>
                </c:pt>
                <c:pt idx="8">
                  <c:v>720.04849712978807</c:v>
                </c:pt>
                <c:pt idx="9">
                  <c:v>812.39773075197513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2-42A2-A021-F9616ACF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65464"/>
        <c:axId val="703665792"/>
      </c:scatterChart>
      <c:valAx>
        <c:axId val="7036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65792"/>
        <c:crosses val="autoZero"/>
        <c:crossBetween val="midCat"/>
      </c:valAx>
      <c:valAx>
        <c:axId val="703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00737199251812"/>
          <c:y val="0.2520803882492581"/>
          <c:w val="0.1347690733555989"/>
          <c:h val="0.13912048699935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</a:t>
            </a:r>
            <a:r>
              <a:rPr lang="en-US" altLang="zh-CN"/>
              <a:t>(nlogn)</a:t>
            </a:r>
            <a:r>
              <a:rPr lang="zh-CN" altLang="en-US"/>
              <a:t>求解最近点对问题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653182298211914E-2"/>
          <c:y val="0.14236630183456253"/>
          <c:w val="0.85706300796377377"/>
          <c:h val="0.71559392914568865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两种归并10w_3!$B$25:$K$25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两种归并10w_3!$B$26:$K$26</c:f>
              <c:numCache>
                <c:formatCode>General</c:formatCode>
                <c:ptCount val="10"/>
                <c:pt idx="0">
                  <c:v>4.7484000000000002</c:v>
                </c:pt>
                <c:pt idx="1">
                  <c:v>9.7082999999999995</c:v>
                </c:pt>
                <c:pt idx="2">
                  <c:v>14.872400000000001</c:v>
                </c:pt>
                <c:pt idx="3">
                  <c:v>20.252500000000001</c:v>
                </c:pt>
                <c:pt idx="4">
                  <c:v>26.225000000000001</c:v>
                </c:pt>
                <c:pt idx="5">
                  <c:v>30.9087</c:v>
                </c:pt>
                <c:pt idx="6">
                  <c:v>36.611800000000002</c:v>
                </c:pt>
                <c:pt idx="7">
                  <c:v>41.714799999999997</c:v>
                </c:pt>
                <c:pt idx="8">
                  <c:v>47.506399999999999</c:v>
                </c:pt>
                <c:pt idx="9">
                  <c:v>52.9754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F-4295-A63D-4B31E3C570AA}"/>
            </c:ext>
          </c:extLst>
        </c:ser>
        <c:ser>
          <c:idx val="1"/>
          <c:order val="1"/>
          <c:tx>
            <c:v>理论值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两种归并10w_3!$B$25:$K$25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两种归并10w_3!$B$27:$K$27</c:f>
              <c:numCache>
                <c:formatCode>General</c:formatCode>
                <c:ptCount val="10"/>
                <c:pt idx="0">
                  <c:v>4.4648082410912417</c:v>
                </c:pt>
                <c:pt idx="1">
                  <c:v>9.6016370849105837</c:v>
                </c:pt>
                <c:pt idx="2">
                  <c:v>14.992115905827829</c:v>
                </c:pt>
                <c:pt idx="3">
                  <c:v>20.547315375277371</c:v>
                </c:pt>
                <c:pt idx="4">
                  <c:v>26.225000000000001</c:v>
                </c:pt>
                <c:pt idx="5">
                  <c:v>32.000293619839965</c:v>
                </c:pt>
                <c:pt idx="6">
                  <c:v>37.85675890141367</c:v>
                </c:pt>
                <c:pt idx="7">
                  <c:v>43.782713161467157</c:v>
                </c:pt>
                <c:pt idx="8">
                  <c:v>49.769421265145809</c:v>
                </c:pt>
                <c:pt idx="9">
                  <c:v>55.810103013640507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F-4295-A63D-4B31E3C5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6072"/>
        <c:axId val="501597544"/>
      </c:scatterChart>
      <c:valAx>
        <c:axId val="5016060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97544"/>
        <c:crosses val="autoZero"/>
        <c:crossBetween val="midCat"/>
        <c:majorUnit val="10000"/>
      </c:valAx>
      <c:valAx>
        <c:axId val="5015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17407396686743"/>
          <c:y val="0.34103870215361687"/>
          <c:w val="0.14889422535152294"/>
          <c:h val="0.1396505736118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分治法</a:t>
            </a:r>
            <a:r>
              <a:rPr lang="en-US" altLang="zh-CN" sz="1800" b="1" i="0" baseline="0">
                <a:effectLst/>
              </a:rPr>
              <a:t>(Method1)</a:t>
            </a:r>
            <a:r>
              <a:rPr lang="zh-CN" altLang="zh-CN" sz="1800" b="1" i="0" baseline="0">
                <a:effectLst/>
              </a:rPr>
              <a:t>求解最近点对问题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07910469524643"/>
          <c:y val="0.15901184669146809"/>
          <c:w val="0.77390237678623508"/>
          <c:h val="0.70034268408409017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两种归并10w_3!$B$33:$K$33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两种归并10w_3!$B$34:$K$34</c:f>
              <c:numCache>
                <c:formatCode>General</c:formatCode>
                <c:ptCount val="10"/>
                <c:pt idx="0">
                  <c:v>53.816200000000002</c:v>
                </c:pt>
                <c:pt idx="1">
                  <c:v>110.75</c:v>
                </c:pt>
                <c:pt idx="2">
                  <c:v>171.20400000000001</c:v>
                </c:pt>
                <c:pt idx="3">
                  <c:v>231.52699999999999</c:v>
                </c:pt>
                <c:pt idx="4">
                  <c:v>294.70999999999998</c:v>
                </c:pt>
                <c:pt idx="5">
                  <c:v>356.52499999999998</c:v>
                </c:pt>
                <c:pt idx="6">
                  <c:v>417.84899999999999</c:v>
                </c:pt>
                <c:pt idx="7">
                  <c:v>482.06799999999998</c:v>
                </c:pt>
                <c:pt idx="8">
                  <c:v>550.94899999999996</c:v>
                </c:pt>
                <c:pt idx="9">
                  <c:v>613.36500000000001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1-4252-8356-377548D4275B}"/>
            </c:ext>
          </c:extLst>
        </c:ser>
        <c:ser>
          <c:idx val="1"/>
          <c:order val="1"/>
          <c:tx>
            <c:v>理论值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两种归并10w_3!$B$33:$K$33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两种归并10w_3!$B$35:$K$35</c:f>
              <c:numCache>
                <c:formatCode>General</c:formatCode>
                <c:ptCount val="10"/>
                <c:pt idx="0">
                  <c:v>51.712853335913699</c:v>
                </c:pt>
                <c:pt idx="1">
                  <c:v>109.65255467802027</c:v>
                </c:pt>
                <c:pt idx="2">
                  <c:v>169.9425408890001</c:v>
                </c:pt>
                <c:pt idx="3">
                  <c:v>231.75880536842632</c:v>
                </c:pt>
                <c:pt idx="4">
                  <c:v>294.70999999999998</c:v>
                </c:pt>
                <c:pt idx="5">
                  <c:v>358.56562579657884</c:v>
                </c:pt>
                <c:pt idx="6">
                  <c:v>423.17337674821141</c:v>
                </c:pt>
                <c:pt idx="7">
                  <c:v>488.42500276162417</c:v>
                </c:pt>
                <c:pt idx="8">
                  <c:v>554.23956531077738</c:v>
                </c:pt>
                <c:pt idx="9">
                  <c:v>620.55424003096437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1-4252-8356-377548D4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97352"/>
        <c:axId val="586334720"/>
      </c:scatterChart>
      <c:valAx>
        <c:axId val="4126973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34720"/>
        <c:crosses val="autoZero"/>
        <c:crossBetween val="midCat"/>
        <c:majorUnit val="100000"/>
      </c:valAx>
      <c:valAx>
        <c:axId val="586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69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72222222222223"/>
          <c:y val="0.2731887222295567"/>
          <c:w val="0.14907407407407408"/>
          <c:h val="0.15001991562095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分治法</a:t>
            </a:r>
            <a:r>
              <a:rPr lang="en-US" altLang="zh-CN" sz="1800" b="1" i="0" baseline="0">
                <a:effectLst/>
              </a:rPr>
              <a:t>(Method2)</a:t>
            </a:r>
            <a:r>
              <a:rPr lang="zh-CN" altLang="zh-CN" sz="1800" b="1" i="0" baseline="0">
                <a:effectLst/>
              </a:rPr>
              <a:t>求解最近点对问题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两种归并10w_3!$B$4:$K$4</c:f>
              <c:numCache>
                <c:formatCode>General</c:formatCode>
                <c:ptCount val="10"/>
                <c:pt idx="0">
                  <c:v>5.3246500000000001</c:v>
                </c:pt>
                <c:pt idx="1">
                  <c:v>11.1021</c:v>
                </c:pt>
                <c:pt idx="2">
                  <c:v>17.6006</c:v>
                </c:pt>
                <c:pt idx="3">
                  <c:v>23.231999999999999</c:v>
                </c:pt>
                <c:pt idx="4">
                  <c:v>29.415199999999999</c:v>
                </c:pt>
                <c:pt idx="5">
                  <c:v>37.097000000000001</c:v>
                </c:pt>
                <c:pt idx="6">
                  <c:v>44.7239</c:v>
                </c:pt>
                <c:pt idx="7">
                  <c:v>49.170200000000001</c:v>
                </c:pt>
                <c:pt idx="8">
                  <c:v>54.722499999999997</c:v>
                </c:pt>
                <c:pt idx="9">
                  <c:v>60.242100000000001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9-4065-944F-6FC43BE8374A}"/>
            </c:ext>
          </c:extLst>
        </c:ser>
        <c:ser>
          <c:idx val="1"/>
          <c:order val="1"/>
          <c:tx>
            <c:v>理论值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两种归并10w_3!$B$5:$K$5</c:f>
              <c:numCache>
                <c:formatCode>General</c:formatCode>
                <c:ptCount val="10"/>
                <c:pt idx="0">
                  <c:v>5.3246500000000001</c:v>
                </c:pt>
                <c:pt idx="1">
                  <c:v>11.450739683206109</c:v>
                </c:pt>
                <c:pt idx="2">
                  <c:v>17.879327766707288</c:v>
                </c:pt>
                <c:pt idx="3">
                  <c:v>24.504358732824436</c:v>
                </c:pt>
                <c:pt idx="4">
                  <c:v>31.275463291984728</c:v>
                </c:pt>
                <c:pt idx="5">
                  <c:v>38.162974583032906</c:v>
                </c:pt>
                <c:pt idx="6">
                  <c:v>45.147289737833347</c:v>
                </c:pt>
                <c:pt idx="7">
                  <c:v>52.214476198473307</c:v>
                </c:pt>
                <c:pt idx="8">
                  <c:v>59.354116600243735</c:v>
                </c:pt>
                <c:pt idx="9">
                  <c:v>66.558125000000004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9-4065-944F-6FC43BE8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47432"/>
        <c:axId val="581046448"/>
      </c:scatterChart>
      <c:valAx>
        <c:axId val="5810474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46448"/>
        <c:crosses val="autoZero"/>
        <c:crossBetween val="midCat"/>
        <c:majorUnit val="10000"/>
      </c:valAx>
      <c:valAx>
        <c:axId val="581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46924731379054"/>
          <c:y val="0.36730927814039471"/>
          <c:w val="0.16225953507806445"/>
          <c:h val="0.1604685149389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分治法</a:t>
            </a:r>
            <a:r>
              <a:rPr lang="en-US" altLang="zh-CN" sz="1800" b="1" i="0" baseline="0">
                <a:effectLst/>
              </a:rPr>
              <a:t>(Method2)</a:t>
            </a:r>
            <a:r>
              <a:rPr lang="zh-CN" altLang="zh-CN" sz="1800" b="1" i="0" baseline="0">
                <a:effectLst/>
              </a:rPr>
              <a:t>求解最近点对问题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9382633109445849"/>
          <c:y val="3.8128884372710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96124963686325"/>
          <c:y val="0.16650814093626676"/>
          <c:w val="0.80673622669064826"/>
          <c:h val="0.70122173121913178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两种归并10w_3!$B$9:$K$9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两种归并10w_3!$B$12:$K$12</c:f>
              <c:numCache>
                <c:formatCode>General</c:formatCode>
                <c:ptCount val="10"/>
                <c:pt idx="0">
                  <c:v>65.911600000000007</c:v>
                </c:pt>
                <c:pt idx="1">
                  <c:v>129.614</c:v>
                </c:pt>
                <c:pt idx="2">
                  <c:v>208.13499999999999</c:v>
                </c:pt>
                <c:pt idx="3">
                  <c:v>275.68799999999999</c:v>
                </c:pt>
                <c:pt idx="4">
                  <c:v>366.46199999999999</c:v>
                </c:pt>
                <c:pt idx="5">
                  <c:v>443.63600000000002</c:v>
                </c:pt>
                <c:pt idx="6">
                  <c:v>511.81900000000002</c:v>
                </c:pt>
                <c:pt idx="7">
                  <c:v>582.15800000000002</c:v>
                </c:pt>
                <c:pt idx="8">
                  <c:v>683.50800000000004</c:v>
                </c:pt>
                <c:pt idx="9">
                  <c:v>782.20399999999995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1-44F7-9521-84460BC5AC5E}"/>
            </c:ext>
          </c:extLst>
        </c:ser>
        <c:ser>
          <c:idx val="1"/>
          <c:order val="1"/>
          <c:tx>
            <c:v>nlogn理论值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两种归并10w_3!$B$9:$K$9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两种归并10w_3!$B$13:$K$13</c:f>
              <c:numCache>
                <c:formatCode>General</c:formatCode>
                <c:ptCount val="10"/>
                <c:pt idx="0">
                  <c:v>65.911600000000007</c:v>
                </c:pt>
                <c:pt idx="1">
                  <c:v>139.75974746488245</c:v>
                </c:pt>
                <c:pt idx="2">
                  <c:v>216.60349517554835</c:v>
                </c:pt>
                <c:pt idx="3">
                  <c:v>295.39258985952972</c:v>
                </c:pt>
                <c:pt idx="4">
                  <c:v>375.62823133779398</c:v>
                </c:pt>
                <c:pt idx="5">
                  <c:v>457.01663274574395</c:v>
                </c:pt>
                <c:pt idx="6">
                  <c:v>539.3636695638852</c:v>
                </c:pt>
                <c:pt idx="7">
                  <c:v>622.53136957858919</c:v>
                </c:pt>
                <c:pt idx="8">
                  <c:v>706.41657105328989</c:v>
                </c:pt>
                <c:pt idx="9">
                  <c:v>790.93920000000003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1-44F7-9521-84460BC5AC5E}"/>
            </c:ext>
          </c:extLst>
        </c:ser>
        <c:ser>
          <c:idx val="2"/>
          <c:order val="2"/>
          <c:tx>
            <c:v>n(logn)^2理论值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两种归并10w_3!$B$9:$K$9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两种归并10w_3!$B$14:$K$14</c:f>
              <c:numCache>
                <c:formatCode>General</c:formatCode>
                <c:ptCount val="10"/>
                <c:pt idx="0">
                  <c:v>65.911600000000007</c:v>
                </c:pt>
                <c:pt idx="1">
                  <c:v>148.17412269955301</c:v>
                </c:pt>
                <c:pt idx="2">
                  <c:v>237.27272145451269</c:v>
                </c:pt>
                <c:pt idx="3">
                  <c:v>330.96140187736427</c:v>
                </c:pt>
                <c:pt idx="4">
                  <c:v>428.13880463517586</c:v>
                </c:pt>
                <c:pt idx="5">
                  <c:v>528.14224558918863</c:v>
                </c:pt>
                <c:pt idx="6">
                  <c:v>630.52670556455257</c:v>
                </c:pt>
                <c:pt idx="7">
                  <c:v>734.97173886955022</c:v>
                </c:pt>
                <c:pt idx="8">
                  <c:v>841.23511534757267</c:v>
                </c:pt>
                <c:pt idx="9">
                  <c:v>949.12704000000008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1-44F7-9521-84460BC5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42720"/>
        <c:axId val="695943048"/>
      </c:scatterChart>
      <c:valAx>
        <c:axId val="6959427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43048"/>
        <c:crosses val="autoZero"/>
        <c:crossBetween val="midCat"/>
      </c:valAx>
      <c:valAx>
        <c:axId val="6959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35430936549624"/>
          <c:y val="0.29144492757047991"/>
          <c:w val="0.20506724931899795"/>
          <c:h val="0.3221559893187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三种算法效率比较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97436794155779"/>
          <c:y val="0.13725296442687748"/>
          <c:w val="0.81490764192833909"/>
          <c:h val="0.75978779579430045"/>
        </c:manualLayout>
      </c:layout>
      <c:scatterChart>
        <c:scatterStyle val="lineMarker"/>
        <c:varyColors val="0"/>
        <c:ser>
          <c:idx val="0"/>
          <c:order val="0"/>
          <c:tx>
            <c:v>Method1-nlogn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两种归并10w_3!$B$2:$K$2</c:f>
              <c:numCache>
                <c:formatCode>General</c:formatCode>
                <c:ptCount val="10"/>
                <c:pt idx="0">
                  <c:v>4.7484000000000002</c:v>
                </c:pt>
                <c:pt idx="1">
                  <c:v>9.7082999999999995</c:v>
                </c:pt>
                <c:pt idx="2">
                  <c:v>14.872400000000001</c:v>
                </c:pt>
                <c:pt idx="3">
                  <c:v>20.252500000000001</c:v>
                </c:pt>
                <c:pt idx="4">
                  <c:v>26.225000000000001</c:v>
                </c:pt>
                <c:pt idx="5">
                  <c:v>30.9087</c:v>
                </c:pt>
                <c:pt idx="6">
                  <c:v>36.611800000000002</c:v>
                </c:pt>
                <c:pt idx="7">
                  <c:v>41.714799999999997</c:v>
                </c:pt>
                <c:pt idx="8">
                  <c:v>47.506399999999999</c:v>
                </c:pt>
                <c:pt idx="9">
                  <c:v>52.9754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C-4CEF-A26F-4BF46C22B59B}"/>
            </c:ext>
          </c:extLst>
        </c:ser>
        <c:ser>
          <c:idx val="1"/>
          <c:order val="1"/>
          <c:tx>
            <c:v>Method2-n(logn)^2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两种归并10w_3!$B$4:$K$4</c:f>
              <c:numCache>
                <c:formatCode>General</c:formatCode>
                <c:ptCount val="10"/>
                <c:pt idx="0">
                  <c:v>5.3246500000000001</c:v>
                </c:pt>
                <c:pt idx="1">
                  <c:v>11.1021</c:v>
                </c:pt>
                <c:pt idx="2">
                  <c:v>17.6006</c:v>
                </c:pt>
                <c:pt idx="3">
                  <c:v>23.231999999999999</c:v>
                </c:pt>
                <c:pt idx="4">
                  <c:v>29.415199999999999</c:v>
                </c:pt>
                <c:pt idx="5">
                  <c:v>37.097000000000001</c:v>
                </c:pt>
                <c:pt idx="6">
                  <c:v>44.7239</c:v>
                </c:pt>
                <c:pt idx="7">
                  <c:v>49.170200000000001</c:v>
                </c:pt>
                <c:pt idx="8">
                  <c:v>54.722499999999997</c:v>
                </c:pt>
                <c:pt idx="9">
                  <c:v>60.242100000000001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C-4CEF-A26F-4BF46C22B59B}"/>
            </c:ext>
          </c:extLst>
        </c:ser>
        <c:ser>
          <c:idx val="2"/>
          <c:order val="2"/>
          <c:tx>
            <c:v>穷举法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两种归并10w_3!$B$6:$K$6</c:f>
              <c:numCache>
                <c:formatCode>General</c:formatCode>
                <c:ptCount val="10"/>
                <c:pt idx="0">
                  <c:v>475.50599999999997</c:v>
                </c:pt>
                <c:pt idx="1">
                  <c:v>1897.26</c:v>
                </c:pt>
                <c:pt idx="2">
                  <c:v>4260.0600000000004</c:v>
                </c:pt>
                <c:pt idx="3">
                  <c:v>7592.63</c:v>
                </c:pt>
                <c:pt idx="4">
                  <c:v>11909.5</c:v>
                </c:pt>
                <c:pt idx="5">
                  <c:v>17157.8</c:v>
                </c:pt>
                <c:pt idx="6">
                  <c:v>23369.9</c:v>
                </c:pt>
                <c:pt idx="7">
                  <c:v>30538.9</c:v>
                </c:pt>
                <c:pt idx="8">
                  <c:v>38634.6</c:v>
                </c:pt>
                <c:pt idx="9">
                  <c:v>47717.4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C-4CEF-A26F-4BF46C22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5168"/>
        <c:axId val="581339920"/>
      </c:scatterChart>
      <c:valAx>
        <c:axId val="58134516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39920"/>
        <c:crosses val="autoZero"/>
        <c:crossBetween val="midCat"/>
      </c:valAx>
      <c:valAx>
        <c:axId val="58133992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25673742329987"/>
          <c:y val="0.28236127104665276"/>
          <c:w val="0.30847154368153512"/>
          <c:h val="0.19062950629195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两种不同效率分治法的比较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11255818260166"/>
          <c:y val="0.15856164383561644"/>
          <c:w val="0.81041570956954667"/>
          <c:h val="0.6958583516101583"/>
        </c:manualLayout>
      </c:layout>
      <c:scatterChart>
        <c:scatterStyle val="lineMarker"/>
        <c:varyColors val="0"/>
        <c:ser>
          <c:idx val="0"/>
          <c:order val="0"/>
          <c:tx>
            <c:v>Method1-nlogn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两种归并10w_3!$B$2:$K$2</c:f>
              <c:numCache>
                <c:formatCode>General</c:formatCode>
                <c:ptCount val="10"/>
                <c:pt idx="0">
                  <c:v>4.7484000000000002</c:v>
                </c:pt>
                <c:pt idx="1">
                  <c:v>9.7082999999999995</c:v>
                </c:pt>
                <c:pt idx="2">
                  <c:v>14.872400000000001</c:v>
                </c:pt>
                <c:pt idx="3">
                  <c:v>20.252500000000001</c:v>
                </c:pt>
                <c:pt idx="4">
                  <c:v>26.225000000000001</c:v>
                </c:pt>
                <c:pt idx="5">
                  <c:v>30.9087</c:v>
                </c:pt>
                <c:pt idx="6">
                  <c:v>36.611800000000002</c:v>
                </c:pt>
                <c:pt idx="7">
                  <c:v>41.714799999999997</c:v>
                </c:pt>
                <c:pt idx="8">
                  <c:v>47.506399999999999</c:v>
                </c:pt>
                <c:pt idx="9">
                  <c:v>52.9754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D60-B6F2-046836C5C736}"/>
            </c:ext>
          </c:extLst>
        </c:ser>
        <c:ser>
          <c:idx val="1"/>
          <c:order val="1"/>
          <c:tx>
            <c:v>Method2-n(logn)^2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两种归并10w_3!$B$4:$K$4</c:f>
              <c:numCache>
                <c:formatCode>General</c:formatCode>
                <c:ptCount val="10"/>
                <c:pt idx="0">
                  <c:v>5.3246500000000001</c:v>
                </c:pt>
                <c:pt idx="1">
                  <c:v>11.1021</c:v>
                </c:pt>
                <c:pt idx="2">
                  <c:v>17.6006</c:v>
                </c:pt>
                <c:pt idx="3">
                  <c:v>23.231999999999999</c:v>
                </c:pt>
                <c:pt idx="4">
                  <c:v>29.415199999999999</c:v>
                </c:pt>
                <c:pt idx="5">
                  <c:v>37.097000000000001</c:v>
                </c:pt>
                <c:pt idx="6">
                  <c:v>44.7239</c:v>
                </c:pt>
                <c:pt idx="7">
                  <c:v>49.170200000000001</c:v>
                </c:pt>
                <c:pt idx="8">
                  <c:v>54.722499999999997</c:v>
                </c:pt>
                <c:pt idx="9">
                  <c:v>60.242100000000001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D60-B6F2-046836C5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42216"/>
        <c:axId val="581342544"/>
      </c:scatterChart>
      <c:valAx>
        <c:axId val="58134221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42544"/>
        <c:crosses val="autoZero"/>
        <c:crossBetween val="midCat"/>
      </c:valAx>
      <c:valAx>
        <c:axId val="5813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4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16746617663294"/>
          <c:y val="0.30032299044811178"/>
          <c:w val="0.23138085520856705"/>
          <c:h val="0.1593421541485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两种不同效率分治法的比较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05032994906645"/>
          <c:y val="0.15399113082039911"/>
          <c:w val="0.82412968727746239"/>
          <c:h val="0.72310264154896375"/>
        </c:manualLayout>
      </c:layout>
      <c:scatterChart>
        <c:scatterStyle val="lineMarker"/>
        <c:varyColors val="0"/>
        <c:ser>
          <c:idx val="0"/>
          <c:order val="0"/>
          <c:tx>
            <c:v>Method1-nlogn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两种归并10w_3!$B$9:$K$9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两种归并10w_3!$B$10:$K$10</c:f>
              <c:numCache>
                <c:formatCode>General</c:formatCode>
                <c:ptCount val="10"/>
                <c:pt idx="0">
                  <c:v>53.816200000000002</c:v>
                </c:pt>
                <c:pt idx="1">
                  <c:v>110.75</c:v>
                </c:pt>
                <c:pt idx="2">
                  <c:v>171.20400000000001</c:v>
                </c:pt>
                <c:pt idx="3">
                  <c:v>231.52699999999999</c:v>
                </c:pt>
                <c:pt idx="4">
                  <c:v>294.70999999999998</c:v>
                </c:pt>
                <c:pt idx="5">
                  <c:v>356.52499999999998</c:v>
                </c:pt>
                <c:pt idx="6">
                  <c:v>417.84899999999999</c:v>
                </c:pt>
                <c:pt idx="7">
                  <c:v>482.06799999999998</c:v>
                </c:pt>
                <c:pt idx="8">
                  <c:v>550.94899999999996</c:v>
                </c:pt>
                <c:pt idx="9">
                  <c:v>613.36500000000001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9-4BAF-AED4-E27EB19660E5}"/>
            </c:ext>
          </c:extLst>
        </c:ser>
        <c:ser>
          <c:idx val="1"/>
          <c:order val="1"/>
          <c:tx>
            <c:v>Method2-n(logn)^2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两种归并10w_3!$B$9:$K$9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两种归并10w_3!$B$12:$K$12</c:f>
              <c:numCache>
                <c:formatCode>General</c:formatCode>
                <c:ptCount val="10"/>
                <c:pt idx="0">
                  <c:v>65.911600000000007</c:v>
                </c:pt>
                <c:pt idx="1">
                  <c:v>129.614</c:v>
                </c:pt>
                <c:pt idx="2">
                  <c:v>208.13499999999999</c:v>
                </c:pt>
                <c:pt idx="3">
                  <c:v>275.68799999999999</c:v>
                </c:pt>
                <c:pt idx="4">
                  <c:v>366.46199999999999</c:v>
                </c:pt>
                <c:pt idx="5">
                  <c:v>443.63600000000002</c:v>
                </c:pt>
                <c:pt idx="6">
                  <c:v>511.81900000000002</c:v>
                </c:pt>
                <c:pt idx="7">
                  <c:v>582.15800000000002</c:v>
                </c:pt>
                <c:pt idx="8">
                  <c:v>683.50800000000004</c:v>
                </c:pt>
                <c:pt idx="9">
                  <c:v>782.20399999999995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BAF-AED4-E27EB196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32400"/>
        <c:axId val="582332072"/>
      </c:scatterChart>
      <c:valAx>
        <c:axId val="5823324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332072"/>
        <c:crosses val="autoZero"/>
        <c:crossBetween val="midCat"/>
      </c:valAx>
      <c:valAx>
        <c:axId val="5823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3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325021872266"/>
          <c:y val="0.23205963837853602"/>
          <c:w val="0.33053499562554678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不同效率分治法比较</a:t>
            </a:r>
            <a:r>
              <a:rPr lang="en-US" altLang="zh-CN"/>
              <a:t>(100w-1000w)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52679124359964"/>
          <c:y val="0.13510935165382476"/>
          <c:w val="0.80648554171465026"/>
          <c:h val="0.71146351706036759"/>
        </c:manualLayout>
      </c:layout>
      <c:scatterChart>
        <c:scatterStyle val="lineMarker"/>
        <c:varyColors val="0"/>
        <c:ser>
          <c:idx val="0"/>
          <c:order val="0"/>
          <c:tx>
            <c:v>Method1-nlogn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两种归并10w_3!$B$40:$K$40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两种归并10w_3!$B$41:$K$41</c:f>
              <c:numCache>
                <c:formatCode>General</c:formatCode>
                <c:ptCount val="10"/>
                <c:pt idx="0">
                  <c:v>619.06200000000001</c:v>
                </c:pt>
                <c:pt idx="1">
                  <c:v>1283.3900000000001</c:v>
                </c:pt>
                <c:pt idx="2">
                  <c:v>1951.28</c:v>
                </c:pt>
                <c:pt idx="3">
                  <c:v>2642.49</c:v>
                </c:pt>
                <c:pt idx="4">
                  <c:v>3358.53</c:v>
                </c:pt>
                <c:pt idx="5">
                  <c:v>4056.72</c:v>
                </c:pt>
                <c:pt idx="6">
                  <c:v>4767.41</c:v>
                </c:pt>
                <c:pt idx="7">
                  <c:v>5466.87</c:v>
                </c:pt>
                <c:pt idx="8">
                  <c:v>6305.65</c:v>
                </c:pt>
                <c:pt idx="9">
                  <c:v>6922.02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868-8F93-482BFFB5362D}"/>
            </c:ext>
          </c:extLst>
        </c:ser>
        <c:ser>
          <c:idx val="1"/>
          <c:order val="1"/>
          <c:tx>
            <c:v>Method2-n(logn)^2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两种归并10w_3!$B$40:$K$40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两种归并10w_3!$B$43:$K$43</c:f>
              <c:numCache>
                <c:formatCode>General</c:formatCode>
                <c:ptCount val="10"/>
                <c:pt idx="0">
                  <c:v>560.45399999999995</c:v>
                </c:pt>
                <c:pt idx="1">
                  <c:v>1207.75</c:v>
                </c:pt>
                <c:pt idx="2">
                  <c:v>1831.32</c:v>
                </c:pt>
                <c:pt idx="3">
                  <c:v>2624.18</c:v>
                </c:pt>
                <c:pt idx="4">
                  <c:v>3326.09</c:v>
                </c:pt>
                <c:pt idx="5">
                  <c:v>4002.82</c:v>
                </c:pt>
                <c:pt idx="6">
                  <c:v>4812.0200000000004</c:v>
                </c:pt>
                <c:pt idx="7">
                  <c:v>5701.7</c:v>
                </c:pt>
                <c:pt idx="8">
                  <c:v>6494.95</c:v>
                </c:pt>
                <c:pt idx="9">
                  <c:v>7213.18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868-8F93-482BFFB5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40656"/>
        <c:axId val="588731800"/>
      </c:scatterChart>
      <c:valAx>
        <c:axId val="58874065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31800"/>
        <c:crosses val="autoZero"/>
        <c:crossBetween val="midCat"/>
        <c:majorUnit val="1000000"/>
      </c:valAx>
      <c:valAx>
        <c:axId val="5887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7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55172200247187"/>
          <c:y val="0.25958906546241389"/>
          <c:w val="0.24121095551438712"/>
          <c:h val="0.1656895714662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1316274</xdr:colOff>
      <xdr:row>52</xdr:row>
      <xdr:rowOff>30812</xdr:rowOff>
    </xdr:from>
    <xdr:to>
      <xdr:col>4</xdr:col>
      <xdr:colOff>478072</xdr:colOff>
      <xdr:row>65</xdr:row>
      <xdr:rowOff>119934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610EEA-B4AE-48F2-B104-18C8067E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78188</xdr:rowOff>
    </xdr:from>
    <xdr:to>
      <xdr:col>6</xdr:col>
      <xdr:colOff>545991</xdr:colOff>
      <xdr:row>90</xdr:row>
      <xdr:rowOff>25180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1E131F-402C-47F7-9DE2-BF585CE4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98</xdr:row>
      <xdr:rowOff>88293</xdr:rowOff>
    </xdr:from>
    <xdr:to>
      <xdr:col>7</xdr:col>
      <xdr:colOff>532737</xdr:colOff>
      <xdr:row>119</xdr:row>
      <xdr:rowOff>6708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0DD436-47D3-4368-93C0-7AD80B5F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354330</xdr:colOff>
      <xdr:row>101</xdr:row>
      <xdr:rowOff>61744</xdr:rowOff>
    </xdr:from>
    <xdr:to>
      <xdr:col>18</xdr:col>
      <xdr:colOff>533176</xdr:colOff>
      <xdr:row>119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A36052-0726-47B3-8CE5-CC03E7E1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347051</xdr:colOff>
      <xdr:row>29</xdr:row>
      <xdr:rowOff>32385</xdr:rowOff>
    </xdr:from>
    <xdr:to>
      <xdr:col>22</xdr:col>
      <xdr:colOff>201930</xdr:colOff>
      <xdr:row>48</xdr:row>
      <xdr:rowOff>87805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16C28D-0E33-4A3E-9257-B079EC60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337185</xdr:colOff>
      <xdr:row>48</xdr:row>
      <xdr:rowOff>76200</xdr:rowOff>
    </xdr:from>
    <xdr:to>
      <xdr:col>13</xdr:col>
      <xdr:colOff>607695</xdr:colOff>
      <xdr:row>70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865A8A3-1AFA-472C-9CC1-C1DA64E4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354330</xdr:colOff>
      <xdr:row>75</xdr:row>
      <xdr:rowOff>28575</xdr:rowOff>
    </xdr:from>
    <xdr:to>
      <xdr:col>19</xdr:col>
      <xdr:colOff>438150</xdr:colOff>
      <xdr:row>94</xdr:row>
      <xdr:rowOff>36195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DFC025A-00B6-470A-A490-D679BC559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552450</xdr:colOff>
      <xdr:row>52</xdr:row>
      <xdr:rowOff>89535</xdr:rowOff>
    </xdr:from>
    <xdr:to>
      <xdr:col>21</xdr:col>
      <xdr:colOff>346710</xdr:colOff>
      <xdr:row>72</xdr:row>
      <xdr:rowOff>20955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F49DD3-4512-4582-9B4F-75C69AA2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63826</xdr:colOff>
      <xdr:row>8</xdr:row>
      <xdr:rowOff>66928</xdr:rowOff>
    </xdr:from>
    <xdr:to>
      <xdr:col>22</xdr:col>
      <xdr:colOff>31742</xdr:colOff>
      <xdr:row>30</xdr:row>
      <xdr:rowOff>15493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8D537F-B2C1-4447-A4B4-9AA68DEA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300036</xdr:colOff>
      <xdr:row>52</xdr:row>
      <xdr:rowOff>133350</xdr:rowOff>
    </xdr:from>
    <xdr:to>
      <xdr:col>12</xdr:col>
      <xdr:colOff>38099</xdr:colOff>
      <xdr:row>74</xdr:row>
      <xdr:rowOff>157162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E8EF1CE-EB2B-4042-BB30-8A44B180C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58" zoomScaleNormal="100" workbookViewId="0">
      <selection activeCell="G36" activeCellId="1" sqref="G38:K38 G36:K36"/>
    </sheetView>
  </sheetViews>
  <sheetFormatPr defaultRowHeight="14.25" x14ac:dyDescent="0.2"/>
  <cols>
    <col min="1" max="1" width="27.75" customWidth="1"/>
    <col min="11" max="11" width="9.5" bestFit="1" customWidth="1"/>
  </cols>
  <sheetData>
    <row r="1" spans="1:11" x14ac:dyDescent="0.2">
      <c r="A1" t="s">
        <v>8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">
      <c r="A2" s="1" t="s">
        <v>0</v>
      </c>
      <c r="B2" s="1">
        <v>4.7484000000000002</v>
      </c>
      <c r="C2" s="1">
        <v>9.7082999999999995</v>
      </c>
      <c r="D2" s="1">
        <v>14.872400000000001</v>
      </c>
      <c r="E2" s="1">
        <v>20.252500000000001</v>
      </c>
      <c r="F2" s="1">
        <v>26.225000000000001</v>
      </c>
      <c r="G2" s="1">
        <v>30.9087</v>
      </c>
      <c r="H2" s="1">
        <v>36.611800000000002</v>
      </c>
      <c r="I2" s="1">
        <v>41.714799999999997</v>
      </c>
      <c r="J2" s="1">
        <v>47.506399999999999</v>
      </c>
      <c r="K2" s="1">
        <v>52.9754</v>
      </c>
    </row>
    <row r="3" spans="1:11" x14ac:dyDescent="0.2">
      <c r="A3" s="1" t="s">
        <v>2</v>
      </c>
      <c r="B3" s="1">
        <f>4.7484*(B1/10000+(B1/10000)*(LOG(B1/10000)/LOG(10000)))</f>
        <v>4.7484000000000002</v>
      </c>
      <c r="C3" s="1">
        <f t="shared" ref="C3:K3" si="0">4.7484*(C1/10000+(C1/10000)*(LOG(C1/10000)/LOG(10000)))</f>
        <v>10.211505415705425</v>
      </c>
      <c r="D3" s="1">
        <f t="shared" si="0"/>
        <v>15.944371924433135</v>
      </c>
      <c r="E3" s="1">
        <f t="shared" si="0"/>
        <v>21.852421662821698</v>
      </c>
      <c r="F3" s="1">
        <f t="shared" si="0"/>
        <v>27.890736460736441</v>
      </c>
      <c r="G3" s="1">
        <f t="shared" si="0"/>
        <v>34.032860095982542</v>
      </c>
      <c r="H3" s="1">
        <f t="shared" si="0"/>
        <v>40.261311183106471</v>
      </c>
      <c r="I3" s="1">
        <f t="shared" si="0"/>
        <v>46.563664988465092</v>
      </c>
      <c r="J3" s="1">
        <f t="shared" si="0"/>
        <v>52.930631546598811</v>
      </c>
      <c r="K3" s="1">
        <f t="shared" si="0"/>
        <v>59.355000000000004</v>
      </c>
    </row>
    <row r="4" spans="1:11" x14ac:dyDescent="0.2">
      <c r="A4" s="2" t="s">
        <v>3</v>
      </c>
      <c r="B4">
        <v>5.3246500000000001</v>
      </c>
      <c r="C4">
        <v>11.1021</v>
      </c>
      <c r="D4">
        <v>17.6006</v>
      </c>
      <c r="E4">
        <v>23.231999999999999</v>
      </c>
      <c r="F4">
        <v>29.415199999999999</v>
      </c>
      <c r="G4">
        <v>37.097000000000001</v>
      </c>
      <c r="H4">
        <v>44.7239</v>
      </c>
      <c r="I4">
        <v>49.170200000000001</v>
      </c>
      <c r="J4">
        <v>54.722499999999997</v>
      </c>
      <c r="K4">
        <v>60.242100000000001</v>
      </c>
    </row>
    <row r="5" spans="1:11" x14ac:dyDescent="0.2">
      <c r="A5" s="2" t="s">
        <v>4</v>
      </c>
      <c r="B5" s="2">
        <f>5.32465*(B1/10000+(B1/10000)*(LOG(B1/10000)/LOG(10000)))</f>
        <v>5.3246500000000001</v>
      </c>
      <c r="C5" s="2">
        <f t="shared" ref="C5:K5" si="1">5.32465*(C1/10000+(C1/10000)*(LOG(C1/10000)/LOG(10000)))</f>
        <v>11.450739683206109</v>
      </c>
      <c r="D5" s="2">
        <f t="shared" si="1"/>
        <v>17.879327766707288</v>
      </c>
      <c r="E5" s="2">
        <f t="shared" si="1"/>
        <v>24.504358732824436</v>
      </c>
      <c r="F5" s="2">
        <f t="shared" si="1"/>
        <v>31.275463291984728</v>
      </c>
      <c r="G5" s="2">
        <f t="shared" si="1"/>
        <v>38.162974583032906</v>
      </c>
      <c r="H5" s="2">
        <f t="shared" si="1"/>
        <v>45.147289737833347</v>
      </c>
      <c r="I5" s="2">
        <f t="shared" si="1"/>
        <v>52.214476198473307</v>
      </c>
      <c r="J5" s="2">
        <f t="shared" si="1"/>
        <v>59.354116600243735</v>
      </c>
      <c r="K5" s="2">
        <f t="shared" si="1"/>
        <v>66.558125000000004</v>
      </c>
    </row>
    <row r="6" spans="1:11" x14ac:dyDescent="0.2">
      <c r="A6" s="3" t="s">
        <v>6</v>
      </c>
      <c r="B6" s="3">
        <v>475.50599999999997</v>
      </c>
      <c r="C6" s="3">
        <v>1897.26</v>
      </c>
      <c r="D6" s="3">
        <v>4260.0600000000004</v>
      </c>
      <c r="E6" s="3">
        <v>7592.63</v>
      </c>
      <c r="F6" s="3">
        <v>11909.5</v>
      </c>
      <c r="G6" s="3">
        <v>17157.8</v>
      </c>
      <c r="H6" s="3">
        <v>23369.9</v>
      </c>
      <c r="I6" s="3">
        <v>30538.9</v>
      </c>
      <c r="J6" s="3">
        <v>38634.6</v>
      </c>
      <c r="K6" s="3">
        <v>47717.4</v>
      </c>
    </row>
    <row r="7" spans="1:11" x14ac:dyDescent="0.2">
      <c r="A7" s="3" t="s">
        <v>7</v>
      </c>
      <c r="B7" s="3">
        <f>((B1/10000)*(B1/10000))*475.506</f>
        <v>475.50599999999997</v>
      </c>
      <c r="C7" s="3">
        <f t="shared" ref="C7:K7" si="2">((C1/10000)*(C1/10000))*475.506</f>
        <v>1902.0239999999999</v>
      </c>
      <c r="D7" s="3">
        <f t="shared" si="2"/>
        <v>4279.5540000000001</v>
      </c>
      <c r="E7" s="3">
        <f t="shared" si="2"/>
        <v>7608.0959999999995</v>
      </c>
      <c r="F7" s="3">
        <f t="shared" si="2"/>
        <v>11887.65</v>
      </c>
      <c r="G7" s="3">
        <f t="shared" si="2"/>
        <v>17118.216</v>
      </c>
      <c r="H7" s="3">
        <f t="shared" si="2"/>
        <v>23299.793999999998</v>
      </c>
      <c r="I7" s="3">
        <f t="shared" si="2"/>
        <v>30432.383999999998</v>
      </c>
      <c r="J7" s="3">
        <f t="shared" si="2"/>
        <v>38515.985999999997</v>
      </c>
      <c r="K7" s="3">
        <f t="shared" si="2"/>
        <v>47550.6</v>
      </c>
    </row>
    <row r="9" spans="1:11" x14ac:dyDescent="0.2">
      <c r="A9" t="s">
        <v>9</v>
      </c>
      <c r="B9">
        <v>100000</v>
      </c>
      <c r="C9">
        <v>200000</v>
      </c>
      <c r="D9">
        <v>300000</v>
      </c>
      <c r="E9">
        <v>400000</v>
      </c>
      <c r="F9">
        <v>500000</v>
      </c>
      <c r="G9">
        <v>600000</v>
      </c>
      <c r="H9">
        <v>700000</v>
      </c>
      <c r="I9">
        <v>800000</v>
      </c>
      <c r="J9">
        <v>900000</v>
      </c>
      <c r="K9">
        <v>1000000</v>
      </c>
    </row>
    <row r="10" spans="1:11" x14ac:dyDescent="0.2">
      <c r="A10" s="4" t="s">
        <v>0</v>
      </c>
      <c r="B10" s="4">
        <v>53.816200000000002</v>
      </c>
      <c r="C10" s="4">
        <v>110.75</v>
      </c>
      <c r="D10" s="4">
        <v>171.20400000000001</v>
      </c>
      <c r="E10" s="4">
        <v>231.52699999999999</v>
      </c>
      <c r="F10" s="4">
        <v>294.70999999999998</v>
      </c>
      <c r="G10" s="4">
        <v>356.52499999999998</v>
      </c>
      <c r="H10" s="4">
        <v>417.84899999999999</v>
      </c>
      <c r="I10" s="4">
        <v>482.06799999999998</v>
      </c>
      <c r="J10" s="4">
        <v>550.94899999999996</v>
      </c>
      <c r="K10" s="4">
        <v>613.36500000000001</v>
      </c>
    </row>
    <row r="11" spans="1:11" x14ac:dyDescent="0.2">
      <c r="A11" s="4" t="s">
        <v>1</v>
      </c>
      <c r="B11" s="4">
        <f>53.8162*(B9/100000+(B9/100000)*(LOG(B9/100000)/LOG(100000)))</f>
        <v>53.816200000000002</v>
      </c>
      <c r="C11" s="4">
        <f t="shared" ref="C11:K11" si="3">53.8162*(C9/100000+(C9/100000)*(LOG(C9/100000)/LOG(100000)))</f>
        <v>114.1125161810608</v>
      </c>
      <c r="D11" s="4">
        <f t="shared" si="3"/>
        <v>176.8547117209466</v>
      </c>
      <c r="E11" s="4">
        <f t="shared" si="3"/>
        <v>241.18526472424313</v>
      </c>
      <c r="F11" s="4">
        <f t="shared" si="3"/>
        <v>306.69690954734807</v>
      </c>
      <c r="G11" s="4">
        <f t="shared" si="3"/>
        <v>373.14977198507552</v>
      </c>
      <c r="H11" s="4">
        <f t="shared" si="3"/>
        <v>440.38535119742136</v>
      </c>
      <c r="I11" s="4">
        <f t="shared" si="3"/>
        <v>508.29099417272937</v>
      </c>
      <c r="J11" s="4">
        <f t="shared" si="3"/>
        <v>576.78247032567947</v>
      </c>
      <c r="K11" s="4">
        <f t="shared" si="3"/>
        <v>645.7944</v>
      </c>
    </row>
    <row r="12" spans="1:11" x14ac:dyDescent="0.2">
      <c r="A12" s="2" t="s">
        <v>3</v>
      </c>
      <c r="B12">
        <v>65.911600000000007</v>
      </c>
      <c r="C12">
        <v>129.614</v>
      </c>
      <c r="D12">
        <v>208.13499999999999</v>
      </c>
      <c r="E12">
        <v>275.68799999999999</v>
      </c>
      <c r="F12">
        <v>366.46199999999999</v>
      </c>
      <c r="G12">
        <v>443.63600000000002</v>
      </c>
      <c r="H12">
        <v>511.81900000000002</v>
      </c>
      <c r="I12">
        <v>582.15800000000002</v>
      </c>
      <c r="J12">
        <v>683.50800000000004</v>
      </c>
      <c r="K12">
        <v>782.20399999999995</v>
      </c>
    </row>
    <row r="13" spans="1:11" x14ac:dyDescent="0.2">
      <c r="A13" s="2" t="s">
        <v>4</v>
      </c>
      <c r="B13" s="2">
        <f>65.9116*(B9/100000+(B9/100000)*(LOG(B9/100000)/LOG(100000)))</f>
        <v>65.911600000000007</v>
      </c>
      <c r="C13" s="2">
        <f t="shared" ref="C13:K13" si="4">65.9116*(C9/100000+(C9/100000)*(LOG(C9/100000)/LOG(100000)))</f>
        <v>139.75974746488245</v>
      </c>
      <c r="D13" s="2">
        <f t="shared" si="4"/>
        <v>216.60349517554835</v>
      </c>
      <c r="E13" s="2">
        <f t="shared" si="4"/>
        <v>295.39258985952972</v>
      </c>
      <c r="F13" s="2">
        <f t="shared" si="4"/>
        <v>375.62823133779398</v>
      </c>
      <c r="G13" s="2">
        <f t="shared" si="4"/>
        <v>457.01663274574395</v>
      </c>
      <c r="H13" s="2">
        <f t="shared" si="4"/>
        <v>539.3636695638852</v>
      </c>
      <c r="I13" s="2">
        <f t="shared" si="4"/>
        <v>622.53136957858919</v>
      </c>
      <c r="J13" s="2">
        <f t="shared" si="4"/>
        <v>706.41657105328989</v>
      </c>
      <c r="K13" s="2">
        <f t="shared" si="4"/>
        <v>790.93920000000003</v>
      </c>
    </row>
    <row r="14" spans="1:11" x14ac:dyDescent="0.2">
      <c r="A14" s="2" t="s">
        <v>5</v>
      </c>
      <c r="B14" s="2">
        <f>65.9116*(B9/100000)*POWER((1+(LOG(B9/100000)/LOG(100000))),2)</f>
        <v>65.911600000000007</v>
      </c>
      <c r="C14" s="2">
        <f t="shared" ref="C14:K14" si="5">65.9116*(C9/100000)*POWER((1+(LOG(C9/100000)/LOG(100000))),2)</f>
        <v>148.17412269955301</v>
      </c>
      <c r="D14" s="2">
        <f t="shared" si="5"/>
        <v>237.27272145451269</v>
      </c>
      <c r="E14" s="2">
        <f t="shared" si="5"/>
        <v>330.96140187736427</v>
      </c>
      <c r="F14" s="2">
        <f t="shared" si="5"/>
        <v>428.13880463517586</v>
      </c>
      <c r="G14" s="2">
        <f t="shared" si="5"/>
        <v>528.14224558918863</v>
      </c>
      <c r="H14" s="2">
        <f t="shared" si="5"/>
        <v>630.52670556455257</v>
      </c>
      <c r="I14" s="2">
        <f t="shared" si="5"/>
        <v>734.97173886955022</v>
      </c>
      <c r="J14" s="2">
        <f t="shared" si="5"/>
        <v>841.23511534757267</v>
      </c>
      <c r="K14" s="2">
        <f t="shared" si="5"/>
        <v>949.12704000000008</v>
      </c>
    </row>
    <row r="16" spans="1:11" x14ac:dyDescent="0.2">
      <c r="A16" t="s">
        <v>10</v>
      </c>
      <c r="B16">
        <v>1000000</v>
      </c>
      <c r="C16">
        <v>2000000</v>
      </c>
      <c r="D16">
        <v>3000000</v>
      </c>
      <c r="E16">
        <v>4000000</v>
      </c>
      <c r="F16">
        <v>5000000</v>
      </c>
      <c r="G16">
        <v>6000000</v>
      </c>
      <c r="H16">
        <v>7000000</v>
      </c>
      <c r="I16">
        <v>8000000</v>
      </c>
      <c r="J16">
        <v>9000000</v>
      </c>
      <c r="K16">
        <v>10000000</v>
      </c>
    </row>
    <row r="17" spans="1:11" x14ac:dyDescent="0.2">
      <c r="A17" s="5" t="s">
        <v>0</v>
      </c>
      <c r="B17" s="5">
        <v>619.06200000000001</v>
      </c>
      <c r="C17" s="5">
        <v>1283.3900000000001</v>
      </c>
      <c r="D17" s="5">
        <v>1951.28</v>
      </c>
      <c r="E17" s="5">
        <v>2642.49</v>
      </c>
      <c r="F17" s="5">
        <v>3358.53</v>
      </c>
      <c r="G17" s="5">
        <v>4056.72</v>
      </c>
      <c r="H17" s="5">
        <v>4767.41</v>
      </c>
      <c r="I17" s="5">
        <v>5466.87</v>
      </c>
      <c r="J17" s="5">
        <v>6305.65</v>
      </c>
      <c r="K17" s="5">
        <v>6922.02</v>
      </c>
    </row>
    <row r="18" spans="1:11" x14ac:dyDescent="0.2">
      <c r="A18" s="5" t="s">
        <v>1</v>
      </c>
      <c r="B18" s="5">
        <f>619.062*(B16/1000000+(B16/1000000)*(LOG(B16/1000000)/LOG(1000000)))</f>
        <v>619.06200000000001</v>
      </c>
      <c r="C18" s="5">
        <f t="shared" ref="C18:K18" si="6">619.062*(C16/1000000+(C16/1000000)*(LOG(C16/1000000)/LOG(1000000)))</f>
        <v>1300.2427437252452</v>
      </c>
      <c r="D18" s="5">
        <f t="shared" si="6"/>
        <v>2004.869819094632</v>
      </c>
      <c r="E18" s="5">
        <f t="shared" si="6"/>
        <v>2724.7229749009812</v>
      </c>
      <c r="F18" s="5">
        <f t="shared" si="6"/>
        <v>3455.8981406868875</v>
      </c>
      <c r="G18" s="5">
        <f t="shared" si="6"/>
        <v>4196.0958693649991</v>
      </c>
      <c r="H18" s="5">
        <f t="shared" si="6"/>
        <v>4943.7967633218568</v>
      </c>
      <c r="I18" s="5">
        <f t="shared" si="6"/>
        <v>5697.9209247029421</v>
      </c>
      <c r="J18" s="5">
        <f t="shared" si="6"/>
        <v>6457.6609145677912</v>
      </c>
      <c r="K18" s="5">
        <f t="shared" si="6"/>
        <v>7222.3899999999994</v>
      </c>
    </row>
    <row r="19" spans="1:11" x14ac:dyDescent="0.2">
      <c r="A19" s="2" t="s">
        <v>3</v>
      </c>
      <c r="B19" s="2">
        <v>560.45399999999995</v>
      </c>
      <c r="C19" s="2">
        <v>1207.75</v>
      </c>
      <c r="D19" s="2">
        <v>1831.32</v>
      </c>
      <c r="E19" s="2">
        <v>2624.18</v>
      </c>
      <c r="F19" s="2">
        <v>3326.09</v>
      </c>
      <c r="G19" s="2">
        <v>4002.82</v>
      </c>
      <c r="H19" s="2">
        <v>4812.0200000000004</v>
      </c>
      <c r="I19" s="2">
        <v>5701.7</v>
      </c>
      <c r="J19" s="2">
        <v>6494.95</v>
      </c>
      <c r="K19" s="2">
        <v>7213.18</v>
      </c>
    </row>
    <row r="20" spans="1:11" x14ac:dyDescent="0.2">
      <c r="A20" s="2" t="s">
        <v>4</v>
      </c>
      <c r="B20" s="2">
        <f>560.454*(B16/1000000+(B16/1000000)*(LOG(B16/1000000)/LOG(1000000)))</f>
        <v>560.45399999999995</v>
      </c>
      <c r="C20" s="2">
        <f t="shared" ref="C20:K20" si="7">560.454*(C16/1000000+(C16/1000000)*(LOG(C16/1000000)/LOG(1000000)))</f>
        <v>1177.1458217299535</v>
      </c>
      <c r="D20" s="2">
        <f t="shared" si="7"/>
        <v>1815.0642578463267</v>
      </c>
      <c r="E20" s="2">
        <f t="shared" si="7"/>
        <v>2466.7672869198145</v>
      </c>
      <c r="F20" s="2">
        <f t="shared" si="7"/>
        <v>3128.7204456751156</v>
      </c>
      <c r="G20" s="2">
        <f t="shared" si="7"/>
        <v>3798.8419808825142</v>
      </c>
      <c r="H20" s="2">
        <f t="shared" si="7"/>
        <v>4475.7563397378417</v>
      </c>
      <c r="I20" s="2">
        <f t="shared" si="7"/>
        <v>5158.4858607594433</v>
      </c>
      <c r="J20" s="2">
        <f t="shared" si="7"/>
        <v>5846.2995470779606</v>
      </c>
      <c r="K20" s="2">
        <f t="shared" si="7"/>
        <v>6538.6299999999992</v>
      </c>
    </row>
    <row r="21" spans="1:11" x14ac:dyDescent="0.2">
      <c r="A21" s="2" t="s">
        <v>5</v>
      </c>
      <c r="B21" s="2">
        <f>560.454*(B16/1000000)*POWER((1+(LOG(B16/1000000)/LOG(1000000))),2)</f>
        <v>560.45399999999995</v>
      </c>
      <c r="C21" s="2">
        <f t="shared" ref="C21:K21" si="8">560.454*(C16/1000000)*POWER((1+(LOG(C16/1000000)/LOG(1000000))),2)</f>
        <v>1236.2051886651602</v>
      </c>
      <c r="D21" s="2">
        <f t="shared" si="8"/>
        <v>1959.3985471964027</v>
      </c>
      <c r="E21" s="2">
        <f t="shared" si="8"/>
        <v>2714.2909354816557</v>
      </c>
      <c r="F21" s="2">
        <f t="shared" si="8"/>
        <v>3493.2007362550689</v>
      </c>
      <c r="G21" s="2">
        <f t="shared" si="8"/>
        <v>4291.5209204547818</v>
      </c>
      <c r="H21" s="2">
        <f t="shared" si="8"/>
        <v>5106.1651581201477</v>
      </c>
      <c r="I21" s="2">
        <f t="shared" si="8"/>
        <v>5934.9153489080045</v>
      </c>
      <c r="J21" s="2">
        <f t="shared" si="8"/>
        <v>6776.0974722009032</v>
      </c>
      <c r="K21" s="2">
        <f t="shared" si="8"/>
        <v>7628.4016666666666</v>
      </c>
    </row>
    <row r="25" spans="1:11" x14ac:dyDescent="0.2">
      <c r="A25" t="s">
        <v>8</v>
      </c>
      <c r="B25">
        <v>10000</v>
      </c>
      <c r="C25">
        <v>20000</v>
      </c>
      <c r="D25">
        <v>30000</v>
      </c>
      <c r="E25">
        <v>40000</v>
      </c>
      <c r="F25">
        <v>50000</v>
      </c>
      <c r="G25">
        <v>60000</v>
      </c>
      <c r="H25">
        <v>70000</v>
      </c>
      <c r="I25">
        <v>80000</v>
      </c>
      <c r="J25">
        <v>90000</v>
      </c>
      <c r="K25">
        <v>100000</v>
      </c>
    </row>
    <row r="26" spans="1:11" x14ac:dyDescent="0.2">
      <c r="A26" s="1" t="s">
        <v>0</v>
      </c>
      <c r="B26" s="1">
        <v>4.7484000000000002</v>
      </c>
      <c r="C26" s="1">
        <v>9.7082999999999995</v>
      </c>
      <c r="D26" s="1">
        <v>14.872400000000001</v>
      </c>
      <c r="E26" s="1">
        <v>20.252500000000001</v>
      </c>
      <c r="F26" s="1">
        <v>26.225000000000001</v>
      </c>
      <c r="G26" s="1">
        <v>30.9087</v>
      </c>
      <c r="H26" s="1">
        <v>36.611800000000002</v>
      </c>
      <c r="I26" s="1">
        <v>41.714799999999997</v>
      </c>
      <c r="J26" s="1">
        <v>47.506399999999999</v>
      </c>
      <c r="K26" s="1">
        <v>52.9754</v>
      </c>
    </row>
    <row r="27" spans="1:11" x14ac:dyDescent="0.2">
      <c r="A27" s="1" t="s">
        <v>2</v>
      </c>
      <c r="B27" s="1">
        <f>26.225*(B25/50000+(B25/50000)*(LOG(B25/50000)/LOG(50000)))</f>
        <v>4.4648082410912417</v>
      </c>
      <c r="C27" s="1">
        <f t="shared" ref="C27:F27" si="9">26.225*(C25/50000+(C25/50000)*(LOG(C25/50000)/LOG(50000)))</f>
        <v>9.6016370849105837</v>
      </c>
      <c r="D27" s="1">
        <f t="shared" si="9"/>
        <v>14.992115905827829</v>
      </c>
      <c r="E27" s="1">
        <f t="shared" si="9"/>
        <v>20.547315375277371</v>
      </c>
      <c r="F27" s="1">
        <f t="shared" si="9"/>
        <v>26.225000000000001</v>
      </c>
      <c r="G27" s="1">
        <f t="shared" ref="G27:K27" si="10">26.225*(G25/50000+(G25/50000)*(LOG(G25/50000)/LOG(50000)))</f>
        <v>32.000293619839965</v>
      </c>
      <c r="H27" s="1">
        <f t="shared" si="10"/>
        <v>37.85675890141367</v>
      </c>
      <c r="I27" s="1">
        <f t="shared" si="10"/>
        <v>43.782713161467157</v>
      </c>
      <c r="J27" s="1">
        <f t="shared" si="10"/>
        <v>49.769421265145809</v>
      </c>
      <c r="K27" s="1">
        <f t="shared" si="10"/>
        <v>55.810103013640507</v>
      </c>
    </row>
    <row r="28" spans="1:11" x14ac:dyDescent="0.2">
      <c r="A28" s="2" t="s">
        <v>3</v>
      </c>
      <c r="B28" s="2">
        <v>3.3919000000000001</v>
      </c>
      <c r="C28" s="2">
        <v>7.2957999999999998</v>
      </c>
      <c r="D28" s="2">
        <v>11.6898</v>
      </c>
      <c r="E28" s="2">
        <v>15.514099999999999</v>
      </c>
      <c r="F28" s="2">
        <v>19.301600000000001</v>
      </c>
      <c r="G28" s="2">
        <v>24.674700000000001</v>
      </c>
      <c r="H28" s="2">
        <v>29.364999999999998</v>
      </c>
      <c r="I28" s="2">
        <v>33.147199999999998</v>
      </c>
      <c r="J28" s="2">
        <v>37.037399999999998</v>
      </c>
      <c r="K28" s="2">
        <v>42.096899999999998</v>
      </c>
    </row>
    <row r="29" spans="1:11" x14ac:dyDescent="0.2">
      <c r="A29" s="2" t="s">
        <v>4</v>
      </c>
      <c r="B29" s="2">
        <f>19.3016*(B25/50000+(B25/50000)*(LOG(B25/50000)/LOG(50000)))</f>
        <v>3.2860988654431535</v>
      </c>
      <c r="C29" s="2">
        <f t="shared" ref="C29:K29" si="11">19.3016*(C25/50000+(C25/50000)*(LOG(C25/50000)/LOG(50000)))</f>
        <v>7.0668048944941901</v>
      </c>
      <c r="D29" s="2">
        <f t="shared" si="11"/>
        <v>11.034197306689283</v>
      </c>
      <c r="E29" s="2">
        <f t="shared" si="11"/>
        <v>15.122824116204145</v>
      </c>
      <c r="F29" s="2">
        <f t="shared" si="11"/>
        <v>19.301600000000001</v>
      </c>
      <c r="G29" s="2">
        <f t="shared" si="11"/>
        <v>23.552216104202213</v>
      </c>
      <c r="H29" s="2">
        <f t="shared" si="11"/>
        <v>27.862574551440463</v>
      </c>
      <c r="I29" s="2">
        <f t="shared" si="11"/>
        <v>32.224076886839825</v>
      </c>
      <c r="J29" s="2">
        <f t="shared" si="11"/>
        <v>36.630294051147317</v>
      </c>
      <c r="K29" s="2">
        <f t="shared" si="11"/>
        <v>41.076235818039414</v>
      </c>
    </row>
    <row r="30" spans="1:11" x14ac:dyDescent="0.2">
      <c r="A30" s="3" t="s">
        <v>6</v>
      </c>
      <c r="B30" s="3">
        <v>475.50599999999997</v>
      </c>
      <c r="C30" s="3">
        <v>1897.26</v>
      </c>
      <c r="D30" s="3">
        <v>4260.0600000000004</v>
      </c>
      <c r="E30" s="3">
        <v>7592.63</v>
      </c>
      <c r="F30" s="3">
        <v>11909.5</v>
      </c>
      <c r="G30" s="3">
        <v>17157.8</v>
      </c>
      <c r="H30" s="3">
        <v>23369.9</v>
      </c>
      <c r="I30" s="3">
        <v>30538.9</v>
      </c>
      <c r="J30" s="3">
        <v>38634.6</v>
      </c>
      <c r="K30" s="3">
        <v>47717.4</v>
      </c>
    </row>
    <row r="31" spans="1:11" x14ac:dyDescent="0.2">
      <c r="A31" s="3" t="s">
        <v>7</v>
      </c>
      <c r="B31" s="3">
        <f>((B25/50000)*(B25/50000))*11909.5</f>
        <v>476.38000000000011</v>
      </c>
      <c r="C31" s="3">
        <f t="shared" ref="C31:K31" si="12">((C25/50000)*(C25/50000))*11909.5</f>
        <v>1905.5200000000004</v>
      </c>
      <c r="D31" s="3">
        <f t="shared" si="12"/>
        <v>4287.42</v>
      </c>
      <c r="E31" s="3">
        <f t="shared" si="12"/>
        <v>7622.0800000000017</v>
      </c>
      <c r="F31" s="3">
        <f t="shared" si="12"/>
        <v>11909.5</v>
      </c>
      <c r="G31" s="3">
        <f t="shared" si="12"/>
        <v>17149.68</v>
      </c>
      <c r="H31" s="3">
        <f t="shared" si="12"/>
        <v>23342.619999999995</v>
      </c>
      <c r="I31" s="3">
        <f t="shared" si="12"/>
        <v>30488.320000000007</v>
      </c>
      <c r="J31" s="3">
        <f t="shared" si="12"/>
        <v>38586.780000000006</v>
      </c>
      <c r="K31" s="3">
        <f t="shared" si="12"/>
        <v>47638</v>
      </c>
    </row>
    <row r="33" spans="1:11" x14ac:dyDescent="0.2">
      <c r="A33" t="s">
        <v>9</v>
      </c>
      <c r="B33">
        <v>100000</v>
      </c>
      <c r="C33">
        <v>200000</v>
      </c>
      <c r="D33">
        <v>300000</v>
      </c>
      <c r="E33">
        <v>400000</v>
      </c>
      <c r="F33">
        <v>500000</v>
      </c>
      <c r="G33">
        <v>600000</v>
      </c>
      <c r="H33">
        <v>700000</v>
      </c>
      <c r="I33">
        <v>800000</v>
      </c>
      <c r="J33">
        <v>900000</v>
      </c>
      <c r="K33">
        <v>1000000</v>
      </c>
    </row>
    <row r="34" spans="1:11" x14ac:dyDescent="0.2">
      <c r="A34" s="4" t="s">
        <v>0</v>
      </c>
      <c r="B34" s="4">
        <v>53.816200000000002</v>
      </c>
      <c r="C34" s="4">
        <v>110.75</v>
      </c>
      <c r="D34" s="4">
        <v>171.20400000000001</v>
      </c>
      <c r="E34" s="4">
        <v>231.52699999999999</v>
      </c>
      <c r="F34" s="4">
        <v>294.70999999999998</v>
      </c>
      <c r="G34" s="4">
        <v>356.52499999999998</v>
      </c>
      <c r="H34" s="4">
        <v>417.84899999999999</v>
      </c>
      <c r="I34" s="4">
        <v>482.06799999999998</v>
      </c>
      <c r="J34" s="4">
        <v>550.94899999999996</v>
      </c>
      <c r="K34" s="4">
        <v>613.36500000000001</v>
      </c>
    </row>
    <row r="35" spans="1:11" x14ac:dyDescent="0.2">
      <c r="A35" s="4" t="s">
        <v>1</v>
      </c>
      <c r="B35" s="4">
        <f>294.71*(B33/500000+(B33/500000)*(LOG(B33/500000)/LOG(500000)))</f>
        <v>51.712853335913699</v>
      </c>
      <c r="C35" s="4">
        <f t="shared" ref="C35:K35" si="13">294.71*(C33/500000+(C33/500000)*(LOG(C33/500000)/LOG(500000)))</f>
        <v>109.65255467802027</v>
      </c>
      <c r="D35" s="4">
        <f t="shared" si="13"/>
        <v>169.9425408890001</v>
      </c>
      <c r="E35" s="4">
        <f t="shared" si="13"/>
        <v>231.75880536842632</v>
      </c>
      <c r="F35" s="4">
        <f t="shared" si="13"/>
        <v>294.70999999999998</v>
      </c>
      <c r="G35" s="4">
        <f t="shared" si="13"/>
        <v>358.56562579657884</v>
      </c>
      <c r="H35" s="4">
        <f t="shared" si="13"/>
        <v>423.17337674821141</v>
      </c>
      <c r="I35" s="4">
        <f t="shared" si="13"/>
        <v>488.42500276162417</v>
      </c>
      <c r="J35" s="4">
        <f t="shared" si="13"/>
        <v>554.23956531077738</v>
      </c>
      <c r="K35" s="4">
        <f t="shared" si="13"/>
        <v>620.55424003096437</v>
      </c>
    </row>
    <row r="36" spans="1:11" x14ac:dyDescent="0.2">
      <c r="A36" s="2" t="s">
        <v>3</v>
      </c>
      <c r="B36">
        <v>65.911600000000007</v>
      </c>
      <c r="C36">
        <v>129.614</v>
      </c>
      <c r="D36">
        <v>208.13499999999999</v>
      </c>
      <c r="E36">
        <v>275.68799999999999</v>
      </c>
      <c r="F36">
        <v>366.46199999999999</v>
      </c>
      <c r="G36">
        <v>443.63600000000002</v>
      </c>
      <c r="H36">
        <v>511.81900000000002</v>
      </c>
      <c r="I36">
        <v>582.15800000000002</v>
      </c>
      <c r="J36">
        <v>683.50800000000004</v>
      </c>
      <c r="K36">
        <v>782.20399999999995</v>
      </c>
    </row>
    <row r="37" spans="1:11" x14ac:dyDescent="0.2">
      <c r="A37" s="2" t="s">
        <v>4</v>
      </c>
      <c r="B37" s="2">
        <f>366.462*(B33/500000+(B33/500000)*(LOG(B33/500000)/LOG(500000)))</f>
        <v>64.30319859925217</v>
      </c>
      <c r="C37" s="2">
        <f t="shared" ref="C37:K37" si="14">366.462*(C33/500000+(C33/500000)*(LOG(C33/500000)/LOG(500000)))</f>
        <v>136.34927383670953</v>
      </c>
      <c r="D37" s="2">
        <f t="shared" si="14"/>
        <v>211.31784947665417</v>
      </c>
      <c r="E37" s="2">
        <f t="shared" si="14"/>
        <v>288.18430094982949</v>
      </c>
      <c r="F37" s="2">
        <f t="shared" si="14"/>
        <v>366.46199999999999</v>
      </c>
      <c r="G37" s="2">
        <f t="shared" si="14"/>
        <v>445.86432886792397</v>
      </c>
      <c r="H37" s="2">
        <f t="shared" si="14"/>
        <v>526.20190013879085</v>
      </c>
      <c r="I37" s="2">
        <f t="shared" si="14"/>
        <v>607.34010845247974</v>
      </c>
      <c r="J37" s="2">
        <f t="shared" si="14"/>
        <v>689.17830946665572</v>
      </c>
      <c r="K37" s="2">
        <f t="shared" si="14"/>
        <v>771.63838319102592</v>
      </c>
    </row>
    <row r="38" spans="1:11" x14ac:dyDescent="0.2">
      <c r="A38" s="2" t="s">
        <v>5</v>
      </c>
      <c r="B38" s="2">
        <f>366.462*(B33/500000)*POWER((1+(LOG(B33/500000)/LOG(500000))),2)</f>
        <v>56.416509079998278</v>
      </c>
      <c r="C38" s="2">
        <f t="shared" ref="C38:K38" si="15">366.462*(C33/500000)*POWER((1+(LOG(C33/500000)/LOG(500000))),2)</f>
        <v>126.82846022096429</v>
      </c>
      <c r="D38" s="2">
        <f t="shared" si="15"/>
        <v>203.09169621696967</v>
      </c>
      <c r="E38" s="2">
        <f t="shared" si="15"/>
        <v>283.28377605980251</v>
      </c>
      <c r="F38" s="2">
        <f t="shared" si="15"/>
        <v>366.46199999999999</v>
      </c>
      <c r="G38" s="2">
        <f t="shared" si="15"/>
        <v>452.05914882680935</v>
      </c>
      <c r="H38" s="2">
        <f t="shared" si="15"/>
        <v>539.69431192178581</v>
      </c>
      <c r="I38" s="2">
        <f t="shared" si="15"/>
        <v>629.09320634723019</v>
      </c>
      <c r="J38" s="2">
        <f t="shared" si="15"/>
        <v>720.04849712978807</v>
      </c>
      <c r="K38" s="2">
        <f t="shared" si="15"/>
        <v>812.39773075197513</v>
      </c>
    </row>
    <row r="40" spans="1:11" x14ac:dyDescent="0.2">
      <c r="A40" t="s">
        <v>10</v>
      </c>
      <c r="B40">
        <v>1000000</v>
      </c>
      <c r="C40">
        <v>2000000</v>
      </c>
      <c r="D40">
        <v>3000000</v>
      </c>
      <c r="E40">
        <v>4000000</v>
      </c>
      <c r="F40">
        <v>5000000</v>
      </c>
      <c r="G40">
        <v>6000000</v>
      </c>
      <c r="H40">
        <v>7000000</v>
      </c>
      <c r="I40">
        <v>8000000</v>
      </c>
      <c r="J40">
        <v>9000000</v>
      </c>
      <c r="K40">
        <v>10000000</v>
      </c>
    </row>
    <row r="41" spans="1:11" x14ac:dyDescent="0.2">
      <c r="A41" s="5" t="s">
        <v>0</v>
      </c>
      <c r="B41" s="5">
        <v>619.06200000000001</v>
      </c>
      <c r="C41" s="5">
        <v>1283.3900000000001</v>
      </c>
      <c r="D41" s="5">
        <v>1951.28</v>
      </c>
      <c r="E41" s="5">
        <v>2642.49</v>
      </c>
      <c r="F41" s="5">
        <v>3358.53</v>
      </c>
      <c r="G41" s="5">
        <v>4056.72</v>
      </c>
      <c r="H41" s="5">
        <v>4767.41</v>
      </c>
      <c r="I41" s="5">
        <v>5466.87</v>
      </c>
      <c r="J41" s="5">
        <v>6305.65</v>
      </c>
      <c r="K41" s="5">
        <v>6922.02</v>
      </c>
    </row>
    <row r="42" spans="1:11" x14ac:dyDescent="0.2">
      <c r="A42" s="5" t="s">
        <v>1</v>
      </c>
      <c r="B42" s="5">
        <f>3358.53*(B40/5000000+(B40/5000000)*(LOG(B40/5000000)/LOG(5000000)))</f>
        <v>601.62024869365939</v>
      </c>
      <c r="C42" s="5">
        <f t="shared" ref="C42:K42" si="16">3358.53*(C40/5000000+(C40/5000000)*(LOG(C40/5000000)/LOG(5000000)))</f>
        <v>1263.6090776725241</v>
      </c>
      <c r="D42" s="5">
        <f t="shared" si="16"/>
        <v>1948.3836500417153</v>
      </c>
      <c r="E42" s="5">
        <f t="shared" si="16"/>
        <v>2647.9553159154584</v>
      </c>
      <c r="F42" s="5">
        <f t="shared" si="16"/>
        <v>3358.53</v>
      </c>
      <c r="G42" s="5">
        <f t="shared" si="16"/>
        <v>4077.8730409390464</v>
      </c>
      <c r="H42" s="5">
        <f t="shared" si="16"/>
        <v>4804.5078493601668</v>
      </c>
      <c r="I42" s="5">
        <f t="shared" si="16"/>
        <v>5537.3849529717381</v>
      </c>
      <c r="J42" s="5">
        <f t="shared" si="16"/>
        <v>6275.7196620073564</v>
      </c>
      <c r="K42" s="5">
        <f t="shared" si="16"/>
        <v>7018.9029014260259</v>
      </c>
    </row>
    <row r="43" spans="1:11" x14ac:dyDescent="0.2">
      <c r="A43" s="2" t="s">
        <v>3</v>
      </c>
      <c r="B43" s="2">
        <v>560.45399999999995</v>
      </c>
      <c r="C43" s="2">
        <v>1207.75</v>
      </c>
      <c r="D43" s="2">
        <v>1831.32</v>
      </c>
      <c r="E43" s="2">
        <v>2624.18</v>
      </c>
      <c r="F43" s="2">
        <v>3326.09</v>
      </c>
      <c r="G43" s="2">
        <v>4002.82</v>
      </c>
      <c r="H43" s="2">
        <v>4812.0200000000004</v>
      </c>
      <c r="I43" s="2">
        <v>5701.7</v>
      </c>
      <c r="J43" s="2">
        <v>6494.95</v>
      </c>
      <c r="K43" s="2">
        <v>7213.18</v>
      </c>
    </row>
    <row r="44" spans="1:11" x14ac:dyDescent="0.2">
      <c r="A44" s="2" t="s">
        <v>4</v>
      </c>
      <c r="B44" s="2">
        <f>3326.09*(B40/5000000+(B40/5000000)*(LOG(B40/5000000)/LOG(5000000)))</f>
        <v>595.80920610430564</v>
      </c>
      <c r="C44" s="2">
        <f t="shared" ref="C44:K44" si="17">3326.09*(C40/5000000+(C40/5000000)*(LOG(C40/5000000)/LOG(5000000)))</f>
        <v>1251.4038931186578</v>
      </c>
      <c r="D44" s="2">
        <f t="shared" si="17"/>
        <v>1929.564236307923</v>
      </c>
      <c r="E44" s="2">
        <f t="shared" si="17"/>
        <v>2622.3787480574083</v>
      </c>
      <c r="F44" s="2">
        <f t="shared" si="17"/>
        <v>3326.09</v>
      </c>
      <c r="G44" s="2">
        <f t="shared" si="17"/>
        <v>4038.4849153459854</v>
      </c>
      <c r="H44" s="2">
        <f t="shared" si="17"/>
        <v>4758.1011670815378</v>
      </c>
      <c r="I44" s="2">
        <f t="shared" si="17"/>
        <v>5483.8994197550028</v>
      </c>
      <c r="J44" s="2">
        <f t="shared" si="17"/>
        <v>6215.1025629087871</v>
      </c>
      <c r="K44" s="2">
        <f t="shared" si="17"/>
        <v>6951.1074045502319</v>
      </c>
    </row>
    <row r="45" spans="1:11" x14ac:dyDescent="0.2">
      <c r="A45" s="2" t="s">
        <v>5</v>
      </c>
      <c r="B45" s="2">
        <f>3326.09*(B40/5000000)*POWER((1+(LOG(B40/5000000)/LOG(5000000))),2)</f>
        <v>533.64252031460796</v>
      </c>
      <c r="C45" s="2">
        <f t="shared" ref="C45:K45" si="18">3326.09*(C40/5000000)*POWER((1+(LOG(C40/5000000)/LOG(5000000))),2)</f>
        <v>1177.0665433831712</v>
      </c>
      <c r="D45" s="2">
        <f t="shared" si="18"/>
        <v>1865.6631570595794</v>
      </c>
      <c r="E45" s="2">
        <f t="shared" si="18"/>
        <v>2584.4423550862798</v>
      </c>
      <c r="F45" s="2">
        <f t="shared" si="18"/>
        <v>3326.09</v>
      </c>
      <c r="G45" s="2">
        <f t="shared" si="18"/>
        <v>4086.2194577509599</v>
      </c>
      <c r="H45" s="2">
        <f t="shared" si="18"/>
        <v>4861.8920448812469</v>
      </c>
      <c r="I45" s="2">
        <f t="shared" si="18"/>
        <v>5650.9957724364886</v>
      </c>
      <c r="J45" s="2">
        <f t="shared" si="18"/>
        <v>6451.9367030349231</v>
      </c>
      <c r="K45" s="2">
        <f t="shared" si="18"/>
        <v>7263.4676376154966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两种归并10w_3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crayon</dc:creator>
  <cp:lastModifiedBy>微软用户</cp:lastModifiedBy>
  <dcterms:created xsi:type="dcterms:W3CDTF">2019-04-07T13:00:30Z</dcterms:created>
  <dcterms:modified xsi:type="dcterms:W3CDTF">2019-04-12T09:05:48Z</dcterms:modified>
</cp:coreProperties>
</file>