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HOHAHA\Desktop\DA PROJECTS\SQL\"/>
    </mc:Choice>
  </mc:AlternateContent>
  <xr:revisionPtr revIDLastSave="0" documentId="13_ncr:1_{416E1F72-8871-4674-969A-32709406E7C9}" xr6:coauthVersionLast="47" xr6:coauthVersionMax="47" xr10:uidLastSave="{00000000-0000-0000-0000-000000000000}"/>
  <bookViews>
    <workbookView xWindow="-120" yWindow="-120" windowWidth="29040" windowHeight="16440" tabRatio="766" activeTab="1" xr2:uid="{00000000-000D-0000-FFFF-FFFF00000000}"/>
  </bookViews>
  <sheets>
    <sheet name="Section 1--&gt;" sheetId="26" r:id="rId1"/>
    <sheet name="Part 1" sheetId="24" r:id="rId2"/>
    <sheet name="Table1" sheetId="27" r:id="rId3"/>
    <sheet name="Part 1 - SOLUTION" sheetId="34" r:id="rId4"/>
    <sheet name="Section 2 --&gt;" sheetId="13" r:id="rId5"/>
    <sheet name="Part 2" sheetId="30" r:id="rId6"/>
    <sheet name="Part 2 - SOLUTION" sheetId="35" r:id="rId7"/>
    <sheet name="Part 3" sheetId="36" r:id="rId8"/>
    <sheet name="Part 3 - SOLUTION" sheetId="4" r:id="rId9"/>
    <sheet name="Section 3---&gt;" sheetId="29" r:id="rId10"/>
    <sheet name="Part 4" sheetId="9" r:id="rId11"/>
    <sheet name="Data_Part4" sheetId="32" r:id="rId12"/>
    <sheet name="Part 4 - SOLUTION" sheetId="37" r:id="rId13"/>
    <sheet name="Section 4 ---&gt;" sheetId="22" r:id="rId14"/>
    <sheet name="Part 5" sheetId="31" r:id="rId15"/>
  </sheets>
  <definedNames>
    <definedName name="_xlnm._FilterDatabase" localSheetId="7" hidden="1">'Part 3'!$C$11:$Q$996</definedName>
    <definedName name="_xlnm._FilterDatabase" localSheetId="8" hidden="1">'Part 3 - SOLUTION'!$B$8:$H$508</definedName>
  </definedNames>
  <calcPr calcId="191029"/>
  <pivotCaches>
    <pivotCache cacheId="0" r:id="rId16"/>
    <pivotCache cacheId="1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9" l="1"/>
  <c r="E19" i="9"/>
  <c r="E11" i="9"/>
  <c r="H11" i="4" l="1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35" i="35"/>
  <c r="E134" i="35"/>
  <c r="E133" i="35"/>
  <c r="E132" i="35"/>
  <c r="E131" i="35"/>
  <c r="E130" i="35"/>
  <c r="E129" i="35"/>
  <c r="E128" i="35"/>
  <c r="E127" i="35"/>
  <c r="E126" i="35"/>
  <c r="E125" i="35"/>
  <c r="E124" i="35"/>
  <c r="E123" i="35"/>
  <c r="E122" i="35"/>
  <c r="E121" i="35"/>
  <c r="I107" i="35"/>
  <c r="I113" i="35"/>
  <c r="I112" i="35"/>
  <c r="I111" i="35"/>
  <c r="I110" i="35"/>
  <c r="I109" i="35"/>
  <c r="I108" i="35"/>
  <c r="I106" i="35"/>
  <c r="I105" i="35"/>
  <c r="I104" i="35"/>
  <c r="I103" i="35"/>
  <c r="I102" i="35"/>
  <c r="I101" i="35"/>
  <c r="I100" i="35"/>
  <c r="I99" i="35"/>
  <c r="T94" i="35"/>
  <c r="T93" i="35"/>
  <c r="T92" i="35"/>
  <c r="T91" i="35"/>
  <c r="T90" i="35"/>
  <c r="T89" i="35"/>
  <c r="T88" i="35"/>
  <c r="T87" i="35"/>
  <c r="T86" i="35"/>
  <c r="T85" i="35"/>
  <c r="T84" i="35"/>
  <c r="T83" i="35"/>
  <c r="T82" i="35"/>
  <c r="T81" i="35"/>
  <c r="T80" i="35"/>
  <c r="M81" i="35"/>
  <c r="M60" i="35"/>
  <c r="R81" i="35"/>
  <c r="R82" i="35"/>
  <c r="R83" i="35"/>
  <c r="R84" i="35"/>
  <c r="R85" i="35"/>
  <c r="R86" i="35"/>
  <c r="R87" i="35"/>
  <c r="R88" i="35"/>
  <c r="R89" i="35"/>
  <c r="R90" i="35"/>
  <c r="R91" i="35"/>
  <c r="R92" i="35"/>
  <c r="R93" i="35"/>
  <c r="R94" i="35"/>
  <c r="Q81" i="35"/>
  <c r="Q82" i="35"/>
  <c r="Q83" i="35"/>
  <c r="Q84" i="35"/>
  <c r="Q85" i="35"/>
  <c r="Q86" i="35"/>
  <c r="Q87" i="35"/>
  <c r="Q88" i="35"/>
  <c r="Q89" i="35"/>
  <c r="Q90" i="35"/>
  <c r="Q91" i="35"/>
  <c r="Q92" i="35"/>
  <c r="Q93" i="35"/>
  <c r="Q94" i="35"/>
  <c r="P81" i="35"/>
  <c r="P82" i="35"/>
  <c r="P83" i="35"/>
  <c r="P84" i="35"/>
  <c r="P85" i="35"/>
  <c r="P86" i="35"/>
  <c r="P87" i="35"/>
  <c r="P88" i="35"/>
  <c r="P89" i="35"/>
  <c r="P90" i="35"/>
  <c r="P91" i="35"/>
  <c r="P92" i="35"/>
  <c r="P93" i="35"/>
  <c r="P94" i="35"/>
  <c r="N81" i="35"/>
  <c r="N82" i="35"/>
  <c r="N83" i="35"/>
  <c r="N84" i="35"/>
  <c r="N85" i="35"/>
  <c r="N86" i="35"/>
  <c r="N87" i="35"/>
  <c r="N88" i="35"/>
  <c r="N89" i="35"/>
  <c r="N90" i="35"/>
  <c r="N91" i="35"/>
  <c r="N92" i="35"/>
  <c r="N93" i="35"/>
  <c r="N94" i="35"/>
  <c r="M82" i="35"/>
  <c r="M83" i="35"/>
  <c r="M84" i="35"/>
  <c r="M85" i="35"/>
  <c r="M86" i="35"/>
  <c r="M87" i="35"/>
  <c r="M88" i="35"/>
  <c r="M89" i="35"/>
  <c r="M90" i="35"/>
  <c r="M91" i="35"/>
  <c r="M92" i="35"/>
  <c r="M93" i="35"/>
  <c r="M94" i="35"/>
  <c r="L81" i="35"/>
  <c r="L82" i="35"/>
  <c r="L83" i="35"/>
  <c r="L84" i="35"/>
  <c r="L85" i="35"/>
  <c r="L86" i="35"/>
  <c r="L87" i="35"/>
  <c r="L88" i="35"/>
  <c r="L89" i="35"/>
  <c r="L90" i="35"/>
  <c r="L91" i="35"/>
  <c r="L92" i="35"/>
  <c r="L93" i="35"/>
  <c r="L94" i="35"/>
  <c r="J81" i="35"/>
  <c r="J82" i="35"/>
  <c r="J83" i="35"/>
  <c r="J84" i="35"/>
  <c r="J85" i="35"/>
  <c r="J86" i="35"/>
  <c r="J87" i="35"/>
  <c r="J88" i="35"/>
  <c r="J89" i="35"/>
  <c r="J90" i="35"/>
  <c r="J91" i="35"/>
  <c r="J92" i="35"/>
  <c r="J93" i="35"/>
  <c r="J94" i="35"/>
  <c r="I81" i="35"/>
  <c r="I82" i="35"/>
  <c r="I83" i="35"/>
  <c r="I84" i="35"/>
  <c r="I85" i="35"/>
  <c r="I86" i="35"/>
  <c r="I87" i="35"/>
  <c r="I88" i="35"/>
  <c r="I89" i="35"/>
  <c r="I90" i="35"/>
  <c r="I91" i="35"/>
  <c r="I92" i="35"/>
  <c r="I93" i="35"/>
  <c r="I94" i="35"/>
  <c r="H81" i="35"/>
  <c r="H82" i="35"/>
  <c r="H83" i="35"/>
  <c r="H84" i="35"/>
  <c r="H85" i="35"/>
  <c r="H86" i="35"/>
  <c r="H87" i="35"/>
  <c r="H88" i="35"/>
  <c r="H89" i="35"/>
  <c r="H90" i="35"/>
  <c r="H91" i="35"/>
  <c r="H92" i="35"/>
  <c r="H93" i="35"/>
  <c r="H94" i="35"/>
  <c r="F81" i="35"/>
  <c r="F82" i="35"/>
  <c r="F83" i="35"/>
  <c r="F84" i="35"/>
  <c r="F85" i="35"/>
  <c r="F86" i="35"/>
  <c r="F87" i="35"/>
  <c r="F88" i="35"/>
  <c r="F89" i="35"/>
  <c r="F90" i="35"/>
  <c r="F91" i="35"/>
  <c r="F92" i="35"/>
  <c r="F93" i="35"/>
  <c r="F94" i="35"/>
  <c r="E81" i="35"/>
  <c r="E82" i="35"/>
  <c r="E83" i="35"/>
  <c r="E84" i="35"/>
  <c r="E85" i="35"/>
  <c r="E86" i="35"/>
  <c r="E87" i="35"/>
  <c r="E88" i="35"/>
  <c r="E89" i="35"/>
  <c r="E90" i="35"/>
  <c r="E91" i="35"/>
  <c r="E92" i="35"/>
  <c r="E93" i="35"/>
  <c r="E94" i="35"/>
  <c r="D81" i="35"/>
  <c r="D82" i="35"/>
  <c r="D83" i="35"/>
  <c r="D84" i="35"/>
  <c r="D85" i="35"/>
  <c r="D86" i="35"/>
  <c r="D87" i="35"/>
  <c r="D88" i="35"/>
  <c r="D89" i="35"/>
  <c r="D90" i="35"/>
  <c r="D91" i="35"/>
  <c r="D92" i="35"/>
  <c r="D93" i="35"/>
  <c r="D94" i="35"/>
  <c r="Q80" i="35"/>
  <c r="S80" i="35" s="1"/>
  <c r="R80" i="35"/>
  <c r="M80" i="35"/>
  <c r="N80" i="35"/>
  <c r="I80" i="35"/>
  <c r="J80" i="35"/>
  <c r="P80" i="35"/>
  <c r="L80" i="35"/>
  <c r="H80" i="35"/>
  <c r="P60" i="35"/>
  <c r="L60" i="35"/>
  <c r="H60" i="35"/>
  <c r="E80" i="35"/>
  <c r="D80" i="35"/>
  <c r="F80" i="35"/>
  <c r="E60" i="35"/>
  <c r="D60" i="35"/>
  <c r="K39" i="35"/>
  <c r="T60" i="35"/>
  <c r="T19" i="35"/>
  <c r="P4" i="35" s="1"/>
  <c r="T74" i="35"/>
  <c r="T73" i="35"/>
  <c r="T72" i="35"/>
  <c r="T71" i="35"/>
  <c r="T70" i="35"/>
  <c r="T69" i="35"/>
  <c r="T68" i="35"/>
  <c r="T67" i="35"/>
  <c r="T66" i="35"/>
  <c r="T65" i="35"/>
  <c r="T64" i="35"/>
  <c r="T63" i="35"/>
  <c r="T62" i="35"/>
  <c r="T61" i="35"/>
  <c r="R74" i="35"/>
  <c r="R73" i="35"/>
  <c r="R72" i="35"/>
  <c r="R71" i="35"/>
  <c r="R70" i="35"/>
  <c r="R69" i="35"/>
  <c r="R68" i="35"/>
  <c r="R67" i="35"/>
  <c r="R66" i="35"/>
  <c r="R65" i="35"/>
  <c r="R64" i="35"/>
  <c r="R63" i="35"/>
  <c r="R62" i="35"/>
  <c r="R61" i="35"/>
  <c r="R60" i="35"/>
  <c r="Q74" i="35"/>
  <c r="Q73" i="35"/>
  <c r="Q72" i="35"/>
  <c r="Q71" i="35"/>
  <c r="Q70" i="35"/>
  <c r="Q69" i="35"/>
  <c r="Q68" i="35"/>
  <c r="Q67" i="35"/>
  <c r="Q66" i="35"/>
  <c r="Q65" i="35"/>
  <c r="Q64" i="35"/>
  <c r="Q63" i="35"/>
  <c r="Q62" i="35"/>
  <c r="Q61" i="35"/>
  <c r="Q60" i="35"/>
  <c r="P74" i="35"/>
  <c r="P73" i="35"/>
  <c r="P72" i="35"/>
  <c r="P71" i="35"/>
  <c r="P70" i="35"/>
  <c r="P69" i="35"/>
  <c r="P68" i="35"/>
  <c r="P67" i="35"/>
  <c r="P66" i="35"/>
  <c r="P65" i="35"/>
  <c r="P64" i="35"/>
  <c r="P63" i="35"/>
  <c r="P62" i="35"/>
  <c r="P61" i="35"/>
  <c r="N61" i="35"/>
  <c r="N62" i="35"/>
  <c r="N63" i="35"/>
  <c r="N64" i="35"/>
  <c r="N65" i="35"/>
  <c r="N66" i="35"/>
  <c r="N67" i="35"/>
  <c r="N68" i="35"/>
  <c r="N69" i="35"/>
  <c r="N70" i="35"/>
  <c r="N71" i="35"/>
  <c r="N72" i="35"/>
  <c r="N73" i="35"/>
  <c r="N74" i="35"/>
  <c r="M61" i="35"/>
  <c r="M62" i="35"/>
  <c r="M63" i="35"/>
  <c r="M64" i="35"/>
  <c r="M65" i="35"/>
  <c r="M66" i="35"/>
  <c r="M67" i="35"/>
  <c r="M68" i="35"/>
  <c r="M69" i="35"/>
  <c r="M70" i="35"/>
  <c r="M71" i="35"/>
  <c r="M72" i="35"/>
  <c r="M73" i="35"/>
  <c r="M74" i="35"/>
  <c r="L61" i="35"/>
  <c r="L62" i="35"/>
  <c r="L63" i="35"/>
  <c r="L64" i="35"/>
  <c r="L65" i="35"/>
  <c r="L66" i="35"/>
  <c r="L67" i="35"/>
  <c r="L68" i="35"/>
  <c r="L69" i="35"/>
  <c r="L70" i="35"/>
  <c r="L71" i="35"/>
  <c r="L72" i="35"/>
  <c r="L73" i="35"/>
  <c r="L74" i="35"/>
  <c r="N60" i="35"/>
  <c r="K60" i="35"/>
  <c r="G60" i="35"/>
  <c r="J61" i="35"/>
  <c r="J62" i="35"/>
  <c r="J63" i="35"/>
  <c r="J64" i="35"/>
  <c r="J65" i="35"/>
  <c r="J66" i="35"/>
  <c r="J67" i="35"/>
  <c r="J68" i="35"/>
  <c r="J69" i="35"/>
  <c r="J70" i="35"/>
  <c r="J71" i="35"/>
  <c r="J72" i="35"/>
  <c r="J73" i="35"/>
  <c r="J74" i="35"/>
  <c r="I61" i="35"/>
  <c r="I62" i="35"/>
  <c r="I63" i="35"/>
  <c r="I64" i="35"/>
  <c r="I65" i="35"/>
  <c r="I66" i="35"/>
  <c r="I67" i="35"/>
  <c r="I68" i="35"/>
  <c r="I69" i="35"/>
  <c r="I70" i="35"/>
  <c r="I71" i="35"/>
  <c r="I72" i="35"/>
  <c r="I73" i="35"/>
  <c r="I74" i="35"/>
  <c r="I60" i="35"/>
  <c r="J60" i="35"/>
  <c r="H74" i="35"/>
  <c r="H73" i="35"/>
  <c r="H72" i="35"/>
  <c r="H71" i="35"/>
  <c r="H70" i="35"/>
  <c r="H69" i="35"/>
  <c r="H68" i="35"/>
  <c r="H67" i="35"/>
  <c r="H66" i="35"/>
  <c r="H65" i="35"/>
  <c r="H64" i="35"/>
  <c r="H63" i="35"/>
  <c r="H62" i="35"/>
  <c r="H61" i="35"/>
  <c r="F74" i="35"/>
  <c r="F73" i="35"/>
  <c r="F72" i="35"/>
  <c r="F71" i="35"/>
  <c r="F70" i="35"/>
  <c r="F69" i="35"/>
  <c r="F68" i="35"/>
  <c r="F67" i="35"/>
  <c r="F66" i="35"/>
  <c r="F65" i="35"/>
  <c r="F64" i="35"/>
  <c r="F63" i="35"/>
  <c r="F62" i="35"/>
  <c r="F61" i="35"/>
  <c r="F60" i="35"/>
  <c r="E74" i="35"/>
  <c r="E73" i="35"/>
  <c r="E72" i="35"/>
  <c r="E71" i="35"/>
  <c r="E70" i="35"/>
  <c r="E69" i="35"/>
  <c r="E68" i="35"/>
  <c r="E67" i="35"/>
  <c r="E66" i="35"/>
  <c r="E65" i="35"/>
  <c r="E64" i="35"/>
  <c r="E63" i="35"/>
  <c r="E62" i="35"/>
  <c r="E61" i="35"/>
  <c r="D61" i="35"/>
  <c r="D62" i="35"/>
  <c r="D63" i="35"/>
  <c r="D64" i="35"/>
  <c r="D65" i="35"/>
  <c r="D66" i="35"/>
  <c r="D67" i="35"/>
  <c r="D68" i="35"/>
  <c r="D69" i="35"/>
  <c r="D70" i="35"/>
  <c r="D71" i="35"/>
  <c r="D72" i="35"/>
  <c r="D73" i="35"/>
  <c r="D74" i="35"/>
  <c r="S53" i="35"/>
  <c r="S52" i="35"/>
  <c r="S51" i="35"/>
  <c r="S50" i="35"/>
  <c r="S49" i="35"/>
  <c r="S48" i="35"/>
  <c r="S47" i="35"/>
  <c r="S46" i="35"/>
  <c r="S45" i="35"/>
  <c r="S44" i="35"/>
  <c r="S43" i="35"/>
  <c r="S42" i="35"/>
  <c r="S41" i="35"/>
  <c r="S40" i="35"/>
  <c r="R53" i="35"/>
  <c r="R52" i="35"/>
  <c r="R51" i="35"/>
  <c r="R50" i="35"/>
  <c r="R49" i="35"/>
  <c r="R48" i="35"/>
  <c r="R47" i="35"/>
  <c r="R46" i="35"/>
  <c r="R45" i="35"/>
  <c r="R44" i="35"/>
  <c r="R43" i="35"/>
  <c r="R42" i="35"/>
  <c r="R41" i="35"/>
  <c r="R40" i="35"/>
  <c r="Q53" i="35"/>
  <c r="Q52" i="35"/>
  <c r="Q51" i="35"/>
  <c r="Q50" i="35"/>
  <c r="Q49" i="35"/>
  <c r="Q48" i="35"/>
  <c r="Q47" i="35"/>
  <c r="Q46" i="35"/>
  <c r="Q45" i="35"/>
  <c r="Q44" i="35"/>
  <c r="Q43" i="35"/>
  <c r="Q42" i="35"/>
  <c r="Q41" i="35"/>
  <c r="Q40" i="35"/>
  <c r="P53" i="35"/>
  <c r="P52" i="35"/>
  <c r="P51" i="35"/>
  <c r="P50" i="35"/>
  <c r="P49" i="35"/>
  <c r="P48" i="35"/>
  <c r="P47" i="35"/>
  <c r="P46" i="35"/>
  <c r="P45" i="35"/>
  <c r="P44" i="35"/>
  <c r="P43" i="35"/>
  <c r="P42" i="35"/>
  <c r="P41" i="35"/>
  <c r="P40" i="35"/>
  <c r="S39" i="35"/>
  <c r="R39" i="35"/>
  <c r="Q39" i="35"/>
  <c r="P39" i="35"/>
  <c r="O53" i="35"/>
  <c r="O52" i="35"/>
  <c r="O51" i="35"/>
  <c r="O50" i="35"/>
  <c r="O49" i="35"/>
  <c r="O48" i="35"/>
  <c r="O47" i="35"/>
  <c r="O46" i="35"/>
  <c r="O45" i="35"/>
  <c r="O44" i="35"/>
  <c r="O43" i="35"/>
  <c r="O42" i="35"/>
  <c r="O41" i="35"/>
  <c r="O40" i="35"/>
  <c r="O39" i="35"/>
  <c r="N53" i="35"/>
  <c r="N52" i="35"/>
  <c r="N51" i="35"/>
  <c r="N50" i="35"/>
  <c r="N49" i="35"/>
  <c r="N48" i="35"/>
  <c r="N47" i="35"/>
  <c r="N46" i="35"/>
  <c r="N45" i="35"/>
  <c r="N44" i="35"/>
  <c r="N43" i="35"/>
  <c r="N42" i="35"/>
  <c r="N41" i="35"/>
  <c r="N40" i="35"/>
  <c r="M53" i="35"/>
  <c r="M52" i="35"/>
  <c r="M51" i="35"/>
  <c r="M50" i="35"/>
  <c r="M49" i="35"/>
  <c r="M48" i="35"/>
  <c r="M47" i="35"/>
  <c r="M46" i="35"/>
  <c r="M45" i="35"/>
  <c r="M44" i="35"/>
  <c r="M43" i="35"/>
  <c r="M42" i="35"/>
  <c r="M41" i="35"/>
  <c r="M40" i="35"/>
  <c r="L53" i="35"/>
  <c r="L52" i="35"/>
  <c r="L51" i="35"/>
  <c r="L50" i="35"/>
  <c r="L49" i="35"/>
  <c r="L48" i="35"/>
  <c r="L47" i="35"/>
  <c r="L46" i="35"/>
  <c r="L45" i="35"/>
  <c r="L44" i="35"/>
  <c r="L43" i="35"/>
  <c r="L42" i="35"/>
  <c r="L41" i="35"/>
  <c r="L40" i="35"/>
  <c r="N39" i="35"/>
  <c r="M39" i="35"/>
  <c r="L39" i="35"/>
  <c r="K53" i="35"/>
  <c r="K52" i="35"/>
  <c r="K51" i="35"/>
  <c r="K50" i="35"/>
  <c r="K49" i="35"/>
  <c r="K48" i="35"/>
  <c r="K47" i="35"/>
  <c r="K46" i="35"/>
  <c r="K45" i="35"/>
  <c r="K44" i="35"/>
  <c r="K43" i="35"/>
  <c r="K42" i="35"/>
  <c r="K41" i="35"/>
  <c r="K40" i="35"/>
  <c r="J53" i="35"/>
  <c r="J52" i="35"/>
  <c r="J51" i="35"/>
  <c r="J50" i="35"/>
  <c r="J49" i="35"/>
  <c r="J48" i="35"/>
  <c r="J47" i="35"/>
  <c r="J46" i="35"/>
  <c r="J45" i="35"/>
  <c r="J44" i="35"/>
  <c r="J43" i="35"/>
  <c r="J42" i="35"/>
  <c r="J41" i="35"/>
  <c r="J40" i="35"/>
  <c r="I53" i="35"/>
  <c r="I52" i="35"/>
  <c r="I51" i="35"/>
  <c r="I50" i="35"/>
  <c r="I49" i="35"/>
  <c r="I48" i="35"/>
  <c r="I47" i="35"/>
  <c r="I46" i="35"/>
  <c r="I45" i="35"/>
  <c r="I44" i="35"/>
  <c r="I43" i="35"/>
  <c r="I42" i="35"/>
  <c r="I41" i="35"/>
  <c r="I40" i="35"/>
  <c r="H40" i="35"/>
  <c r="H41" i="35"/>
  <c r="H42" i="35"/>
  <c r="H43" i="35"/>
  <c r="H44" i="35"/>
  <c r="H45" i="35"/>
  <c r="H46" i="35"/>
  <c r="H47" i="35"/>
  <c r="H48" i="35"/>
  <c r="H49" i="35"/>
  <c r="H50" i="35"/>
  <c r="H51" i="35"/>
  <c r="H52" i="35"/>
  <c r="H53" i="35"/>
  <c r="I39" i="35"/>
  <c r="J39" i="35"/>
  <c r="H39" i="35"/>
  <c r="F53" i="35"/>
  <c r="F52" i="35"/>
  <c r="F51" i="35"/>
  <c r="F50" i="35"/>
  <c r="F49" i="35"/>
  <c r="F48" i="35"/>
  <c r="F47" i="35"/>
  <c r="F46" i="35"/>
  <c r="F45" i="35"/>
  <c r="F44" i="35"/>
  <c r="F43" i="35"/>
  <c r="F42" i="35"/>
  <c r="F41" i="35"/>
  <c r="F40" i="35"/>
  <c r="F39" i="35"/>
  <c r="E40" i="35"/>
  <c r="E39" i="35"/>
  <c r="E41" i="35"/>
  <c r="E42" i="35"/>
  <c r="E43" i="35"/>
  <c r="E44" i="35"/>
  <c r="E45" i="35"/>
  <c r="E46" i="35"/>
  <c r="E47" i="35"/>
  <c r="E48" i="35"/>
  <c r="E49" i="35"/>
  <c r="E50" i="35"/>
  <c r="E51" i="35"/>
  <c r="E52" i="35"/>
  <c r="E53" i="35"/>
  <c r="T20" i="35"/>
  <c r="T33" i="35"/>
  <c r="T32" i="35"/>
  <c r="T31" i="35"/>
  <c r="T30" i="35"/>
  <c r="T29" i="35"/>
  <c r="T28" i="35"/>
  <c r="T27" i="35"/>
  <c r="T26" i="35"/>
  <c r="T25" i="35"/>
  <c r="T24" i="35"/>
  <c r="T23" i="35"/>
  <c r="T22" i="35"/>
  <c r="T21" i="35"/>
  <c r="C25" i="24" a="1"/>
  <c r="C25" i="24" s="1"/>
  <c r="C23" i="24"/>
  <c r="C22" i="24"/>
  <c r="C21" i="24"/>
  <c r="C20" i="24"/>
  <c r="C19" i="24"/>
  <c r="C24" i="24" l="1"/>
  <c r="O40" i="34"/>
  <c r="O39" i="34"/>
  <c r="O38" i="34"/>
  <c r="O37" i="34"/>
  <c r="Q37" i="34" s="1"/>
  <c r="O36" i="34"/>
  <c r="O35" i="34"/>
  <c r="O34" i="34"/>
  <c r="O33" i="34"/>
  <c r="Q33" i="34" s="1"/>
  <c r="O32" i="34"/>
  <c r="O31" i="34"/>
  <c r="O30" i="34"/>
  <c r="O29" i="34"/>
  <c r="Q29" i="34" s="1"/>
  <c r="O28" i="34"/>
  <c r="O27" i="34"/>
  <c r="O26" i="34"/>
  <c r="O25" i="34"/>
  <c r="Q25" i="34" s="1"/>
  <c r="O24" i="34"/>
  <c r="O23" i="34"/>
  <c r="O22" i="34"/>
  <c r="O21" i="34"/>
  <c r="Q21" i="34" s="1"/>
  <c r="O20" i="34"/>
  <c r="O19" i="34"/>
  <c r="O18" i="34"/>
  <c r="O17" i="34"/>
  <c r="Q17" i="34" s="1"/>
  <c r="O16" i="34"/>
  <c r="O15" i="34"/>
  <c r="O14" i="34"/>
  <c r="O13" i="34"/>
  <c r="Q13" i="34" s="1"/>
  <c r="O12" i="34"/>
  <c r="O11" i="34"/>
  <c r="O10" i="34"/>
  <c r="O9" i="34"/>
  <c r="Q9" i="34" s="1"/>
  <c r="O8" i="34"/>
  <c r="O7" i="34"/>
  <c r="O6" i="34"/>
  <c r="O5" i="34"/>
  <c r="Q5" i="34" s="1"/>
  <c r="O4" i="34"/>
  <c r="O3" i="34"/>
  <c r="O2" i="34"/>
  <c r="Q2" i="34" s="1"/>
  <c r="Q40" i="34"/>
  <c r="Q39" i="34"/>
  <c r="Q38" i="34"/>
  <c r="Q36" i="34"/>
  <c r="Q35" i="34"/>
  <c r="Q34" i="34"/>
  <c r="Q32" i="34"/>
  <c r="Q31" i="34"/>
  <c r="Q30" i="34"/>
  <c r="Q28" i="34"/>
  <c r="Q27" i="34"/>
  <c r="Q26" i="34"/>
  <c r="Q24" i="34"/>
  <c r="Q23" i="34"/>
  <c r="Q22" i="34"/>
  <c r="Q20" i="34"/>
  <c r="Q19" i="34"/>
  <c r="Q18" i="34"/>
  <c r="Q16" i="34"/>
  <c r="Q15" i="34"/>
  <c r="Q14" i="34"/>
  <c r="Q12" i="34"/>
  <c r="Q11" i="34"/>
  <c r="Q10" i="34"/>
  <c r="Q8" i="34"/>
  <c r="Q7" i="34"/>
  <c r="Q6" i="34"/>
  <c r="Q4" i="34"/>
  <c r="Q3" i="34"/>
  <c r="P40" i="34" a="1"/>
  <c r="P40" i="34" s="1"/>
  <c r="P39" i="34" a="1"/>
  <c r="P39" i="34" s="1"/>
  <c r="P38" i="34" a="1"/>
  <c r="P38" i="34" s="1"/>
  <c r="P37" i="34" a="1"/>
  <c r="P37" i="34" s="1"/>
  <c r="P36" i="34" a="1"/>
  <c r="P36" i="34" s="1"/>
  <c r="P35" i="34" a="1"/>
  <c r="P35" i="34" s="1"/>
  <c r="P34" i="34" a="1"/>
  <c r="P34" i="34" s="1"/>
  <c r="P33" i="34" a="1"/>
  <c r="P33" i="34" s="1"/>
  <c r="P32" i="34" a="1"/>
  <c r="P32" i="34" s="1"/>
  <c r="P31" i="34" a="1"/>
  <c r="P31" i="34" s="1"/>
  <c r="P30" i="34" a="1"/>
  <c r="P30" i="34" s="1"/>
  <c r="P29" i="34" a="1"/>
  <c r="P29" i="34" s="1"/>
  <c r="P28" i="34" a="1"/>
  <c r="P28" i="34" s="1"/>
  <c r="P27" i="34" a="1"/>
  <c r="P27" i="34" s="1"/>
  <c r="P26" i="34" a="1"/>
  <c r="P26" i="34" s="1"/>
  <c r="P25" i="34" a="1"/>
  <c r="P25" i="34" s="1"/>
  <c r="P24" i="34" a="1"/>
  <c r="P24" i="34" s="1"/>
  <c r="P23" i="34" a="1"/>
  <c r="P23" i="34" s="1"/>
  <c r="P22" i="34" a="1"/>
  <c r="P22" i="34" s="1"/>
  <c r="P21" i="34" a="1"/>
  <c r="P21" i="34" s="1"/>
  <c r="P20" i="34" a="1"/>
  <c r="P20" i="34" s="1"/>
  <c r="P19" i="34" a="1"/>
  <c r="P19" i="34" s="1"/>
  <c r="P18" i="34" a="1"/>
  <c r="P18" i="34" s="1"/>
  <c r="P17" i="34" a="1"/>
  <c r="P17" i="34" s="1"/>
  <c r="P16" i="34" a="1"/>
  <c r="P16" i="34" s="1"/>
  <c r="P15" i="34" a="1"/>
  <c r="P15" i="34" s="1"/>
  <c r="P14" i="34" a="1"/>
  <c r="P14" i="34" s="1"/>
  <c r="P13" i="34" a="1"/>
  <c r="P13" i="34" s="1"/>
  <c r="P12" i="34" a="1"/>
  <c r="P12" i="34" s="1"/>
  <c r="P11" i="34" a="1"/>
  <c r="P11" i="34" s="1"/>
  <c r="P10" i="34" a="1"/>
  <c r="P10" i="34" s="1"/>
  <c r="P9" i="34" a="1"/>
  <c r="P9" i="34" s="1"/>
  <c r="P8" i="34" a="1"/>
  <c r="P8" i="34" s="1"/>
  <c r="P7" i="34" a="1"/>
  <c r="P7" i="34" s="1"/>
  <c r="P6" i="34" a="1"/>
  <c r="P6" i="34" s="1"/>
  <c r="P5" i="34" a="1"/>
  <c r="P5" i="34" s="1"/>
  <c r="P4" i="34" a="1"/>
  <c r="P4" i="34" s="1"/>
  <c r="P3" i="34" a="1"/>
  <c r="P3" i="34" s="1"/>
  <c r="P2" i="34" a="1"/>
  <c r="P2" i="34" s="1"/>
  <c r="M40" i="34"/>
  <c r="M39" i="34"/>
  <c r="M38" i="34"/>
  <c r="M37" i="34"/>
  <c r="M36" i="34"/>
  <c r="M35" i="34"/>
  <c r="M34" i="34"/>
  <c r="M33" i="34"/>
  <c r="M32" i="34"/>
  <c r="M31" i="34"/>
  <c r="M30" i="34"/>
  <c r="M29" i="34"/>
  <c r="M28" i="34"/>
  <c r="M27" i="34"/>
  <c r="M26" i="34"/>
  <c r="M25" i="34"/>
  <c r="M24" i="34"/>
  <c r="M23" i="34"/>
  <c r="M22" i="34"/>
  <c r="M21" i="34"/>
  <c r="M20" i="34"/>
  <c r="M19" i="34"/>
  <c r="M18" i="34"/>
  <c r="M17" i="34"/>
  <c r="M16" i="34"/>
  <c r="M15" i="34"/>
  <c r="M14" i="34"/>
  <c r="M13" i="34"/>
  <c r="M12" i="34"/>
  <c r="M11" i="34"/>
  <c r="M10" i="34"/>
  <c r="M9" i="34"/>
  <c r="M8" i="34"/>
  <c r="M7" i="34"/>
  <c r="M6" i="34"/>
  <c r="M5" i="34"/>
  <c r="M4" i="34"/>
  <c r="M3" i="34"/>
  <c r="M2" i="34"/>
  <c r="K40" i="34"/>
  <c r="K39" i="34"/>
  <c r="K38" i="34"/>
  <c r="K37" i="34"/>
  <c r="K36" i="34"/>
  <c r="K35" i="34"/>
  <c r="K34" i="34"/>
  <c r="K33" i="34"/>
  <c r="K32" i="34"/>
  <c r="K31" i="34"/>
  <c r="K30" i="34"/>
  <c r="K29" i="34"/>
  <c r="K28" i="34"/>
  <c r="K27" i="34"/>
  <c r="K26" i="34"/>
  <c r="K25" i="34"/>
  <c r="K24" i="34"/>
  <c r="K23" i="34"/>
  <c r="K22" i="34"/>
  <c r="K21" i="34"/>
  <c r="K20" i="34"/>
  <c r="K19" i="34"/>
  <c r="K18" i="34"/>
  <c r="K17" i="34"/>
  <c r="K16" i="34"/>
  <c r="K15" i="34"/>
  <c r="K14" i="34"/>
  <c r="K13" i="34"/>
  <c r="K12" i="34"/>
  <c r="K11" i="34"/>
  <c r="K10" i="34"/>
  <c r="K9" i="34"/>
  <c r="K8" i="34"/>
  <c r="K7" i="34"/>
  <c r="K6" i="34"/>
  <c r="K5" i="34"/>
  <c r="K4" i="34"/>
  <c r="K3" i="34"/>
  <c r="K2" i="34"/>
  <c r="D40" i="34"/>
  <c r="E40" i="34" s="1"/>
  <c r="D39" i="34"/>
  <c r="E39" i="34" s="1"/>
  <c r="D38" i="34"/>
  <c r="E38" i="34" s="1"/>
  <c r="D37" i="34"/>
  <c r="E37" i="34" s="1"/>
  <c r="D36" i="34"/>
  <c r="E36" i="34" s="1"/>
  <c r="D35" i="34"/>
  <c r="E35" i="34" s="1"/>
  <c r="D34" i="34"/>
  <c r="E34" i="34" s="1"/>
  <c r="D33" i="34"/>
  <c r="E33" i="34" s="1"/>
  <c r="D32" i="34"/>
  <c r="E32" i="34" s="1"/>
  <c r="D31" i="34"/>
  <c r="E31" i="34" s="1"/>
  <c r="D30" i="34"/>
  <c r="E30" i="34" s="1"/>
  <c r="D29" i="34"/>
  <c r="E29" i="34" s="1"/>
  <c r="D28" i="34"/>
  <c r="E28" i="34" s="1"/>
  <c r="D27" i="34"/>
  <c r="E27" i="34" s="1"/>
  <c r="D26" i="34"/>
  <c r="E26" i="34" s="1"/>
  <c r="D25" i="34"/>
  <c r="E25" i="34" s="1"/>
  <c r="D24" i="34"/>
  <c r="E24" i="34" s="1"/>
  <c r="D23" i="34"/>
  <c r="E23" i="34" s="1"/>
  <c r="D22" i="34"/>
  <c r="E22" i="34" s="1"/>
  <c r="D21" i="34"/>
  <c r="E21" i="34" s="1"/>
  <c r="D20" i="34"/>
  <c r="E20" i="34" s="1"/>
  <c r="D19" i="34"/>
  <c r="E19" i="34" s="1"/>
  <c r="D18" i="34"/>
  <c r="E18" i="34" s="1"/>
  <c r="D17" i="34"/>
  <c r="E17" i="34" s="1"/>
  <c r="D16" i="34"/>
  <c r="E16" i="34" s="1"/>
  <c r="D15" i="34"/>
  <c r="E15" i="34" s="1"/>
  <c r="D14" i="34"/>
  <c r="E14" i="34" s="1"/>
  <c r="D13" i="34"/>
  <c r="E13" i="34" s="1"/>
  <c r="D12" i="34"/>
  <c r="E12" i="34" s="1"/>
  <c r="D11" i="34"/>
  <c r="E11" i="34" s="1"/>
  <c r="D10" i="34"/>
  <c r="E10" i="34" s="1"/>
  <c r="D9" i="34"/>
  <c r="E9" i="34" s="1"/>
  <c r="D8" i="34"/>
  <c r="E8" i="34" s="1"/>
  <c r="D7" i="34"/>
  <c r="E7" i="34" s="1"/>
  <c r="D6" i="34"/>
  <c r="E6" i="34" s="1"/>
  <c r="D5" i="34"/>
  <c r="E5" i="34" s="1"/>
  <c r="D4" i="34"/>
  <c r="E4" i="34" s="1"/>
  <c r="D3" i="34"/>
  <c r="E3" i="34" s="1"/>
  <c r="D2" i="34"/>
  <c r="E2" i="34" s="1"/>
  <c r="E10" i="36" l="1"/>
  <c r="S94" i="35"/>
  <c r="O94" i="35"/>
  <c r="K94" i="35"/>
  <c r="G94" i="35"/>
  <c r="S93" i="35"/>
  <c r="O93" i="35"/>
  <c r="K93" i="35"/>
  <c r="G93" i="35"/>
  <c r="S92" i="35"/>
  <c r="O92" i="35"/>
  <c r="K92" i="35"/>
  <c r="G92" i="35"/>
  <c r="S91" i="35"/>
  <c r="O91" i="35"/>
  <c r="K91" i="35"/>
  <c r="G91" i="35"/>
  <c r="S90" i="35"/>
  <c r="O90" i="35"/>
  <c r="K90" i="35"/>
  <c r="G90" i="35"/>
  <c r="S89" i="35"/>
  <c r="O89" i="35"/>
  <c r="K89" i="35"/>
  <c r="G89" i="35"/>
  <c r="S88" i="35"/>
  <c r="O88" i="35"/>
  <c r="K88" i="35"/>
  <c r="G88" i="35"/>
  <c r="S87" i="35"/>
  <c r="O87" i="35"/>
  <c r="K87" i="35"/>
  <c r="G87" i="35"/>
  <c r="S86" i="35"/>
  <c r="O86" i="35"/>
  <c r="K86" i="35"/>
  <c r="G86" i="35"/>
  <c r="S85" i="35"/>
  <c r="O85" i="35"/>
  <c r="K85" i="35"/>
  <c r="G85" i="35"/>
  <c r="S84" i="35"/>
  <c r="O84" i="35"/>
  <c r="K84" i="35"/>
  <c r="G84" i="35"/>
  <c r="S83" i="35"/>
  <c r="O83" i="35"/>
  <c r="K83" i="35"/>
  <c r="G83" i="35"/>
  <c r="S82" i="35"/>
  <c r="O82" i="35"/>
  <c r="K82" i="35"/>
  <c r="G82" i="35"/>
  <c r="S81" i="35"/>
  <c r="O81" i="35"/>
  <c r="K81" i="35"/>
  <c r="G81" i="35"/>
  <c r="O80" i="35"/>
  <c r="K80" i="35"/>
  <c r="G80" i="35"/>
  <c r="S74" i="35"/>
  <c r="O74" i="35"/>
  <c r="K74" i="35"/>
  <c r="G74" i="35"/>
  <c r="S73" i="35"/>
  <c r="O73" i="35"/>
  <c r="K73" i="35"/>
  <c r="G73" i="35"/>
  <c r="S72" i="35"/>
  <c r="O72" i="35"/>
  <c r="K72" i="35"/>
  <c r="G72" i="35"/>
  <c r="S71" i="35"/>
  <c r="O71" i="35"/>
  <c r="K71" i="35"/>
  <c r="G71" i="35"/>
  <c r="S70" i="35"/>
  <c r="O70" i="35"/>
  <c r="K70" i="35"/>
  <c r="G70" i="35"/>
  <c r="S69" i="35"/>
  <c r="O69" i="35"/>
  <c r="K69" i="35"/>
  <c r="G69" i="35"/>
  <c r="S68" i="35"/>
  <c r="O68" i="35"/>
  <c r="K68" i="35"/>
  <c r="G68" i="35"/>
  <c r="S67" i="35"/>
  <c r="O67" i="35"/>
  <c r="K67" i="35"/>
  <c r="G67" i="35"/>
  <c r="S66" i="35"/>
  <c r="O66" i="35"/>
  <c r="K66" i="35"/>
  <c r="G66" i="35"/>
  <c r="S65" i="35"/>
  <c r="O65" i="35"/>
  <c r="K65" i="35"/>
  <c r="G65" i="35"/>
  <c r="S64" i="35"/>
  <c r="O64" i="35"/>
  <c r="K64" i="35"/>
  <c r="G64" i="35"/>
  <c r="S63" i="35"/>
  <c r="O63" i="35"/>
  <c r="K63" i="35"/>
  <c r="G63" i="35"/>
  <c r="S62" i="35"/>
  <c r="O62" i="35"/>
  <c r="K62" i="35"/>
  <c r="G62" i="35"/>
  <c r="S61" i="35"/>
  <c r="O61" i="35"/>
  <c r="K61" i="35"/>
  <c r="G61" i="35"/>
  <c r="S60" i="35"/>
  <c r="O60" i="35"/>
  <c r="S33" i="35"/>
  <c r="O33" i="35"/>
  <c r="K33" i="35"/>
  <c r="G33" i="35"/>
  <c r="S32" i="35"/>
  <c r="O32" i="35"/>
  <c r="K32" i="35"/>
  <c r="G32" i="35"/>
  <c r="S31" i="35"/>
  <c r="O31" i="35"/>
  <c r="K31" i="35"/>
  <c r="G31" i="35"/>
  <c r="S30" i="35"/>
  <c r="O30" i="35"/>
  <c r="K30" i="35"/>
  <c r="G30" i="35"/>
  <c r="S29" i="35"/>
  <c r="O29" i="35"/>
  <c r="K29" i="35"/>
  <c r="G29" i="35"/>
  <c r="S28" i="35"/>
  <c r="O28" i="35"/>
  <c r="K28" i="35"/>
  <c r="G28" i="35"/>
  <c r="S27" i="35"/>
  <c r="O27" i="35"/>
  <c r="K27" i="35"/>
  <c r="G27" i="35"/>
  <c r="S26" i="35"/>
  <c r="O26" i="35"/>
  <c r="K26" i="35"/>
  <c r="G26" i="35"/>
  <c r="S25" i="35"/>
  <c r="O25" i="35"/>
  <c r="K25" i="35"/>
  <c r="G25" i="35"/>
  <c r="S24" i="35"/>
  <c r="O24" i="35"/>
  <c r="K24" i="35"/>
  <c r="G24" i="35"/>
  <c r="S23" i="35"/>
  <c r="O23" i="35"/>
  <c r="K23" i="35"/>
  <c r="G23" i="35"/>
  <c r="S22" i="35"/>
  <c r="O22" i="35"/>
  <c r="K22" i="35"/>
  <c r="G22" i="35"/>
  <c r="S21" i="35"/>
  <c r="O21" i="35"/>
  <c r="K21" i="35"/>
  <c r="G21" i="35"/>
  <c r="S20" i="35"/>
  <c r="O20" i="35"/>
  <c r="K20" i="35"/>
  <c r="G20" i="35"/>
  <c r="S19" i="35"/>
  <c r="O19" i="35"/>
  <c r="K19" i="35"/>
  <c r="G19" i="35"/>
  <c r="E10" i="4"/>
  <c r="F493" i="4" l="1"/>
  <c r="F14" i="4"/>
  <c r="F407" i="4"/>
  <c r="F385" i="4"/>
  <c r="F343" i="4"/>
  <c r="F321" i="4"/>
  <c r="F279" i="4"/>
  <c r="F257" i="4"/>
  <c r="F215" i="4"/>
  <c r="F193" i="4"/>
  <c r="F155" i="4"/>
  <c r="F139" i="4"/>
  <c r="F123" i="4"/>
  <c r="F107" i="4"/>
  <c r="F91" i="4"/>
  <c r="F75" i="4"/>
  <c r="F59" i="4"/>
  <c r="F51" i="4"/>
  <c r="F46" i="4"/>
  <c r="F41" i="4"/>
  <c r="F35" i="4"/>
  <c r="F30" i="4"/>
  <c r="F25" i="4"/>
  <c r="F19" i="4"/>
  <c r="F12" i="4"/>
  <c r="F64" i="4"/>
  <c r="F112" i="4"/>
  <c r="F160" i="4"/>
  <c r="F204" i="4"/>
  <c r="F26" i="4"/>
  <c r="F50" i="4"/>
  <c r="F23" i="4"/>
  <c r="F43" i="4"/>
  <c r="F67" i="4"/>
  <c r="F87" i="4"/>
  <c r="F111" i="4"/>
  <c r="F131" i="4"/>
  <c r="F151" i="4"/>
  <c r="F183" i="4"/>
  <c r="F263" i="4"/>
  <c r="F359" i="4"/>
  <c r="F16" i="4"/>
  <c r="F60" i="4"/>
  <c r="F108" i="4"/>
  <c r="F156" i="4"/>
  <c r="F224" i="4"/>
  <c r="F252" i="4"/>
  <c r="F316" i="4"/>
  <c r="F380" i="4"/>
  <c r="F440" i="4"/>
  <c r="F20" i="4"/>
  <c r="F68" i="4"/>
  <c r="F116" i="4"/>
  <c r="F164" i="4"/>
  <c r="F200" i="4"/>
  <c r="F17" i="4"/>
  <c r="F37" i="4"/>
  <c r="F177" i="4"/>
  <c r="F273" i="4"/>
  <c r="F353" i="4"/>
  <c r="F433" i="4"/>
  <c r="F272" i="4"/>
  <c r="F344" i="4"/>
  <c r="F404" i="4"/>
  <c r="F472" i="4"/>
  <c r="F508" i="4"/>
  <c r="F69" i="4"/>
  <c r="F85" i="4"/>
  <c r="F101" i="4"/>
  <c r="F117" i="4"/>
  <c r="F133" i="4"/>
  <c r="F149" i="4"/>
  <c r="F165" i="4"/>
  <c r="F185" i="4"/>
  <c r="F205" i="4"/>
  <c r="F229" i="4"/>
  <c r="F249" i="4"/>
  <c r="F269" i="4"/>
  <c r="F293" i="4"/>
  <c r="F313" i="4"/>
  <c r="F333" i="4"/>
  <c r="F357" i="4"/>
  <c r="F377" i="4"/>
  <c r="F397" i="4"/>
  <c r="F421" i="4"/>
  <c r="F441" i="4"/>
  <c r="F457" i="4"/>
  <c r="F473" i="4"/>
  <c r="F497" i="4"/>
  <c r="F256" i="4"/>
  <c r="F328" i="4"/>
  <c r="F392" i="4"/>
  <c r="F452" i="4"/>
  <c r="F58" i="4"/>
  <c r="F94" i="4"/>
  <c r="F118" i="4"/>
  <c r="F134" i="4"/>
  <c r="F150" i="4"/>
  <c r="F166" i="4"/>
  <c r="F182" i="4"/>
  <c r="F198" i="4"/>
  <c r="F214" i="4"/>
  <c r="F230" i="4"/>
  <c r="F246" i="4"/>
  <c r="F262" i="4"/>
  <c r="F278" i="4"/>
  <c r="F294" i="4"/>
  <c r="F310" i="4"/>
  <c r="F326" i="4"/>
  <c r="F342" i="4"/>
  <c r="F358" i="4"/>
  <c r="F374" i="4"/>
  <c r="F390" i="4"/>
  <c r="F406" i="4"/>
  <c r="F422" i="4"/>
  <c r="F438" i="4"/>
  <c r="F454" i="4"/>
  <c r="F470" i="4"/>
  <c r="F486" i="4"/>
  <c r="F502" i="4"/>
  <c r="F276" i="4"/>
  <c r="F336" i="4"/>
  <c r="F400" i="4"/>
  <c r="F480" i="4"/>
  <c r="F78" i="4"/>
  <c r="F110" i="4"/>
  <c r="F187" i="4"/>
  <c r="F207" i="4"/>
  <c r="F227" i="4"/>
  <c r="F251" i="4"/>
  <c r="F271" i="4"/>
  <c r="F291" i="4"/>
  <c r="F315" i="4"/>
  <c r="F335" i="4"/>
  <c r="F355" i="4"/>
  <c r="F379" i="4"/>
  <c r="F399" i="4"/>
  <c r="F419" i="4"/>
  <c r="F439" i="4"/>
  <c r="F455" i="4"/>
  <c r="F471" i="4"/>
  <c r="F487" i="4"/>
  <c r="F503" i="4"/>
  <c r="F323" i="4"/>
  <c r="F495" i="4"/>
  <c r="F100" i="4"/>
  <c r="F15" i="4"/>
  <c r="F83" i="4"/>
  <c r="F147" i="4"/>
  <c r="F327" i="4"/>
  <c r="F96" i="4"/>
  <c r="F300" i="4"/>
  <c r="F464" i="4"/>
  <c r="F152" i="4"/>
  <c r="F33" i="4"/>
  <c r="F337" i="4"/>
  <c r="F320" i="4"/>
  <c r="F500" i="4"/>
  <c r="F97" i="4"/>
  <c r="F145" i="4"/>
  <c r="F201" i="4"/>
  <c r="F265" i="4"/>
  <c r="F329" i="4"/>
  <c r="F393" i="4"/>
  <c r="F453" i="4"/>
  <c r="F244" i="4"/>
  <c r="F436" i="4"/>
  <c r="F114" i="4"/>
  <c r="F162" i="4"/>
  <c r="F210" i="4"/>
  <c r="F258" i="4"/>
  <c r="F306" i="4"/>
  <c r="F354" i="4"/>
  <c r="F402" i="4"/>
  <c r="F450" i="4"/>
  <c r="F498" i="4"/>
  <c r="F388" i="4"/>
  <c r="F98" i="4"/>
  <c r="F223" i="4"/>
  <c r="F287" i="4"/>
  <c r="F351" i="4"/>
  <c r="F415" i="4"/>
  <c r="F467" i="4"/>
  <c r="F28" i="4"/>
  <c r="F76" i="4"/>
  <c r="F124" i="4"/>
  <c r="F168" i="4"/>
  <c r="F212" i="4"/>
  <c r="F34" i="4"/>
  <c r="F54" i="4"/>
  <c r="F27" i="4"/>
  <c r="F47" i="4"/>
  <c r="F71" i="4"/>
  <c r="F95" i="4"/>
  <c r="F115" i="4"/>
  <c r="F135" i="4"/>
  <c r="F159" i="4"/>
  <c r="F199" i="4"/>
  <c r="F295" i="4"/>
  <c r="F375" i="4"/>
  <c r="F24" i="4"/>
  <c r="F72" i="4"/>
  <c r="F120" i="4"/>
  <c r="F172" i="4"/>
  <c r="F228" i="4"/>
  <c r="F268" i="4"/>
  <c r="F332" i="4"/>
  <c r="F396" i="4"/>
  <c r="F448" i="4"/>
  <c r="F32" i="4"/>
  <c r="F80" i="4"/>
  <c r="F128" i="4"/>
  <c r="F176" i="4"/>
  <c r="F208" i="4"/>
  <c r="F21" i="4"/>
  <c r="F45" i="4"/>
  <c r="F209" i="4"/>
  <c r="F289" i="4"/>
  <c r="F369" i="4"/>
  <c r="F477" i="4"/>
  <c r="F296" i="4"/>
  <c r="F360" i="4"/>
  <c r="F416" i="4"/>
  <c r="F484" i="4"/>
  <c r="F57" i="4"/>
  <c r="F73" i="4"/>
  <c r="F89" i="4"/>
  <c r="F105" i="4"/>
  <c r="F121" i="4"/>
  <c r="F137" i="4"/>
  <c r="F153" i="4"/>
  <c r="F169" i="4"/>
  <c r="F189" i="4"/>
  <c r="F213" i="4"/>
  <c r="F233" i="4"/>
  <c r="F253" i="4"/>
  <c r="F277" i="4"/>
  <c r="F297" i="4"/>
  <c r="F317" i="4"/>
  <c r="F341" i="4"/>
  <c r="F361" i="4"/>
  <c r="F381" i="4"/>
  <c r="F405" i="4"/>
  <c r="F425" i="4"/>
  <c r="F445" i="4"/>
  <c r="F461" i="4"/>
  <c r="F481" i="4"/>
  <c r="F501" i="4"/>
  <c r="F280" i="4"/>
  <c r="F340" i="4"/>
  <c r="F408" i="4"/>
  <c r="F476" i="4"/>
  <c r="F66" i="4"/>
  <c r="F102" i="4"/>
  <c r="F122" i="4"/>
  <c r="F138" i="4"/>
  <c r="F154" i="4"/>
  <c r="F170" i="4"/>
  <c r="F186" i="4"/>
  <c r="F202" i="4"/>
  <c r="F218" i="4"/>
  <c r="F234" i="4"/>
  <c r="F250" i="4"/>
  <c r="F266" i="4"/>
  <c r="F282" i="4"/>
  <c r="F298" i="4"/>
  <c r="F314" i="4"/>
  <c r="F330" i="4"/>
  <c r="F346" i="4"/>
  <c r="F362" i="4"/>
  <c r="F378" i="4"/>
  <c r="F394" i="4"/>
  <c r="F410" i="4"/>
  <c r="F426" i="4"/>
  <c r="F442" i="4"/>
  <c r="F458" i="4"/>
  <c r="F474" i="4"/>
  <c r="F490" i="4"/>
  <c r="F506" i="4"/>
  <c r="F288" i="4"/>
  <c r="F356" i="4"/>
  <c r="F424" i="4"/>
  <c r="F492" i="4"/>
  <c r="F82" i="4"/>
  <c r="F171" i="4"/>
  <c r="F191" i="4"/>
  <c r="F211" i="4"/>
  <c r="F235" i="4"/>
  <c r="F255" i="4"/>
  <c r="F275" i="4"/>
  <c r="F299" i="4"/>
  <c r="F319" i="4"/>
  <c r="F339" i="4"/>
  <c r="F363" i="4"/>
  <c r="F383" i="4"/>
  <c r="F403" i="4"/>
  <c r="F427" i="4"/>
  <c r="F443" i="4"/>
  <c r="F459" i="4"/>
  <c r="F475" i="4"/>
  <c r="F491" i="4"/>
  <c r="F507" i="4"/>
  <c r="F303" i="4"/>
  <c r="F479" i="4"/>
  <c r="F148" i="4"/>
  <c r="F39" i="4"/>
  <c r="F103" i="4"/>
  <c r="F167" i="4"/>
  <c r="F423" i="4"/>
  <c r="F144" i="4"/>
  <c r="F236" i="4"/>
  <c r="F428" i="4"/>
  <c r="F104" i="4"/>
  <c r="F13" i="4"/>
  <c r="F241" i="4"/>
  <c r="F264" i="4"/>
  <c r="F460" i="4"/>
  <c r="F81" i="4"/>
  <c r="F129" i="4"/>
  <c r="F181" i="4"/>
  <c r="F245" i="4"/>
  <c r="F309" i="4"/>
  <c r="F373" i="4"/>
  <c r="F437" i="4"/>
  <c r="F489" i="4"/>
  <c r="F368" i="4"/>
  <c r="F86" i="4"/>
  <c r="F146" i="4"/>
  <c r="F194" i="4"/>
  <c r="F242" i="4"/>
  <c r="F274" i="4"/>
  <c r="F322" i="4"/>
  <c r="F370" i="4"/>
  <c r="F418" i="4"/>
  <c r="F466" i="4"/>
  <c r="F260" i="4"/>
  <c r="F468" i="4"/>
  <c r="F179" i="4"/>
  <c r="F243" i="4"/>
  <c r="F307" i="4"/>
  <c r="F371" i="4"/>
  <c r="F435" i="4"/>
  <c r="F483" i="4"/>
  <c r="F40" i="4"/>
  <c r="F88" i="4"/>
  <c r="F136" i="4"/>
  <c r="F184" i="4"/>
  <c r="F18" i="4"/>
  <c r="F38" i="4"/>
  <c r="F11" i="4"/>
  <c r="F31" i="4"/>
  <c r="F55" i="4"/>
  <c r="F79" i="4"/>
  <c r="F99" i="4"/>
  <c r="F119" i="4"/>
  <c r="F143" i="4"/>
  <c r="F163" i="4"/>
  <c r="F231" i="4"/>
  <c r="F311" i="4"/>
  <c r="F391" i="4"/>
  <c r="F36" i="4"/>
  <c r="F84" i="4"/>
  <c r="F132" i="4"/>
  <c r="F196" i="4"/>
  <c r="F232" i="4"/>
  <c r="F284" i="4"/>
  <c r="F348" i="4"/>
  <c r="F412" i="4"/>
  <c r="F456" i="4"/>
  <c r="F44" i="4"/>
  <c r="F92" i="4"/>
  <c r="F140" i="4"/>
  <c r="F180" i="4"/>
  <c r="F216" i="4"/>
  <c r="F29" i="4"/>
  <c r="F49" i="4"/>
  <c r="F225" i="4"/>
  <c r="F305" i="4"/>
  <c r="F401" i="4"/>
  <c r="F240" i="4"/>
  <c r="F308" i="4"/>
  <c r="F372" i="4"/>
  <c r="F444" i="4"/>
  <c r="F496" i="4"/>
  <c r="F61" i="4"/>
  <c r="F77" i="4"/>
  <c r="F93" i="4"/>
  <c r="F109" i="4"/>
  <c r="F125" i="4"/>
  <c r="F141" i="4"/>
  <c r="F157" i="4"/>
  <c r="F173" i="4"/>
  <c r="F197" i="4"/>
  <c r="F217" i="4"/>
  <c r="F237" i="4"/>
  <c r="F261" i="4"/>
  <c r="F281" i="4"/>
  <c r="F301" i="4"/>
  <c r="F325" i="4"/>
  <c r="F345" i="4"/>
  <c r="F365" i="4"/>
  <c r="F389" i="4"/>
  <c r="F409" i="4"/>
  <c r="F429" i="4"/>
  <c r="F449" i="4"/>
  <c r="F465" i="4"/>
  <c r="F485" i="4"/>
  <c r="F505" i="4"/>
  <c r="F292" i="4"/>
  <c r="F352" i="4"/>
  <c r="F420" i="4"/>
  <c r="F488" i="4"/>
  <c r="F74" i="4"/>
  <c r="F106" i="4"/>
  <c r="F126" i="4"/>
  <c r="F142" i="4"/>
  <c r="F158" i="4"/>
  <c r="F174" i="4"/>
  <c r="F190" i="4"/>
  <c r="F206" i="4"/>
  <c r="F222" i="4"/>
  <c r="F238" i="4"/>
  <c r="F254" i="4"/>
  <c r="F270" i="4"/>
  <c r="F286" i="4"/>
  <c r="F302" i="4"/>
  <c r="F318" i="4"/>
  <c r="F334" i="4"/>
  <c r="F350" i="4"/>
  <c r="F366" i="4"/>
  <c r="F382" i="4"/>
  <c r="F398" i="4"/>
  <c r="F414" i="4"/>
  <c r="F430" i="4"/>
  <c r="F446" i="4"/>
  <c r="F462" i="4"/>
  <c r="F478" i="4"/>
  <c r="F494" i="4"/>
  <c r="F248" i="4"/>
  <c r="F312" i="4"/>
  <c r="F376" i="4"/>
  <c r="F432" i="4"/>
  <c r="F62" i="4"/>
  <c r="F90" i="4"/>
  <c r="F175" i="4"/>
  <c r="F195" i="4"/>
  <c r="F219" i="4"/>
  <c r="F239" i="4"/>
  <c r="F259" i="4"/>
  <c r="F283" i="4"/>
  <c r="F347" i="4"/>
  <c r="F367" i="4"/>
  <c r="F387" i="4"/>
  <c r="F411" i="4"/>
  <c r="F431" i="4"/>
  <c r="F447" i="4"/>
  <c r="F463" i="4"/>
  <c r="F52" i="4"/>
  <c r="F192" i="4"/>
  <c r="F22" i="4"/>
  <c r="F42" i="4"/>
  <c r="F63" i="4"/>
  <c r="F127" i="4"/>
  <c r="F247" i="4"/>
  <c r="F48" i="4"/>
  <c r="F220" i="4"/>
  <c r="F364" i="4"/>
  <c r="F56" i="4"/>
  <c r="F188" i="4"/>
  <c r="F53" i="4"/>
  <c r="F417" i="4"/>
  <c r="F384" i="4"/>
  <c r="F65" i="4"/>
  <c r="F113" i="4"/>
  <c r="F161" i="4"/>
  <c r="F221" i="4"/>
  <c r="F285" i="4"/>
  <c r="F349" i="4"/>
  <c r="F413" i="4"/>
  <c r="F469" i="4"/>
  <c r="F304" i="4"/>
  <c r="F504" i="4"/>
  <c r="F130" i="4"/>
  <c r="F178" i="4"/>
  <c r="F226" i="4"/>
  <c r="F290" i="4"/>
  <c r="F338" i="4"/>
  <c r="F386" i="4"/>
  <c r="F434" i="4"/>
  <c r="F482" i="4"/>
  <c r="F324" i="4"/>
  <c r="F70" i="4"/>
  <c r="F203" i="4"/>
  <c r="F267" i="4"/>
  <c r="F331" i="4"/>
  <c r="F395" i="4"/>
  <c r="F451" i="4"/>
  <c r="F499" i="4"/>
  <c r="V19" i="35"/>
  <c r="D121" i="35"/>
  <c r="D123" i="35"/>
  <c r="V21" i="35"/>
  <c r="V22" i="35"/>
  <c r="D124" i="35"/>
  <c r="D126" i="35"/>
  <c r="V24" i="35"/>
  <c r="D127" i="35"/>
  <c r="V25" i="35"/>
  <c r="V26" i="35"/>
  <c r="D128" i="35"/>
  <c r="V27" i="35"/>
  <c r="D129" i="35"/>
  <c r="D130" i="35"/>
  <c r="V28" i="35"/>
  <c r="D131" i="35"/>
  <c r="V29" i="35"/>
  <c r="V30" i="35"/>
  <c r="D132" i="35"/>
  <c r="V31" i="35"/>
  <c r="D133" i="35"/>
  <c r="D135" i="35"/>
  <c r="V33" i="35"/>
  <c r="D122" i="35"/>
  <c r="V20" i="35"/>
  <c r="V23" i="35"/>
  <c r="D125" i="35"/>
  <c r="D134" i="35"/>
  <c r="V32" i="35"/>
  <c r="O22" i="30"/>
  <c r="G19" i="30" l="1"/>
  <c r="K19" i="30"/>
  <c r="O19" i="30"/>
  <c r="S19" i="30"/>
  <c r="K33" i="30"/>
  <c r="O33" i="30"/>
  <c r="S33" i="30"/>
  <c r="S28" i="30"/>
  <c r="O28" i="30"/>
  <c r="K28" i="30"/>
  <c r="G33" i="30"/>
  <c r="G28" i="30"/>
  <c r="S24" i="30"/>
  <c r="O24" i="30"/>
  <c r="K24" i="30"/>
  <c r="G24" i="30"/>
  <c r="S94" i="30"/>
  <c r="O94" i="30"/>
  <c r="K94" i="30"/>
  <c r="G94" i="30"/>
  <c r="S93" i="30"/>
  <c r="O93" i="30"/>
  <c r="K93" i="30"/>
  <c r="G93" i="30"/>
  <c r="S92" i="30"/>
  <c r="O92" i="30"/>
  <c r="K92" i="30"/>
  <c r="G92" i="30"/>
  <c r="S91" i="30"/>
  <c r="O91" i="30"/>
  <c r="K91" i="30"/>
  <c r="G91" i="30"/>
  <c r="S90" i="30"/>
  <c r="O90" i="30"/>
  <c r="K90" i="30"/>
  <c r="G90" i="30"/>
  <c r="S89" i="30"/>
  <c r="O89" i="30"/>
  <c r="K89" i="30"/>
  <c r="G89" i="30"/>
  <c r="S88" i="30"/>
  <c r="O88" i="30"/>
  <c r="K88" i="30"/>
  <c r="G88" i="30"/>
  <c r="S87" i="30"/>
  <c r="O87" i="30"/>
  <c r="K87" i="30"/>
  <c r="G87" i="30"/>
  <c r="S86" i="30"/>
  <c r="O86" i="30"/>
  <c r="K86" i="30"/>
  <c r="G86" i="30"/>
  <c r="S85" i="30"/>
  <c r="O85" i="30"/>
  <c r="K85" i="30"/>
  <c r="G85" i="30"/>
  <c r="S84" i="30"/>
  <c r="O84" i="30"/>
  <c r="K84" i="30"/>
  <c r="G84" i="30"/>
  <c r="S83" i="30"/>
  <c r="O83" i="30"/>
  <c r="K83" i="30"/>
  <c r="G83" i="30"/>
  <c r="S82" i="30"/>
  <c r="O82" i="30"/>
  <c r="K82" i="30"/>
  <c r="G82" i="30"/>
  <c r="S81" i="30"/>
  <c r="O81" i="30"/>
  <c r="K81" i="30"/>
  <c r="G81" i="30"/>
  <c r="S80" i="30"/>
  <c r="O80" i="30"/>
  <c r="K80" i="30"/>
  <c r="G80" i="30"/>
  <c r="G61" i="30"/>
  <c r="O62" i="30"/>
  <c r="O61" i="30"/>
  <c r="G66" i="30"/>
  <c r="G70" i="30"/>
  <c r="G74" i="30"/>
  <c r="K61" i="30"/>
  <c r="G62" i="30"/>
  <c r="G64" i="30"/>
  <c r="K62" i="30"/>
  <c r="G65" i="30"/>
  <c r="G69" i="30"/>
  <c r="G73" i="30"/>
  <c r="G31" i="30"/>
  <c r="G27" i="30"/>
  <c r="G23" i="30"/>
  <c r="G30" i="30"/>
  <c r="G26" i="30"/>
  <c r="G22" i="30"/>
  <c r="G29" i="30"/>
  <c r="G25" i="30"/>
  <c r="G21" i="30"/>
  <c r="G32" i="30"/>
  <c r="G20" i="30"/>
  <c r="A6" i="24"/>
  <c r="A7" i="24" s="1"/>
  <c r="A8" i="24" s="1"/>
  <c r="A9" i="24" s="1"/>
  <c r="A10" i="24" s="1"/>
  <c r="A11" i="24" s="1"/>
  <c r="A12" i="24" s="1"/>
  <c r="A13" i="24" s="1"/>
  <c r="A14" i="24" s="1"/>
  <c r="A15" i="24" s="1"/>
  <c r="O27" i="30"/>
  <c r="S27" i="30"/>
  <c r="O23" i="30"/>
  <c r="S23" i="30"/>
  <c r="G67" i="30"/>
  <c r="G71" i="30"/>
  <c r="G72" i="30"/>
  <c r="G63" i="30"/>
  <c r="G68" i="30"/>
  <c r="K65" i="30"/>
  <c r="G60" i="30"/>
  <c r="S62" i="30"/>
  <c r="K23" i="30"/>
  <c r="K27" i="30"/>
  <c r="K25" i="30"/>
  <c r="K29" i="30"/>
  <c r="K32" i="30"/>
  <c r="K21" i="30"/>
  <c r="K66" i="30"/>
  <c r="K73" i="30"/>
  <c r="S61" i="30"/>
  <c r="K69" i="30"/>
  <c r="K22" i="30"/>
  <c r="O73" i="30"/>
  <c r="K67" i="30"/>
  <c r="K63" i="30"/>
  <c r="K71" i="30"/>
  <c r="K74" i="30"/>
  <c r="K30" i="30"/>
  <c r="K31" i="30"/>
  <c r="K26" i="30"/>
  <c r="O21" i="30"/>
  <c r="O32" i="30"/>
  <c r="K20" i="30"/>
  <c r="K60" i="30"/>
  <c r="O63" i="30"/>
  <c r="O69" i="30"/>
  <c r="K70" i="30"/>
  <c r="O67" i="30"/>
  <c r="O71" i="30"/>
  <c r="K68" i="30"/>
  <c r="O66" i="30"/>
  <c r="O74" i="30"/>
  <c r="O26" i="30"/>
  <c r="O30" i="30"/>
  <c r="O31" i="30"/>
  <c r="S32" i="30"/>
  <c r="O20" i="30"/>
  <c r="S71" i="30"/>
  <c r="S66" i="30"/>
  <c r="O60" i="30"/>
  <c r="S26" i="30"/>
  <c r="S31" i="30"/>
  <c r="T31" i="30" s="1"/>
  <c r="S73" i="30"/>
  <c r="S63" i="30"/>
  <c r="S67" i="30"/>
  <c r="K64" i="30"/>
  <c r="K72" i="30"/>
  <c r="O65" i="30"/>
  <c r="S69" i="30"/>
  <c r="S74" i="30"/>
  <c r="S22" i="30"/>
  <c r="T22" i="30" s="1"/>
  <c r="S30" i="30"/>
  <c r="S20" i="30"/>
  <c r="S21" i="30"/>
  <c r="O29" i="30"/>
  <c r="O25" i="30"/>
  <c r="O72" i="30"/>
  <c r="S60" i="30"/>
  <c r="O70" i="30"/>
  <c r="S25" i="30"/>
  <c r="S70" i="30"/>
  <c r="O68" i="30"/>
  <c r="O64" i="30"/>
  <c r="S72" i="30"/>
  <c r="S65" i="30"/>
  <c r="S29" i="30"/>
  <c r="S64" i="30"/>
  <c r="S68" i="30"/>
  <c r="T24" i="30" l="1"/>
  <c r="T21" i="30"/>
  <c r="V21" i="30"/>
  <c r="D123" i="30"/>
  <c r="V24" i="30"/>
  <c r="D126" i="30"/>
  <c r="V22" i="30"/>
  <c r="D124" i="30"/>
  <c r="V31" i="30"/>
  <c r="D133" i="30"/>
  <c r="T23" i="30"/>
  <c r="T32" i="30"/>
  <c r="T33" i="30"/>
  <c r="T27" i="30"/>
  <c r="T26" i="30"/>
  <c r="T30" i="30"/>
  <c r="T28" i="30"/>
  <c r="T19" i="30"/>
  <c r="T20" i="30"/>
  <c r="T29" i="30"/>
  <c r="T25" i="30"/>
  <c r="V30" i="30" l="1"/>
  <c r="D132" i="30"/>
  <c r="V26" i="30"/>
  <c r="D128" i="30"/>
  <c r="V27" i="30"/>
  <c r="D129" i="30"/>
  <c r="V33" i="30"/>
  <c r="D135" i="30"/>
  <c r="V29" i="30"/>
  <c r="D131" i="30"/>
  <c r="V19" i="30"/>
  <c r="D121" i="30"/>
  <c r="V28" i="30"/>
  <c r="D130" i="30"/>
  <c r="V25" i="30"/>
  <c r="D127" i="30"/>
  <c r="V32" i="30"/>
  <c r="D134" i="30"/>
  <c r="V20" i="30"/>
  <c r="D122" i="30"/>
  <c r="V23" i="30"/>
  <c r="D125" i="3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set_1" description="Connection to the 'dataset_1' query in the workbook." type="5" refreshedVersion="6" background="1" saveData="1">
    <dbPr connection="Provider=Microsoft.Mashup.OleDb.1;Data Source=$Workbook$;Location=dataset_1;Extended Properties=&quot;&quot;" command="SELECT * FROM [dataset_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<sst xmlns="http://schemas.openxmlformats.org/spreadsheetml/2006/main" count="4451" uniqueCount="886">
  <si>
    <t>Name</t>
  </si>
  <si>
    <t>Hire Date</t>
  </si>
  <si>
    <t>Challenge</t>
  </si>
  <si>
    <t>Age</t>
  </si>
  <si>
    <t>Country</t>
  </si>
  <si>
    <t>Tenure</t>
  </si>
  <si>
    <t>John</t>
  </si>
  <si>
    <t>Australia</t>
  </si>
  <si>
    <t>Austria</t>
  </si>
  <si>
    <t>Brazil</t>
  </si>
  <si>
    <t>Chile</t>
  </si>
  <si>
    <t>China</t>
  </si>
  <si>
    <t>Germany</t>
  </si>
  <si>
    <t>Mexico</t>
  </si>
  <si>
    <t>Portugal</t>
  </si>
  <si>
    <t>South Africa</t>
  </si>
  <si>
    <t>Spain</t>
  </si>
  <si>
    <t>USA</t>
  </si>
  <si>
    <t>UK</t>
  </si>
  <si>
    <t>Korea</t>
  </si>
  <si>
    <t>James</t>
  </si>
  <si>
    <t>Patricia</t>
  </si>
  <si>
    <t>Robert</t>
  </si>
  <si>
    <t>William</t>
  </si>
  <si>
    <t>David</t>
  </si>
  <si>
    <t>Barbara</t>
  </si>
  <si>
    <t>Richard</t>
  </si>
  <si>
    <t>Margaret</t>
  </si>
  <si>
    <t>Nancy</t>
  </si>
  <si>
    <t>Betty</t>
  </si>
  <si>
    <t>Anthony</t>
  </si>
  <si>
    <t>Donald</t>
  </si>
  <si>
    <t>Paul</t>
  </si>
  <si>
    <t>Kenneth</t>
  </si>
  <si>
    <t>Joshua</t>
  </si>
  <si>
    <t>Emily</t>
  </si>
  <si>
    <t>Brian</t>
  </si>
  <si>
    <t>Edward</t>
  </si>
  <si>
    <t>Melissa</t>
  </si>
  <si>
    <t>Deborah</t>
  </si>
  <si>
    <t>Laura</t>
  </si>
  <si>
    <t>Sharon</t>
  </si>
  <si>
    <t>Anna</t>
  </si>
  <si>
    <t>Ruth</t>
  </si>
  <si>
    <t>Pamela</t>
  </si>
  <si>
    <t>Nicole</t>
  </si>
  <si>
    <t>SMITH</t>
  </si>
  <si>
    <t>JOHNSON</t>
  </si>
  <si>
    <t>BROWN</t>
  </si>
  <si>
    <t>HERNANDEZ</t>
  </si>
  <si>
    <t>GONZALEZ</t>
  </si>
  <si>
    <t>ANDERSON</t>
  </si>
  <si>
    <t>THOMAS</t>
  </si>
  <si>
    <t>MARTIN</t>
  </si>
  <si>
    <t>WHITE</t>
  </si>
  <si>
    <t>HARRIS</t>
  </si>
  <si>
    <t>SANCHEZ</t>
  </si>
  <si>
    <t>RAMIREZ</t>
  </si>
  <si>
    <t>LEWIS</t>
  </si>
  <si>
    <t>TORRES</t>
  </si>
  <si>
    <t>NGUYEN</t>
  </si>
  <si>
    <t>ADAMS</t>
  </si>
  <si>
    <t>NELSON</t>
  </si>
  <si>
    <t>HALL</t>
  </si>
  <si>
    <t>RIVERA</t>
  </si>
  <si>
    <t>CAMPBELL</t>
  </si>
  <si>
    <t>CARTER</t>
  </si>
  <si>
    <t>ROBERTS</t>
  </si>
  <si>
    <t>EVANS</t>
  </si>
  <si>
    <t>CRUZ</t>
  </si>
  <si>
    <t>EDWARDS</t>
  </si>
  <si>
    <t>REYES</t>
  </si>
  <si>
    <t>STEWART</t>
  </si>
  <si>
    <t>MORALES</t>
  </si>
  <si>
    <t>COOK</t>
  </si>
  <si>
    <t>GUTIERREZ</t>
  </si>
  <si>
    <t>Monthly Salary</t>
  </si>
  <si>
    <t>Current Vacation Days</t>
  </si>
  <si>
    <t>Vacation Accural Rate</t>
  </si>
  <si>
    <t>First Name</t>
  </si>
  <si>
    <t>Last Name</t>
  </si>
  <si>
    <t>Deborah HARRIS</t>
  </si>
  <si>
    <t>Robert SANCHEZ</t>
  </si>
  <si>
    <t>Patricia CARTER</t>
  </si>
  <si>
    <t>Deborah BROWN</t>
  </si>
  <si>
    <t>Deborah STEWART</t>
  </si>
  <si>
    <t>Pamela MARTIN</t>
  </si>
  <si>
    <t>Anna NELSON</t>
  </si>
  <si>
    <t>Joshua JOHNSON</t>
  </si>
  <si>
    <t>Richard EDWARDS</t>
  </si>
  <si>
    <t>Barbara CAMPBELL</t>
  </si>
  <si>
    <t>Paul GONZALEZ</t>
  </si>
  <si>
    <t>Emily LEWIS</t>
  </si>
  <si>
    <t>John SMITH</t>
  </si>
  <si>
    <t>Emily ROBERTS</t>
  </si>
  <si>
    <t>Nancy HERNANDEZ</t>
  </si>
  <si>
    <t>Patricia COOK</t>
  </si>
  <si>
    <t>Richard NELSON</t>
  </si>
  <si>
    <t>Emily TORRES</t>
  </si>
  <si>
    <t>Ruth MORALES</t>
  </si>
  <si>
    <t>Richard THOMAS</t>
  </si>
  <si>
    <t>Edward MORALES</t>
  </si>
  <si>
    <t>Deborah WHITE</t>
  </si>
  <si>
    <t>Brian NGUYEN</t>
  </si>
  <si>
    <t>David CRUZ</t>
  </si>
  <si>
    <t>Anthony RIVERA</t>
  </si>
  <si>
    <t>Betty NGUYEN</t>
  </si>
  <si>
    <t>Melissa ANDERSON</t>
  </si>
  <si>
    <t>Deborah ADAMS</t>
  </si>
  <si>
    <t>Donald NELSON</t>
  </si>
  <si>
    <t>David ADAMS</t>
  </si>
  <si>
    <t>Kenneth LEWIS</t>
  </si>
  <si>
    <t>Laura HARRIS</t>
  </si>
  <si>
    <t>Sharon HALL</t>
  </si>
  <si>
    <t>Margaret RAMIREZ</t>
  </si>
  <si>
    <t>James BROWN</t>
  </si>
  <si>
    <t>Nicole GUTIERREZ</t>
  </si>
  <si>
    <t>Brian REYES</t>
  </si>
  <si>
    <t>Patricia EVANS</t>
  </si>
  <si>
    <t>William RIVERA</t>
  </si>
  <si>
    <t xml:space="preserve">Red </t>
  </si>
  <si>
    <t>Blue</t>
  </si>
  <si>
    <t>Green</t>
  </si>
  <si>
    <t>Team</t>
  </si>
  <si>
    <t>Formatted Last Name</t>
  </si>
  <si>
    <t>Formatted Full Name</t>
  </si>
  <si>
    <t>Birthday</t>
  </si>
  <si>
    <t xml:space="preserve">Insert a new column called "Bonus" </t>
  </si>
  <si>
    <t>In a new column tell me how much vacation they will have in 6 months, name the new column "Vacation Forecast"</t>
  </si>
  <si>
    <t>Autofit all the columns</t>
  </si>
  <si>
    <t>Calculate the "Yearly Salary" for each record</t>
  </si>
  <si>
    <t>Give each person a raise based on their yearly salary and team:  Green Team 5%, the Red Team 7% and the Blue team 3.5%</t>
  </si>
  <si>
    <t>Questions on Data (Please provide any formula with the resulting answer)</t>
  </si>
  <si>
    <t>&lt;-- Formula and Answer go Here</t>
  </si>
  <si>
    <t xml:space="preserve">How many vacation days does the Red Team have? </t>
  </si>
  <si>
    <t xml:space="preserve">How many people have birthdays in March? </t>
  </si>
  <si>
    <t>Luke Skywalker</t>
  </si>
  <si>
    <t>Chewbacca</t>
  </si>
  <si>
    <t>R2-D2</t>
  </si>
  <si>
    <t>Han Solo</t>
  </si>
  <si>
    <t>Darth Vader</t>
  </si>
  <si>
    <t>Poe Dameron</t>
  </si>
  <si>
    <t>Lando Calrissian</t>
  </si>
  <si>
    <t>Leia Organa</t>
  </si>
  <si>
    <t>C-3PO</t>
  </si>
  <si>
    <t>Jabba the Hutt</t>
  </si>
  <si>
    <t>Ahsoka Tano</t>
  </si>
  <si>
    <t>Mace Windu</t>
  </si>
  <si>
    <t>Rey</t>
  </si>
  <si>
    <t>Finn</t>
  </si>
  <si>
    <t>Kylo Ren</t>
  </si>
  <si>
    <t>Jan</t>
  </si>
  <si>
    <t>Feb</t>
  </si>
  <si>
    <t>Mar</t>
  </si>
  <si>
    <t>Q1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</si>
  <si>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</si>
  <si>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</si>
  <si>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</si>
  <si>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</si>
  <si>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</si>
  <si>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</si>
  <si>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</si>
  <si>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</si>
  <si>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</si>
  <si>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Q3</t>
  </si>
  <si>
    <t>Q4</t>
  </si>
  <si>
    <t>Q2</t>
  </si>
  <si>
    <t>Total</t>
  </si>
  <si>
    <t>Goal</t>
  </si>
  <si>
    <t>Attainment</t>
  </si>
  <si>
    <t>Name Drop Down</t>
  </si>
  <si>
    <t>Total Sales</t>
  </si>
  <si>
    <t>Table 1</t>
  </si>
  <si>
    <t>Table 2</t>
  </si>
  <si>
    <t>n/a</t>
  </si>
  <si>
    <t>Table 3</t>
  </si>
  <si>
    <t>Column 3</t>
  </si>
  <si>
    <t>Column 4</t>
  </si>
  <si>
    <t>Column 5</t>
  </si>
  <si>
    <t>Column 1</t>
  </si>
  <si>
    <t>Column 2</t>
  </si>
  <si>
    <t>Row Number</t>
  </si>
  <si>
    <t>Table 4</t>
  </si>
  <si>
    <t>In Table 3 Forecast the next year,  based on values in Table 1, assuming growth rates stay the same for each person</t>
  </si>
  <si>
    <t>In Table 4 Forecast the next year , based on values in Table 1, assuming growth rates increase 5%</t>
  </si>
  <si>
    <t>Formatting Data</t>
  </si>
  <si>
    <t xml:space="preserve">What's the average age of employees is Mexico? </t>
  </si>
  <si>
    <t>Use conditional formatting to highlight the Top 10 in green and Bottom 10 in red for all monthly values in Table 1</t>
  </si>
  <si>
    <t>Convert "Hire Date" into a "MMM-YY" format i.e. 1/1/2017 = Jan-17</t>
  </si>
  <si>
    <t>Use a lookup function to pull total sales that will auto-update when your drop down changes in P5</t>
  </si>
  <si>
    <t>Create a drop down list for everyone in Table 1 in cell O5</t>
  </si>
  <si>
    <t>In Table 2 Calculate the Month over Month and Quarter over Quarter</t>
  </si>
  <si>
    <t>Table 5</t>
  </si>
  <si>
    <t xml:space="preserve">Year 1 </t>
  </si>
  <si>
    <t>Year 2</t>
  </si>
  <si>
    <t>Year 3</t>
  </si>
  <si>
    <t>Year 4</t>
  </si>
  <si>
    <t>Year 5</t>
  </si>
  <si>
    <t>CAGR</t>
  </si>
  <si>
    <t xml:space="preserve">Write a vba code that when the button is pressed will add a new row below Row 14.  The new row should add a  random number between 1 and 10 to the number in the cell above it.  The "Row Number" column results should not be random but should increase by 1 for each added row. All results should be values not formulas and when finished past your code in the text box. </t>
  </si>
  <si>
    <r>
      <t xml:space="preserve">Enter a formula (Tab: </t>
    </r>
    <r>
      <rPr>
        <b/>
        <sz val="11"/>
        <color theme="1"/>
        <rFont val="Calibri"/>
        <family val="2"/>
        <scheme val="minor"/>
      </rPr>
      <t>Table1</t>
    </r>
    <r>
      <rPr>
        <sz val="11"/>
        <color theme="1"/>
        <rFont val="Calibri"/>
        <family val="2"/>
        <scheme val="minor"/>
      </rPr>
      <t>, Column D) in the "Formatted Last Name" column to fix the "Last Name" field to only capitalize the first letter</t>
    </r>
  </si>
  <si>
    <r>
      <t xml:space="preserve">On the </t>
    </r>
    <r>
      <rPr>
        <b/>
        <sz val="11"/>
        <color theme="1"/>
        <rFont val="Calibri"/>
        <family val="2"/>
        <scheme val="minor"/>
      </rPr>
      <t xml:space="preserve">Table1 </t>
    </r>
    <r>
      <rPr>
        <sz val="11"/>
        <color theme="1"/>
        <rFont val="Calibri"/>
        <family val="2"/>
        <scheme val="minor"/>
      </rPr>
      <t>tab Combine the First and the formatted last into column "Full Name" in the format Last, First</t>
    </r>
  </si>
  <si>
    <t>Insert a column after Column L called "Yearly Salary"</t>
  </si>
  <si>
    <t xml:space="preserve">The total column is incorrect -- fix it. </t>
  </si>
  <si>
    <t>CANADA</t>
  </si>
  <si>
    <t>LATAM</t>
  </si>
  <si>
    <t>Region 1</t>
  </si>
  <si>
    <t>Region 2</t>
  </si>
  <si>
    <t>Region 3</t>
  </si>
  <si>
    <t xml:space="preserve">Region 4 </t>
  </si>
  <si>
    <t>France</t>
  </si>
  <si>
    <t>Isreal</t>
  </si>
  <si>
    <t>United Kingdom</t>
  </si>
  <si>
    <t xml:space="preserve">Germany </t>
  </si>
  <si>
    <t>Italy</t>
  </si>
  <si>
    <t>Austalia</t>
  </si>
  <si>
    <t>South East Asia</t>
  </si>
  <si>
    <t>India</t>
  </si>
  <si>
    <t>Japan West</t>
  </si>
  <si>
    <t>Japan East</t>
  </si>
  <si>
    <t>Japan South</t>
  </si>
  <si>
    <t>Japan North</t>
  </si>
  <si>
    <t>West</t>
  </si>
  <si>
    <t>North East</t>
  </si>
  <si>
    <t>South East</t>
  </si>
  <si>
    <t xml:space="preserve">Central </t>
  </si>
  <si>
    <t>Sector</t>
  </si>
  <si>
    <t>Product 1</t>
  </si>
  <si>
    <t>Product 2</t>
  </si>
  <si>
    <t>Product 3</t>
  </si>
  <si>
    <t>Product 5</t>
  </si>
  <si>
    <t>Product 6</t>
  </si>
  <si>
    <t>Product 7</t>
  </si>
  <si>
    <t>Product 8</t>
  </si>
  <si>
    <t>Prodcut 4</t>
  </si>
  <si>
    <t>Norway</t>
  </si>
  <si>
    <t>Product Revenue</t>
  </si>
  <si>
    <t>Cost Per Unit</t>
  </si>
  <si>
    <t>Numbers in (000), US dollars and before tax</t>
  </si>
  <si>
    <t>DIHXGJ-11053wNIeXuYGl9h</t>
  </si>
  <si>
    <t>KDV-56070YhnBcskkKOQ</t>
  </si>
  <si>
    <t>OLX-2207i3eNiIVHTgEF</t>
  </si>
  <si>
    <t>UFFKXH-2744rcyLJTa17H8T</t>
  </si>
  <si>
    <t>KYRZIW-95582GMZmzdid4TG</t>
  </si>
  <si>
    <t>EWT-5610y42cWTUvYr2J</t>
  </si>
  <si>
    <t>SOBUE-48726VZLENogeTFj</t>
  </si>
  <si>
    <t>SUZNER-0604fpKPiCX1DvMk</t>
  </si>
  <si>
    <t>MQKIUVK-4423iRxgQRT4wodI</t>
  </si>
  <si>
    <t>HZA-7948ul1ydlz4hnZM</t>
  </si>
  <si>
    <t>BWIEM-6367q7zNrBFDEvdt</t>
  </si>
  <si>
    <t>SOHC-7485BCxscClM5Vok</t>
  </si>
  <si>
    <t>UANIEZC-7635lzpmeZ0ajzvt</t>
  </si>
  <si>
    <t>CVZJL-8765Y3e8KNQ6E0RS</t>
  </si>
  <si>
    <t>ABW-9647HabKVrAxDTYg</t>
  </si>
  <si>
    <t>GMXUFDY-8203vcBMkPmCJBNj</t>
  </si>
  <si>
    <t>USMF-6205rrqmyGrVPcXF</t>
  </si>
  <si>
    <t>DXOVBRY-8293eKKV4dsSMffd</t>
  </si>
  <si>
    <t>YFOGP-4168ZCdcV34C5IjJ</t>
  </si>
  <si>
    <t>NSN-7231I6kALlMoqZzx</t>
  </si>
  <si>
    <t>MHOIP-6989wgCpMVAUYRWR</t>
  </si>
  <si>
    <t>LLEGDY-82315PRD4LoW9o5s</t>
  </si>
  <si>
    <t>JOAQY-4605Uw6gYgjRG07J</t>
  </si>
  <si>
    <t>LIEWSHO-39849vHpuCDBtiYy</t>
  </si>
  <si>
    <t>TOWY-6352JUrAcTgOUzZm</t>
  </si>
  <si>
    <t>WINZ-9005XoBXdgQNDwNa</t>
  </si>
  <si>
    <t>IWN-3058nEDIKn5WueHm</t>
  </si>
  <si>
    <t>PXMT-6684VE8BDewSnV4L</t>
  </si>
  <si>
    <t>EGYKVIQ-5577gLeUwQYpEMqr</t>
  </si>
  <si>
    <t>HFL-8363W66cKJEDtIkt</t>
  </si>
  <si>
    <t>SLNA-5624hxz1l1qXtvps</t>
  </si>
  <si>
    <t>QSBC-9229ZpPtqQt0rBn6</t>
  </si>
  <si>
    <t>VWVDB-9159S7RTtBntCGkO</t>
  </si>
  <si>
    <t>FOGGOF-14646upYP17ShLdq</t>
  </si>
  <si>
    <t>CDP-4499egGQL8A2Erxf</t>
  </si>
  <si>
    <t>HDBS-1173iZw3MuGn7EYr</t>
  </si>
  <si>
    <t>GAEAZ-6333phfYig85S2et</t>
  </si>
  <si>
    <t>RNR-0312MbKd9H8dhNHd</t>
  </si>
  <si>
    <t>GBGQVWF-9923uL1cG3NcfLu7</t>
  </si>
  <si>
    <t>FUG-616648nmjLD5WX27</t>
  </si>
  <si>
    <t>FSHAK-2181PibOVnbHUbO9</t>
  </si>
  <si>
    <t>TDA-5138eu1Amnu3siEZ</t>
  </si>
  <si>
    <t>JAIG-7668nsSdW8qIKiO8</t>
  </si>
  <si>
    <t>IFR-6714FBZ11Wgyr1io</t>
  </si>
  <si>
    <t>ANTAVZ-7767JJPLZumbSFVS</t>
  </si>
  <si>
    <t>LYGD-9503C6iNdTcv63qN</t>
  </si>
  <si>
    <t>ALJ-2757BG8YUfIZmVrg</t>
  </si>
  <si>
    <t>AAHBPJ-5948iQdYCDWUN9WR</t>
  </si>
  <si>
    <t>CTAAEW-1370Z2MNjz1Tis2K</t>
  </si>
  <si>
    <t>XFTEBHB-52064JBVRRUkcuiv</t>
  </si>
  <si>
    <t>RHIXQY-2378NtVPaqHxOq0l</t>
  </si>
  <si>
    <t>NLOHEKG-2893dGMr6yCgwszo</t>
  </si>
  <si>
    <t>CUGCLXZ-9751JBzArJ5XNpx6</t>
  </si>
  <si>
    <t>EZHHIP-0809J6NMx9cvVwA5</t>
  </si>
  <si>
    <t>ZIS-0477oZp1GxpjB6B5</t>
  </si>
  <si>
    <t>ERPT-2171WwJWLmuUMAmR</t>
  </si>
  <si>
    <t>PEHGXQ-51745O3mrCro2mFk</t>
  </si>
  <si>
    <t>URBH-9830QGP8cI7vAToL</t>
  </si>
  <si>
    <t>IUL-8897SWYCO2k4E1rT</t>
  </si>
  <si>
    <t>RJVQW-8231eAEOVGcwXlB7</t>
  </si>
  <si>
    <t>SHYOKWC-6766lVug9Z3R4c1G</t>
  </si>
  <si>
    <t>WGNKIM-9212HjF136qtLl9F</t>
  </si>
  <si>
    <t>MJRI-3816JR4yRVtFMJ37</t>
  </si>
  <si>
    <t>RSYFSF-0317oick2i2chqKk</t>
  </si>
  <si>
    <t>MAEBVIX-9406E2sl5KaxKEKT</t>
  </si>
  <si>
    <t>DMDPGXD-3955DCNTSOYvcSo0</t>
  </si>
  <si>
    <t>UGXGDGT-2215C8dasrn5NNpC</t>
  </si>
  <si>
    <t>RTUHNHD-376398cJKVPpVo5s</t>
  </si>
  <si>
    <t>HTGT-73384wskiPSstm6F</t>
  </si>
  <si>
    <t>ZYS-7043EoSicpANqxFt</t>
  </si>
  <si>
    <t>XFGEPR-0982CqsEs3tJuXuk</t>
  </si>
  <si>
    <t>AYEGIJ-2182T1bxKtUwsW8g</t>
  </si>
  <si>
    <t>KGUQVBB-3061PZnRQg0SSn8E</t>
  </si>
  <si>
    <t>IJH-6319AtQGWaQZzcpE</t>
  </si>
  <si>
    <t>HLSY-6632kHX2fKm7Im40</t>
  </si>
  <si>
    <t>QUU-5150eGRvEyJCrRlS</t>
  </si>
  <si>
    <t>CBREXSS-5351Iu7WC6u22OoC</t>
  </si>
  <si>
    <t>IUAKXB-4313Zi802gbHxTfH</t>
  </si>
  <si>
    <t>LHPU-5283rxNzQsXFJI7K</t>
  </si>
  <si>
    <t>UEFUPJA-9212xqBU38rYLx6i</t>
  </si>
  <si>
    <t>ABW-2597l8fLFVKPe9QE</t>
  </si>
  <si>
    <t>SMEBLTJ-8288gckMNsywkbRN</t>
  </si>
  <si>
    <t>UIMXZXT-9148f9BTbYBWHgd4</t>
  </si>
  <si>
    <t>QRI-9101MKQ7XGsrGwBr</t>
  </si>
  <si>
    <t>UTI-8079yR8Qm96MZbf5</t>
  </si>
  <si>
    <t>XNO-4913iFpPJNQyhL9g</t>
  </si>
  <si>
    <t>USQPGE-3406fdTZsI23wkLj</t>
  </si>
  <si>
    <t>YNWYMK-7535cmpJifobFhJt</t>
  </si>
  <si>
    <t>JDK-9991v76LNUSvRUKx</t>
  </si>
  <si>
    <t>WWRHSGR-3941CGwMffEcLE5W</t>
  </si>
  <si>
    <t>MIVDR-4188kpMThqE0Olqo</t>
  </si>
  <si>
    <t>ANXNQSU-0737UJurpukHQWZ9</t>
  </si>
  <si>
    <t>ANQT-2696fNNwVCrBvLCy</t>
  </si>
  <si>
    <t>JTM-2541N5LHspMoLBcd</t>
  </si>
  <si>
    <t>LQZNGSD-1922pOOb55pBjHCf</t>
  </si>
  <si>
    <t>OBKKU-8962ddkX9Chxlg8j</t>
  </si>
  <si>
    <t>KDH-0006wk132SCyRbvi</t>
  </si>
  <si>
    <t>LXWKW-3553S7UxLnCEWZui</t>
  </si>
  <si>
    <t>UQXZIIM-8362ZuTsTg0pyuKi</t>
  </si>
  <si>
    <t>FLEWVV-6589ntbkRx5iyXoL</t>
  </si>
  <si>
    <t>ZSKXQDF-2333TKYnJR1aD2Of</t>
  </si>
  <si>
    <t>IHPI-15492W2gNVUzWrbT</t>
  </si>
  <si>
    <t>RHTUU-20384qy80OMCQvkZ</t>
  </si>
  <si>
    <t>RWZJ-1306ltBcij7bYR5B</t>
  </si>
  <si>
    <t>EBQUR-8556VUW3ZwMTSVvc</t>
  </si>
  <si>
    <t>DCSJR-2405ExLyrjU3M8XW</t>
  </si>
  <si>
    <t>VEMGH-1743xW42RrTapAzy</t>
  </si>
  <si>
    <t>SHCDFJ-70559cbm6av1AQU8</t>
  </si>
  <si>
    <t>EJVBGA-9780OuybdHazaL4q</t>
  </si>
  <si>
    <t>ELWS-0833dEkLLmNWdNnE</t>
  </si>
  <si>
    <t>ERLHJ-98925aASigyd5v0q</t>
  </si>
  <si>
    <t>UDYOQYP-7666gIz8oE5PLpAh</t>
  </si>
  <si>
    <t>RDEAFG-9294Gc6hB0BhmsVj</t>
  </si>
  <si>
    <t>MHDLGH-4908tuYgoNsu01Bc</t>
  </si>
  <si>
    <t>TXFSE-3727el0n3yyOCZA8</t>
  </si>
  <si>
    <t>JTJIIMJ-5845iv7wZs1C0cQc</t>
  </si>
  <si>
    <t>BCAMZ-1202MyuNmEDvuF5T</t>
  </si>
  <si>
    <t>MOOD-8083P74lMF9fCyOO</t>
  </si>
  <si>
    <t>OXSOGUY-5587iotNUUKAgymJ</t>
  </si>
  <si>
    <t>WBRAGX-8261MMcziSOZASQX</t>
  </si>
  <si>
    <t>HMXJRW-2977g5A1BJV8nqfv</t>
  </si>
  <si>
    <t>BDJTNYC-4928OV1GffuDrVPU</t>
  </si>
  <si>
    <t>DGCTE-2986ih9dsElCB4zN</t>
  </si>
  <si>
    <t>WUVSN-39358PCFiU57XFxv</t>
  </si>
  <si>
    <t>UFTYA-8781DRY491FrtLzZ</t>
  </si>
  <si>
    <t>IRN-0366miT8kOzTCx28</t>
  </si>
  <si>
    <t>PIAZ-1617KyY5kJYs6TkH</t>
  </si>
  <si>
    <t>GNUTDD-1671fm3dvem5gLLl</t>
  </si>
  <si>
    <t>QGLUR-3389DV9hSysIm8Ax</t>
  </si>
  <si>
    <t>AGT-7033DGTp3ERd4DRu</t>
  </si>
  <si>
    <t>ZOUE-4218PQ1xXaPHkxqG</t>
  </si>
  <si>
    <t>ANHIO-3557LPfcH5bhlXvo</t>
  </si>
  <si>
    <t>MEONFAX-1486HQLxefB64nnr</t>
  </si>
  <si>
    <t>PXUKBHX-74380sKUN9YByX6l</t>
  </si>
  <si>
    <t>HTZW-8807bdh9SKg3M1wG</t>
  </si>
  <si>
    <t>WWTCG-25257Mfv9U6vSce7</t>
  </si>
  <si>
    <t>UVKKXA-9692syyxpIfdZIgZ</t>
  </si>
  <si>
    <t>MQCIH-0580ANM2taHBluk6</t>
  </si>
  <si>
    <t>XMCUUK-8289vCNF9O6ko3yl</t>
  </si>
  <si>
    <t>OGL-24931HQSaWq8Kyip</t>
  </si>
  <si>
    <t>DUWGYYQ-7838B5mHMmhNoPBc</t>
  </si>
  <si>
    <t>MEBTINB-914631TF6UJOJ024</t>
  </si>
  <si>
    <t>SWSH-3072CzJZ0OHVdCxU</t>
  </si>
  <si>
    <t>OOOW-4907Nw4YyM2RjwVI</t>
  </si>
  <si>
    <t>MQWCWES-3017g5PSrNP1CjLG</t>
  </si>
  <si>
    <t>XGNJD-0017gPJqaJbmibSY</t>
  </si>
  <si>
    <t>CQBR-5771BKpfOODeSaR2</t>
  </si>
  <si>
    <t>BMDE-6364jNAyD4PhM8Yk</t>
  </si>
  <si>
    <t>GFZDPJ-2150aQEdla412NYd</t>
  </si>
  <si>
    <t>SYMB-2807sNI7E6bP143W</t>
  </si>
  <si>
    <t>HKL-9673LosIgFB12EmZ</t>
  </si>
  <si>
    <t>PBA-5282vEq4h6l2oREi</t>
  </si>
  <si>
    <t>JKZUV-2172Rdmo2W6WCIWi</t>
  </si>
  <si>
    <t>LIPS-0075FOMRVg5RBjE9</t>
  </si>
  <si>
    <t>TDNHGW-6065PZCHf3kJbaeu</t>
  </si>
  <si>
    <t>OVSIQVF-31809NwxflBtPMSa</t>
  </si>
  <si>
    <t>QXMW-2661RfXeHMcLZhoi</t>
  </si>
  <si>
    <t>NFX-4870bljaLRHouDjr</t>
  </si>
  <si>
    <t>LWHFIP-2268OuBztRUXAzM8</t>
  </si>
  <si>
    <t>QWTXZQS-5873xURvpwLrfuTl</t>
  </si>
  <si>
    <t>ZBV-9215jibR8YeVo6yw</t>
  </si>
  <si>
    <t>LMB-3631VbMesKxfqeqD</t>
  </si>
  <si>
    <t>GPKWJFQ-0370vlHOFa7RADJQ</t>
  </si>
  <si>
    <t>MXNB-08638A5XPloDca80</t>
  </si>
  <si>
    <t>JEJEY-6270CaglTEzBnq2c</t>
  </si>
  <si>
    <t>ENRYAZQ-32894gepnBPaOnYg</t>
  </si>
  <si>
    <t>LVEDUTC-8376h7F1k30ALa0C</t>
  </si>
  <si>
    <t>BDSLG-6361v4yNQOGRpX0e</t>
  </si>
  <si>
    <t>DXY-1875ETFFjld8xYkt</t>
  </si>
  <si>
    <t>KBJ-36545gaFQYZdcXMY</t>
  </si>
  <si>
    <t>YOQGH-7097a45Xm9WVaQhu</t>
  </si>
  <si>
    <t>BOSFMK-7025MxLFfnWEVO2R</t>
  </si>
  <si>
    <t>XNEG-85238RILkCwFhO6y</t>
  </si>
  <si>
    <t>ZVLCGZY-0621zEUaJxrRoV12</t>
  </si>
  <si>
    <t>XZOBGQD-29029vASn2nwMjJt</t>
  </si>
  <si>
    <t>WQVN-6865xFoK6iizN5mi</t>
  </si>
  <si>
    <t>ANHMSEW-1411n8IoZF5rFFVN</t>
  </si>
  <si>
    <t>JKNKAE-6615mQXAvZBC0B0s</t>
  </si>
  <si>
    <t>FFYF-3620uhWZhBMQCExY</t>
  </si>
  <si>
    <t>PWDOB-1709Ubxrlfx1BOV5</t>
  </si>
  <si>
    <t>MLN-4815IlPLxq8ZUlsL</t>
  </si>
  <si>
    <t>YIPSIFQ-6491UvWjGOtdI4Oi</t>
  </si>
  <si>
    <t>BKGMT-0320R8HiJc1hwovb</t>
  </si>
  <si>
    <t>BQZXZ-55030oGgFPyDCgRh</t>
  </si>
  <si>
    <t>XHSRV-0133ODWvY5dDbtgt</t>
  </si>
  <si>
    <t>OED-0303pD4S2kRkVEFi</t>
  </si>
  <si>
    <t>JCGWPWW-3538R6iCiaJ159iI</t>
  </si>
  <si>
    <t>TTZTBBG-5606pCCUA2LO9dLl</t>
  </si>
  <si>
    <t>CQONVKQ-5545K3bceH9rNdhQ</t>
  </si>
  <si>
    <t>XKVJOH-6538TkvuUW1bcnms</t>
  </si>
  <si>
    <t>CZGPDO-8052B48CeaXXgth1</t>
  </si>
  <si>
    <t>SJOPKXT-3037Rzm6hdoO7RK7</t>
  </si>
  <si>
    <t>IKPAKME-7255g2HNnQx8tDrZ</t>
  </si>
  <si>
    <t>LIKMQN-6265wqlFLdlfVcSd</t>
  </si>
  <si>
    <t>CYYI-5297NPluH6jmkVtp</t>
  </si>
  <si>
    <t>WGWLXS-7827UBtrLTChhSHB</t>
  </si>
  <si>
    <t>JVCB-2593RQhlqshOpgaz</t>
  </si>
  <si>
    <t>CKLKXFO-25245qBqCeRGyZY4</t>
  </si>
  <si>
    <t>TVOAUQV-3200p7zV7iUOMl62</t>
  </si>
  <si>
    <t>DMI-1355j3WvZe3efmuw</t>
  </si>
  <si>
    <t>PGJ-6066BA7C13UyZcZA</t>
  </si>
  <si>
    <t>LPDAR-60042PcNKAHCeX1r</t>
  </si>
  <si>
    <t>PFARGA-7060pFAs9GCUERo3</t>
  </si>
  <si>
    <t>JPDZ-1331dFKKONvN4pRI</t>
  </si>
  <si>
    <t>TUD-5744hQie02QwafL2</t>
  </si>
  <si>
    <t>SJHKLB-3611hTsKi20olyoq</t>
  </si>
  <si>
    <t>ZCOPOF-7778fc8f8PmZc3HN</t>
  </si>
  <si>
    <t>PFE-6147hbo13ZrnIRvG</t>
  </si>
  <si>
    <t>XKAFUW-3419ZCO5DGnhxyau</t>
  </si>
  <si>
    <t>CHTYUYE-8232tskNmZuZcH2B</t>
  </si>
  <si>
    <t>XSLWY-4466hgbg3qtIhnS2</t>
  </si>
  <si>
    <t>TDU-6809JPvnpIKYYdyF</t>
  </si>
  <si>
    <t>UDJFVF-5822tsqkahRLE5wa</t>
  </si>
  <si>
    <t>QVX-3394lNhwYXZcknuZ</t>
  </si>
  <si>
    <t>KRRLR-078090Dv1YzpqrG1</t>
  </si>
  <si>
    <t>DLQFJEC-9632S6AEXfp9YkKp</t>
  </si>
  <si>
    <t>RLK-2068pjJwi1MhdVvJ</t>
  </si>
  <si>
    <t>NLMIZGN-9767tXgXzyknNaFQ</t>
  </si>
  <si>
    <t>GCYDABD-01386nt5jwNFkD8l</t>
  </si>
  <si>
    <t>AUEV-8145ibGis7FcPCSY</t>
  </si>
  <si>
    <t>ZJMJXV-9672PvjmhtQY4Mla</t>
  </si>
  <si>
    <t>BPLXJQ-3920QEZdIFDqEDNW</t>
  </si>
  <si>
    <t>PUVRS-44131DdttR10wq31</t>
  </si>
  <si>
    <t>YNHY-2327bcZrzEQKx0f1</t>
  </si>
  <si>
    <t>QJUA-1285K888T9R15q12</t>
  </si>
  <si>
    <t>BIC-3063qXuFlx4WCoBT</t>
  </si>
  <si>
    <t>PDA-8625BSpaWbPJFv6h</t>
  </si>
  <si>
    <t>TRCALO-13989EtbnhTH0Fni</t>
  </si>
  <si>
    <t>HEFJXN-8728OAMPrUpM1HGM</t>
  </si>
  <si>
    <t>NCINR-24241aYuIFcIAnyz</t>
  </si>
  <si>
    <t>ESFO-6947lRzrwkYi2TnK</t>
  </si>
  <si>
    <t>QYG-879057RJjnn6SErm</t>
  </si>
  <si>
    <t>URQZGU-4629yILKq6wJ5WKo</t>
  </si>
  <si>
    <t>HUCWJE-0914OqArNQ6cZOOs</t>
  </si>
  <si>
    <t>BKSUTPT-5355DpfBFywxR6mL</t>
  </si>
  <si>
    <t>BGP-6555zDoRkxOhyNoV</t>
  </si>
  <si>
    <t>UMP-2014EzdgomGQQVdA</t>
  </si>
  <si>
    <t>FTOYSR-6910TEKLFxpO5gVt</t>
  </si>
  <si>
    <t>RGZE-2887JvxAJFGZybFr</t>
  </si>
  <si>
    <t>ECB-2528RGeOjLkVi6PL</t>
  </si>
  <si>
    <t>XDAJNB-4868u8xUVF9l0ANl</t>
  </si>
  <si>
    <t>PGHN-9738QrxbfaszRtMG</t>
  </si>
  <si>
    <t>ZKEIP-9929q47BP5AmS6Ga</t>
  </si>
  <si>
    <t>HQO-2352fj5aMbJw1lND</t>
  </si>
  <si>
    <t>NDTUP-0173rnJEsn5vrOh0</t>
  </si>
  <si>
    <t>PBP-7689oDENQKLVEpet</t>
  </si>
  <si>
    <t>VKKJNDN-1487EhY23KlkTG5J</t>
  </si>
  <si>
    <t>LTKVM-19243eLsXI15y3LW</t>
  </si>
  <si>
    <t>VJW-7398vCQjhhFAFJMz</t>
  </si>
  <si>
    <t>XZB-2637RgNSuZhSAaCY</t>
  </si>
  <si>
    <t>BZVV-4061OBKkr47E2pY2</t>
  </si>
  <si>
    <t>HICSVX-8059KxhlF9rHqtVC</t>
  </si>
  <si>
    <t>OFHECG-4060BrHu60Iie3Ro</t>
  </si>
  <si>
    <t>SQYTDDJ-1093m1IIGv3GwIIY</t>
  </si>
  <si>
    <t>VYTJ-5771I871DihRewer</t>
  </si>
  <si>
    <t>DPLCA-0921GtfvFm5BddcF</t>
  </si>
  <si>
    <t>YISUQJ-3223vq4i68KZG0kx</t>
  </si>
  <si>
    <t>TRRR-8165ve6DaPF8vvAk</t>
  </si>
  <si>
    <t>ZCPF-5397zFeoPDnbIxqs</t>
  </si>
  <si>
    <t>NHY-5499iQ7XQIvG8IZI</t>
  </si>
  <si>
    <t>PDK-0824A50cUjFA0SpU</t>
  </si>
  <si>
    <t>ZPL-5313OYjBdScOrsff</t>
  </si>
  <si>
    <t>QVEEZLF-1649l1zkphB6b0Oe</t>
  </si>
  <si>
    <t>VGG-7421VXyTqMOhhtUm</t>
  </si>
  <si>
    <t>BSM-29507B1dcZCLaJXM</t>
  </si>
  <si>
    <t>ZTFNHCE-2245tTbM84j4xAyW</t>
  </si>
  <si>
    <t>OOGO-493043Vh1NUBjMCG</t>
  </si>
  <si>
    <t>XUJVDLB-1408qZssePiWjElZ</t>
  </si>
  <si>
    <t>OXAO-4657vG2Quf5VVIqH</t>
  </si>
  <si>
    <t>NJV-14218eOECX14jgMI</t>
  </si>
  <si>
    <t>DYRTP-3538ytpzZ9xbg9X8</t>
  </si>
  <si>
    <t>YYN-4885PZmphFRsbDIG</t>
  </si>
  <si>
    <t>PDP-7374yRZ38kEVdxXi</t>
  </si>
  <si>
    <t>KGT-09799Q10GBhl9Cys</t>
  </si>
  <si>
    <t>DLE-5974NhooPsh6Q4AQ</t>
  </si>
  <si>
    <t>VMMYZ-9081ez4IHn92VMR2</t>
  </si>
  <si>
    <t>LTOZWA-0979gUFp5oKjIFge</t>
  </si>
  <si>
    <t>KTPODTX-3362pJ1B2MZdpU7t</t>
  </si>
  <si>
    <t>MZHFKO-8211MotAWxIWK7DQ</t>
  </si>
  <si>
    <t>JMSNMSG-1363lPZc2AvRn8zf</t>
  </si>
  <si>
    <t>DXZWE-7797FpS71Luf5x5p</t>
  </si>
  <si>
    <t>APICSFY-6132vE9krDKrjMH3</t>
  </si>
  <si>
    <t>KRZUKWN-8696BNnqATwIVLVD</t>
  </si>
  <si>
    <t>IZV-6968W5VpioZX31fH</t>
  </si>
  <si>
    <t>YCY-3230tlXkFV3QtCtD</t>
  </si>
  <si>
    <t>IVII-3981wcTSFsJR9lhY</t>
  </si>
  <si>
    <t>NOBXG-3303e5IzTrnYQPUZ</t>
  </si>
  <si>
    <t>YRN-1531rDwqeW2AEWka</t>
  </si>
  <si>
    <t>FAFAG-86764iHAytjH3Mtc</t>
  </si>
  <si>
    <t>VCEB-6252n6ga4o3T2oOj</t>
  </si>
  <si>
    <t>BILLVW-1645QelWyhrQVR0g</t>
  </si>
  <si>
    <t>PQWYZ-3839nmkeKcA1QchF</t>
  </si>
  <si>
    <t>WAWIZCD-59771WEJGUDqp5SD</t>
  </si>
  <si>
    <t>UONABCL-7401RZkmZ1PRu6GF</t>
  </si>
  <si>
    <t>GMUXI-8930sgwoBNhnpUTU</t>
  </si>
  <si>
    <t>GWH-86166d3fV4mTCqTc</t>
  </si>
  <si>
    <t>GHEUF-8354TT6C4hyZ41hJ</t>
  </si>
  <si>
    <t>DAFSPD-9289EH9FMrKKXDni</t>
  </si>
  <si>
    <t>IELV-9538ON3W1fUs5L49</t>
  </si>
  <si>
    <t>ZHKRSN-9617eVW7A7A1i3xp</t>
  </si>
  <si>
    <t>FEAR-3999HJETtsSDppDa</t>
  </si>
  <si>
    <t>UPURNK-8723JA6Dx5ZWyoRk</t>
  </si>
  <si>
    <t>ORC-5147aZ7ejPDZJZgn</t>
  </si>
  <si>
    <t>ACCA-3439VC9fHGIejETV</t>
  </si>
  <si>
    <t>BNF-3395lig5esUtSLVv</t>
  </si>
  <si>
    <t>PHY-7657OOsgCeumezKa</t>
  </si>
  <si>
    <t>MJAVQ-7361JObioCoj8XnN</t>
  </si>
  <si>
    <t>JZEZKHO-5138WiTCzZ0ZhWbA</t>
  </si>
  <si>
    <t>LLO-4952EXzc5Eg55744</t>
  </si>
  <si>
    <t>PPCAF-8628a3js9hkvfEjR</t>
  </si>
  <si>
    <t>FJOCBS-5816A3tXPbkVNoaW</t>
  </si>
  <si>
    <t>TZAOJCW-3360VKtkCMs2K5C5</t>
  </si>
  <si>
    <t>TVRSSXZ-7623Lqp4adzSadqq</t>
  </si>
  <si>
    <t>HKV-3862yiyvtZvroMwO</t>
  </si>
  <si>
    <t>ERFHPVR-4194rsgWinWBRyAi</t>
  </si>
  <si>
    <t>NFTPTHK-4797PZpv5Yh5mKFn</t>
  </si>
  <si>
    <t>RYN-1100qspcXSayFGMo</t>
  </si>
  <si>
    <t>ZSTL-651466akE1xczECX</t>
  </si>
  <si>
    <t>THGU-4582JL8fBvdwH3TP</t>
  </si>
  <si>
    <t>FYHQX-8445McnvBZZcMObP</t>
  </si>
  <si>
    <t>IFCDRSS-1166EtwRZhb8kl8v</t>
  </si>
  <si>
    <t>PXWGJ-6041mNoCKx6QRg7k</t>
  </si>
  <si>
    <t>CFCYDL-8959qY6rdH9LSQD9</t>
  </si>
  <si>
    <t>VDNXSG-7925EV5cV783cg7V</t>
  </si>
  <si>
    <t>HNHWDGC-46022Pp888upDSzc</t>
  </si>
  <si>
    <t>FZLASM-1827fKPoYMlBpBO3</t>
  </si>
  <si>
    <t>SDSFI-4182XXZUhPMRHIDQ</t>
  </si>
  <si>
    <t>PLNDSL-87390ud9JCmRMaLV</t>
  </si>
  <si>
    <t>THIGZKY-9796BpY8ZGAMw7AK</t>
  </si>
  <si>
    <t>CVKAV-4146lwhVBbAzbYuC</t>
  </si>
  <si>
    <t>SEGSQM-87008uSsB3Pzj4Zc</t>
  </si>
  <si>
    <t>XLS-4029iR9t31iW3Vtw</t>
  </si>
  <si>
    <t>FKOP-5098kGRwA1G0BWoE</t>
  </si>
  <si>
    <t>NUCZULC-0068e7F9ZwltXhi8</t>
  </si>
  <si>
    <t>GQH-4218JRX1wZurScOd</t>
  </si>
  <si>
    <t>XOQCMUI-0715oRuQWTb0Spah</t>
  </si>
  <si>
    <t>SPGC-2920i1tGXh8lGSfU</t>
  </si>
  <si>
    <t>VEEXAZF-6787fx1OA6wmjvT2</t>
  </si>
  <si>
    <t>KMFQHU-1161ocfzFuuxp6s1</t>
  </si>
  <si>
    <t>JWLTF-8178VVhTOLziEJGO</t>
  </si>
  <si>
    <t>XHXK-3323fO35QB6WK4Dq</t>
  </si>
  <si>
    <t>QQE-0248uTvbFqJZFM9b</t>
  </si>
  <si>
    <t>LPSUKCM-6798UMc4uwEdrHmZ</t>
  </si>
  <si>
    <t>YZWI-4575VpDhSQIyJ2iC</t>
  </si>
  <si>
    <t>XFZCU-6592eS7ykUaPh7WH</t>
  </si>
  <si>
    <t>DEB-2495sWPQ5Bun9Kff</t>
  </si>
  <si>
    <t>SFTPVR-8248AFwTzSaGBeNp</t>
  </si>
  <si>
    <t>PSKMK-5979MVyneKO4gbg1</t>
  </si>
  <si>
    <t>XHJ-5251S72VNf1mxD8K</t>
  </si>
  <si>
    <t>MAZMADJ-28919lM5WeAXGGAm</t>
  </si>
  <si>
    <t>YPHITRF-4680irPu7RkVLRO5</t>
  </si>
  <si>
    <t>CKETVU-7699J1Xge5IMpp7n</t>
  </si>
  <si>
    <t>DODFIE-4621lvuMBv7HEU91</t>
  </si>
  <si>
    <t>MNY-8125eKsQoLpGkPcL</t>
  </si>
  <si>
    <t>SFMOFBG-2391SZyZyAOCFt6z</t>
  </si>
  <si>
    <t>MAR-9776mZuPlnZHDqfo</t>
  </si>
  <si>
    <t>HAJEAR-4287OODeJ6RJkHJ1</t>
  </si>
  <si>
    <t>BEVTPDF-5316keIQVJVMBFL9</t>
  </si>
  <si>
    <t>HQWLS-3481o5EeKpcrUW4v</t>
  </si>
  <si>
    <t>EKNVXKF-8795SMbsf9KFyIa6</t>
  </si>
  <si>
    <t>UUIZD-8315e2obxVTd4rws</t>
  </si>
  <si>
    <t>MJCL-5427dBud8VUmG8NX</t>
  </si>
  <si>
    <t>ETJ-2087yGjlrLRmRbBF</t>
  </si>
  <si>
    <t>AKM-0374l2pUNFvVPqQK</t>
  </si>
  <si>
    <t>GWRFDD-3640rAv6La6ntqjN</t>
  </si>
  <si>
    <t>VIWR-9483mRKF1HWhuHIB</t>
  </si>
  <si>
    <t>WRRDBH-8611mpfcNP7GXR1t</t>
  </si>
  <si>
    <t>HRWBJQ-5884vrPMDz3UGU1v</t>
  </si>
  <si>
    <t>BCDH-4389IBqooYSTILVu</t>
  </si>
  <si>
    <t>IBZNL-07040YimHhTJvxOk</t>
  </si>
  <si>
    <t>EZOD-36851RdOO760Cdq0</t>
  </si>
  <si>
    <t>UXO-6847MKTxvnCb5qVZ</t>
  </si>
  <si>
    <t>LGMIY-1097giUCVEtjFjsA</t>
  </si>
  <si>
    <t>RAJD-2879vvtW87Mx8WwH</t>
  </si>
  <si>
    <t>RSVP-5709t8q8XxihdTbr</t>
  </si>
  <si>
    <t>QNQ-9304dMqTpiY573ha</t>
  </si>
  <si>
    <t>OXMS-5705soUeWihGBfRa</t>
  </si>
  <si>
    <t>KZINR-76387KgD9QVj40Hh</t>
  </si>
  <si>
    <t>WFTQE-97541b1YK2cWrgai</t>
  </si>
  <si>
    <t>QCHOKP-4510e7InH2tA3xR8</t>
  </si>
  <si>
    <t>ZVVII-9445C0sn9epiAYpD</t>
  </si>
  <si>
    <t>DMPL-8940Qjm1pdJm9jmK</t>
  </si>
  <si>
    <t>PPYBZI-4356zWMLHLfY28zI</t>
  </si>
  <si>
    <t>NUOCKRN-7983wVE8tm8GXtuy</t>
  </si>
  <si>
    <t>OTCGQOP-4252K26kz63SmBTe</t>
  </si>
  <si>
    <t>GGOOHT-5357QTnQJmZ1N4sE</t>
  </si>
  <si>
    <t>VWMO-62053qAx4wYxcVyL</t>
  </si>
  <si>
    <t>CBGIOPO-9830J0vzx68ivNHi</t>
  </si>
  <si>
    <t>PZV-7902iwilO01wMsIT</t>
  </si>
  <si>
    <t>PXYDYIY-6510wr2iRPsqWOpy</t>
  </si>
  <si>
    <t>DYF-4942Jya3BJ0ZFqML</t>
  </si>
  <si>
    <t>LOVMVS-34460M8PuqDRGsiw</t>
  </si>
  <si>
    <t>VCBN-4374s4MYCM3iLWJs</t>
  </si>
  <si>
    <t>YILZF-3951iIlUzuYvnMqq</t>
  </si>
  <si>
    <t>KNY-03644HEThy7b7YR5</t>
  </si>
  <si>
    <t>JMAKB-6781CDG4fha2Yhga</t>
  </si>
  <si>
    <t>QJJ-4314oRxSEBLjYtcz</t>
  </si>
  <si>
    <t>FKXCPQA-3023q4QTTAztTTlX</t>
  </si>
  <si>
    <t>YRLRE-7044Sv4TVdnh9w4c</t>
  </si>
  <si>
    <t>IKPEE-5625ivn2kK9lAlsB</t>
  </si>
  <si>
    <t>WCZRIHO-45773iwBxJPrXt9a</t>
  </si>
  <si>
    <t>JKVBJTG-00150qMzvbjSyiJx</t>
  </si>
  <si>
    <t>DLKXUYG-5724qsIplfAk1Blj</t>
  </si>
  <si>
    <t>ZLUXI-89030NTU57Ujxmuc</t>
  </si>
  <si>
    <t>YMETEIJ-5983A6r9IaR2n5Qd</t>
  </si>
  <si>
    <t>FNRWGQ-7422GTqWGqua3GE3</t>
  </si>
  <si>
    <t>WHRVQ-9265pzc3AzvMbwCJ</t>
  </si>
  <si>
    <t>XJIVSCD-5152QHfDhgeFoBHL</t>
  </si>
  <si>
    <t>HNLFY-2815Ug5I0r2dieJT</t>
  </si>
  <si>
    <t>DYQ-1557GC1Z5ZwK3THG</t>
  </si>
  <si>
    <t>EZEKH-9508SIz84ShDTPtU</t>
  </si>
  <si>
    <t>ZVMZTU-7398tieu8gOemh36</t>
  </si>
  <si>
    <t>AQSY-8102VF4EREDnwew9</t>
  </si>
  <si>
    <t>OOTJ-49689KbHLLjCUUql</t>
  </si>
  <si>
    <t>LXS-5106krfDeZc01aNE</t>
  </si>
  <si>
    <t>BKNYSG-0524qSYhJ10S7Kue</t>
  </si>
  <si>
    <t>TGYUC-9787IO2eBDDn9MsL</t>
  </si>
  <si>
    <t>NQJC-4942us0YmI47pZZn</t>
  </si>
  <si>
    <t>OBNBU-3448OvBioCeyIHMU</t>
  </si>
  <si>
    <t>QYQHZT-38371lAxPduyX6eH</t>
  </si>
  <si>
    <t>XFSTTB-7314wtG43i4uMvl6</t>
  </si>
  <si>
    <t>JZGGWZ-74471uV1PYgyzsV3</t>
  </si>
  <si>
    <t>XRCE-9307VioHb2MbYv4E</t>
  </si>
  <si>
    <t>VSZGC-5680Kf466HNd8jVR</t>
  </si>
  <si>
    <t>SCYWF-6159RvfxMipbBKeg</t>
  </si>
  <si>
    <t>TBPDH-4189EL5idaiDArb9</t>
  </si>
  <si>
    <t>IHRPJJC-6409HzH2pQxwPTyI</t>
  </si>
  <si>
    <t>IRRN-0966uktaGWePUGps</t>
  </si>
  <si>
    <t>TVSNP-77307rUEBHuKXXlZ</t>
  </si>
  <si>
    <t>KBI-0036WaW17a3qIYGw</t>
  </si>
  <si>
    <t>NOYN-39706LA3t9VJVabm</t>
  </si>
  <si>
    <t>GQRJ-71381p5M5AgnVszW</t>
  </si>
  <si>
    <t>JLA-9642ZX90oqnUTNBk</t>
  </si>
  <si>
    <t>BNYLBST-1744TbSwtdDtoJ4G</t>
  </si>
  <si>
    <t>ORS-24060ou0hsBLx3tr</t>
  </si>
  <si>
    <t>PXSXWY-81554R4O7KGG6jFR</t>
  </si>
  <si>
    <t>RIJT-41587Ht4vAk2xdo5</t>
  </si>
  <si>
    <t>FXMGM-892832Kf0gGmNd1v</t>
  </si>
  <si>
    <t>QWBAU-8122D66igazBDW2O</t>
  </si>
  <si>
    <t>JIJ-9297c2Rt6HiPdvgQ</t>
  </si>
  <si>
    <t>FPDTI-0396FzzwOv3niVSt</t>
  </si>
  <si>
    <t>ZSBRZF-22844ilKDSuPkNb1</t>
  </si>
  <si>
    <t>HFM-34269X0BUvp3AEFJ</t>
  </si>
  <si>
    <t>VBE-1603QlvcFKMc60nx</t>
  </si>
  <si>
    <t>UTWHSM-3023QHJg0IynHz8w</t>
  </si>
  <si>
    <t>NNXHFZ-7191JIfvGQNzdyeP</t>
  </si>
  <si>
    <t>ESGISW-9976tq12OWU9zO46</t>
  </si>
  <si>
    <t>NTRW-2069qhKxTLxozgYm</t>
  </si>
  <si>
    <t>YBZ-24800IcfxeasiNHE</t>
  </si>
  <si>
    <t>MPSTPZY-3151l90YI7dWXW02</t>
  </si>
  <si>
    <t>LMZK-6156Hy9R20mqlCsL</t>
  </si>
  <si>
    <t>YXM-1644Lo3U9FQJ6Own</t>
  </si>
  <si>
    <t>TZIE-2749HNggk8hOpFz0</t>
  </si>
  <si>
    <t>RLC-4938Z1F47oBPm8xG</t>
  </si>
  <si>
    <t>MENK-8612ZaOF6hcd4Mry</t>
  </si>
  <si>
    <t>PGRQBIV-5809FAHcelgcpLMe</t>
  </si>
  <si>
    <t>JSWQTJE-8423ShQ6CpraU2Bt</t>
  </si>
  <si>
    <t>UYAKRMH-1591QGVljTjcsUR7</t>
  </si>
  <si>
    <t>CQIYQQZ-0334bBroA3UwX97G</t>
  </si>
  <si>
    <t>DJYX-7167TU6oJ64Jwdee</t>
  </si>
  <si>
    <t>XVFIGT-4596WrM4XDPDTILT</t>
  </si>
  <si>
    <t>VOMA-77857KDrEuI5w2Kw</t>
  </si>
  <si>
    <t>KTYP-9624hgsOUehPBopv</t>
  </si>
  <si>
    <t>KXXS-9010TzLYZGytpeHp</t>
  </si>
  <si>
    <t>OCI-3100n0ZEucEiwxHa</t>
  </si>
  <si>
    <t>SRQV-49716QBWBi78pOzk</t>
  </si>
  <si>
    <t>HJN-96461ngWYwmq1zlf</t>
  </si>
  <si>
    <t>WJWZXYR-2675HOCOf6lt029l</t>
  </si>
  <si>
    <t>IMYY-6679be3x9GYJmyJK</t>
  </si>
  <si>
    <t>DXR-5924VQdbu6qVzpaz</t>
  </si>
  <si>
    <t>FPXUM-6746qSerNonZuZsY</t>
  </si>
  <si>
    <t>BZFB-6394jmKNUnANsAgK</t>
  </si>
  <si>
    <t>KNHIXU-6806EvdCDbKJ5nzF</t>
  </si>
  <si>
    <t>MROAABR-8555fJ5OLaut46Nb</t>
  </si>
  <si>
    <t>UQX-66107IKfjtVA9l3w</t>
  </si>
  <si>
    <t>BKYD-7355gXaQFHzP5dnQ</t>
  </si>
  <si>
    <t>RXE-7378nPFqS24cXGes</t>
  </si>
  <si>
    <t>XERGO-98761qfuupAIsPo8</t>
  </si>
  <si>
    <t>TGXZ-3235YoyvKcEtJTUE</t>
  </si>
  <si>
    <t>ECDDJ-6712KrqYiTTItaNy</t>
  </si>
  <si>
    <t>GEJFTM-4536lbdoShSaBq1N</t>
  </si>
  <si>
    <t>WZUB-6926EPZShV848UrW</t>
  </si>
  <si>
    <t>VCSMLW-09700QBU25Dvalz5</t>
  </si>
  <si>
    <t>LDLE-0164d4gkW6VmzvqD</t>
  </si>
  <si>
    <t>OUL-2196uzi7DwxHU9Hg</t>
  </si>
  <si>
    <t>QRCP-3717ejbrf2YE6bvq</t>
  </si>
  <si>
    <t>EEKWWZN-42213czzrxsl0c8N</t>
  </si>
  <si>
    <t>DJJRZCQ-9833lVJWm04G69xl</t>
  </si>
  <si>
    <t>JXO-5844tCkaTJCKgnfw</t>
  </si>
  <si>
    <t>YRGU-4231AtPfWcS8wN8K</t>
  </si>
  <si>
    <t>TPPLD-09994e7dYUN5hY40</t>
  </si>
  <si>
    <t>LNSBZJU-8437YUO9RNekLF3m</t>
  </si>
  <si>
    <t>PGBWZPG-6583B67oYANTY0Yx</t>
  </si>
  <si>
    <t>OINN-4800OBYkgwRuyZHf</t>
  </si>
  <si>
    <t>ZHQ-5397QPUYjAQSwQtP</t>
  </si>
  <si>
    <t>WLNFMCR-4366xOMkSdFh1jab</t>
  </si>
  <si>
    <t>Product String</t>
  </si>
  <si>
    <t>Tang</t>
  </si>
  <si>
    <t>Animal</t>
  </si>
  <si>
    <t>XGI</t>
  </si>
  <si>
    <t>Yes</t>
  </si>
  <si>
    <t>No</t>
  </si>
  <si>
    <t>-LPOLF-2705jfbm5upM0Zsh</t>
  </si>
  <si>
    <t>WYV_TB-5051ppCOErZriTP5</t>
  </si>
  <si>
    <t>CXT^O-9051r0tgExyw7GrZ</t>
  </si>
  <si>
    <t>AWA*VL-1418S9KPpqykpxFc</t>
  </si>
  <si>
    <t>Grey Seal</t>
  </si>
  <si>
    <t>Mastiff</t>
  </si>
  <si>
    <t>Sri Lankan Elephant</t>
  </si>
  <si>
    <t>Saint Bernard</t>
  </si>
  <si>
    <t>White Faced Capuchin</t>
  </si>
  <si>
    <t>Crab</t>
  </si>
  <si>
    <t>Blue Whale</t>
  </si>
  <si>
    <t>Liger</t>
  </si>
  <si>
    <t>Uakari</t>
  </si>
  <si>
    <t>Tortoise</t>
  </si>
  <si>
    <t>Ostrich</t>
  </si>
  <si>
    <t>Howler Monkey</t>
  </si>
  <si>
    <t>Siberian</t>
  </si>
  <si>
    <t>Basking Shark</t>
  </si>
  <si>
    <t>Rockhopper Penguin</t>
  </si>
  <si>
    <t>Buffalo</t>
  </si>
  <si>
    <t>English Cocker Spaniel</t>
  </si>
  <si>
    <t>Minke Whale</t>
  </si>
  <si>
    <t>Hamster</t>
  </si>
  <si>
    <t>Woodlouse</t>
  </si>
  <si>
    <t>Yak</t>
  </si>
  <si>
    <t>Bull Terrier</t>
  </si>
  <si>
    <t>Spiny Dogfish</t>
  </si>
  <si>
    <t>Reindeer</t>
  </si>
  <si>
    <t>Wildebeest</t>
  </si>
  <si>
    <t>American Bulldog</t>
  </si>
  <si>
    <t>Asian Palm Civet</t>
  </si>
  <si>
    <t>Pointer</t>
  </si>
  <si>
    <t>Turkish Angora</t>
  </si>
  <si>
    <t>Tiger Salamander</t>
  </si>
  <si>
    <t>Maine Coon</t>
  </si>
  <si>
    <t>African Bush Elephant</t>
  </si>
  <si>
    <t>Burmese</t>
  </si>
  <si>
    <t>Kudu</t>
  </si>
  <si>
    <t>Cow</t>
  </si>
  <si>
    <t>Masked Palm Civet</t>
  </si>
  <si>
    <t>Cat</t>
  </si>
  <si>
    <t>Yorkshire Terrier</t>
  </si>
  <si>
    <t>Flamingo</t>
  </si>
  <si>
    <t>Bottle Nosed Dolphin</t>
  </si>
  <si>
    <t>Bloodhound</t>
  </si>
  <si>
    <t>American Eskimo Dog</t>
  </si>
  <si>
    <t>Indian Rhinoceros</t>
  </si>
  <si>
    <t>Fox Terrier</t>
  </si>
  <si>
    <t>Tapir</t>
  </si>
  <si>
    <t>Cougar</t>
  </si>
  <si>
    <t>Dusky Dolphin</t>
  </si>
  <si>
    <t>Ladybird</t>
  </si>
  <si>
    <t>Long-Eared Owl</t>
  </si>
  <si>
    <t>Impala</t>
  </si>
  <si>
    <t>Horn Shark</t>
  </si>
  <si>
    <t>Wallaby</t>
  </si>
  <si>
    <t>Lynx</t>
  </si>
  <si>
    <t>Akbash</t>
  </si>
  <si>
    <t>Pelican</t>
  </si>
  <si>
    <t>Norwegian Forest</t>
  </si>
  <si>
    <t>Gentoo Penguin</t>
  </si>
  <si>
    <t>Horseshoe Crab</t>
  </si>
  <si>
    <t>Chow Chow</t>
  </si>
  <si>
    <t>Badger</t>
  </si>
  <si>
    <t>River Turtle</t>
  </si>
  <si>
    <t>Boston Terrier</t>
  </si>
  <si>
    <t>Axolotl</t>
  </si>
  <si>
    <t>Walrus</t>
  </si>
  <si>
    <t>Australian Shepherd</t>
  </si>
  <si>
    <t>Silver Dollar</t>
  </si>
  <si>
    <t>Ant</t>
  </si>
  <si>
    <t>Western Gorilla</t>
  </si>
  <si>
    <t>Robin</t>
  </si>
  <si>
    <t>Caiman Lizard</t>
  </si>
  <si>
    <t>Great Dane</t>
  </si>
  <si>
    <t>Somali</t>
  </si>
  <si>
    <t>Javanese</t>
  </si>
  <si>
    <t xml:space="preserve">Count of Animal </t>
  </si>
  <si>
    <t xml:space="preserve">Running Count of Animal </t>
  </si>
  <si>
    <t>Key</t>
  </si>
  <si>
    <t>Table 6</t>
  </si>
  <si>
    <t>Next Year Goal</t>
  </si>
  <si>
    <t>In Table 5 calculate the Compound Annual Growth Rate (CAGR) in Column I</t>
  </si>
  <si>
    <t>Product Code Unique</t>
  </si>
  <si>
    <t>Rev Per Unit</t>
  </si>
  <si>
    <t>Enter formula in the  "Tenure" column. Calculate the difference between the "Hire Date" and Aug 1st, 2017 in years</t>
  </si>
  <si>
    <t xml:space="preserve">How many people are on the Green Team? </t>
  </si>
  <si>
    <t>What is the total yearly salary for the Green Team in Australia?</t>
  </si>
  <si>
    <t xml:space="preserve">What's the average number of vacation days for Red Team? </t>
  </si>
  <si>
    <t>What's our total bonus payout?</t>
  </si>
  <si>
    <t>Convert "Monthly Salary", "Yearly Salary" and "Bonus" to US$  currency format</t>
  </si>
  <si>
    <t xml:space="preserve">Instruction: Please follow the directions below to manipulate the table answer the questions below (helper columns are ok) </t>
  </si>
  <si>
    <r>
      <t>Instruction: Please follow the directions below to manipulate the table on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Table1</t>
    </r>
    <r>
      <rPr>
        <i/>
        <sz val="11"/>
        <color theme="1"/>
        <rFont val="Calibri"/>
        <family val="2"/>
        <scheme val="minor"/>
      </rPr>
      <t xml:space="preserve"> then answer the questions below (helper columns are ok) </t>
    </r>
  </si>
  <si>
    <t xml:space="preserve">Fix the conditional formatting in the attainment column (Column V) to have 95% and above to Green, between 94% and 85%  to be yellow </t>
  </si>
  <si>
    <t>Fix Total Column in Tables 3 &amp; 4</t>
  </si>
  <si>
    <t>In Table 6 calculate next year's goal based on their Table 1 total. It should increase 25% if their attainment was over 100% and 10% of under 100%.</t>
  </si>
  <si>
    <t xml:space="preserve">Product Code </t>
  </si>
  <si>
    <t xml:space="preserve">Sales Data XYZ Company 2015 - 2020 Q1 </t>
  </si>
  <si>
    <t>What region has the most sales in 2017?</t>
  </si>
  <si>
    <t xml:space="preserve">What were the total sales in calendar Q3-2018? </t>
  </si>
  <si>
    <t>What is the Year-over-Year growth in Germany for 2019?</t>
  </si>
  <si>
    <t xml:space="preserve">What region is growing the fastest in 2018 Year-over-Year? </t>
  </si>
  <si>
    <t xml:space="preserve">What sector is growing the slowest in 2019 Year-over-Year? </t>
  </si>
  <si>
    <t xml:space="preserve">Which sector will end 2020 with most sales? </t>
  </si>
  <si>
    <t xml:space="preserve">Which sector will end 2020 with most growth? </t>
  </si>
  <si>
    <t xml:space="preserve">What are the top 3 sectors in Q1-2020 by sales? </t>
  </si>
  <si>
    <t xml:space="preserve">What are the top 3 sectors in Q1-2020 by growth? </t>
  </si>
  <si>
    <r>
      <rPr>
        <b/>
        <sz val="11"/>
        <color theme="1"/>
        <rFont val="Calibri"/>
        <family val="2"/>
        <scheme val="minor"/>
      </rPr>
      <t>The exchange rate for conversion of EUR to USD 1:$1.12</t>
    </r>
    <r>
      <rPr>
        <sz val="11"/>
        <color theme="1"/>
        <rFont val="Calibri"/>
        <family val="2"/>
        <scheme val="minor"/>
      </rPr>
      <t xml:space="preserve"> What are Belgiums sales in 2019 in Euros? </t>
    </r>
  </si>
  <si>
    <r>
      <rPr>
        <b/>
        <sz val="11"/>
        <color theme="1"/>
        <rFont val="Calibri"/>
        <family val="2"/>
        <scheme val="minor"/>
      </rPr>
      <t>The exchange rate for conversion of AUD to USD 1:$0.69</t>
    </r>
    <r>
      <rPr>
        <sz val="11"/>
        <color theme="1"/>
        <rFont val="Calibri"/>
        <family val="2"/>
        <scheme val="minor"/>
      </rPr>
      <t xml:space="preserve"> What are Australian sales in 2019 in AUD? </t>
    </r>
  </si>
  <si>
    <t xml:space="preserve">Which Product  is selling the best Q1-2020 Year-over_Year? </t>
  </si>
  <si>
    <t xml:space="preserve">How many units were sold in 2018? </t>
  </si>
  <si>
    <t>How many more units were sold in Q1-2020 vs Q1-2019?</t>
  </si>
  <si>
    <t xml:space="preserve">What product was the most profitable in 2019? </t>
  </si>
  <si>
    <t>This is the advanced section and is not required, but is only designed to assess your ability. Attempt if you wish but completion is not required.</t>
  </si>
  <si>
    <t>Yearly Salary</t>
  </si>
  <si>
    <t>Bonus</t>
  </si>
  <si>
    <t>Vacation Forecast</t>
  </si>
  <si>
    <t>In the "Vacation Accrual Rate" column create a formula to say if they have been here less than 1 year to say "0.5 per month" and if greater than 1 year to say "1 per month")</t>
  </si>
  <si>
    <t>AWAVL-1418S9KPpqykpxFc</t>
  </si>
  <si>
    <t>WYVTB-5051ppCOErZriTP5</t>
  </si>
  <si>
    <t>CXTO-9051r0tgExyw7GrZ</t>
  </si>
  <si>
    <t>Region</t>
  </si>
  <si>
    <t>Date</t>
  </si>
  <si>
    <t>Sales</t>
  </si>
  <si>
    <t>Israel</t>
  </si>
  <si>
    <t>Belgium</t>
  </si>
  <si>
    <t>Southeast Asia</t>
  </si>
  <si>
    <t>Sum of Sales</t>
  </si>
  <si>
    <t>Row Labels</t>
  </si>
  <si>
    <t>Grand Total</t>
  </si>
  <si>
    <t>2015</t>
  </si>
  <si>
    <t>2016</t>
  </si>
  <si>
    <t>2017</t>
  </si>
  <si>
    <t>2018</t>
  </si>
  <si>
    <t>2019</t>
  </si>
  <si>
    <t>2020</t>
  </si>
  <si>
    <t>(All)</t>
  </si>
  <si>
    <t>Column Labels</t>
  </si>
  <si>
    <t>Region 4</t>
  </si>
  <si>
    <t>Product</t>
  </si>
  <si>
    <t>Revenue</t>
  </si>
  <si>
    <t>Revenue Per Unit</t>
  </si>
  <si>
    <t>Sum of Revenue</t>
  </si>
  <si>
    <t>161 units</t>
  </si>
  <si>
    <t>6 more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</si>
</sst>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-* #,##0.00_-;\-* #,##0.00_-;_-* &quot;-&quot;??_-;_-@_-"/>
    <numFmt numFmtId="164" formatCode="&quot;$&quot;#,##0_);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00\-00\-0000"/>
    <numFmt numFmtId="169" formatCode="#,##0_);\(#,##0\);\-"/>
    <numFmt numFmtId="170" formatCode="[$-C09]dd\-mmm\-yy;@"/>
    <numFmt numFmtId="171" formatCode="#,##0.00_);\(#,##0.00\);\-"/>
    <numFmt numFmtId="172" formatCode="0.0%"/>
    <numFmt numFmtId="173" formatCode="0.0_);[Red]\(0.0\)"/>
    <numFmt numFmtId="174" formatCode="[$-409]mmm\-yy;@"/>
    <numFmt numFmtId="175" formatCode="_(* #,##0_);_(* \(#,##0\);_(* &quot;-&quot;??_);_(@_)"/>
    <numFmt numFmtId="176" formatCode="_-[$$-409]* #,##0.00_ ;_-[$$-409]* \-#,##0.00\ ;_-[$$-409]* &quot;-&quot;??_ ;_-@_ "/>
    <numFmt numFmtId="177" formatCode="#,##0.0"/>
    <numFmt numFmtId="178" formatCode="#,##0.000"/>
    <numFmt numFmtId="179" formatCode="_-[$$-409]* #,##0_ ;_-[$$-409]* \-#,##0\ ;_-[$$-409]* &quot;-&quot;??_ ;_-@_ "/>
    <numFmt numFmtId="180" formatCode="0.000000%"/>
  </numFmts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3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8"/>
      <color theme="0" tint="-0.34998626667073579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0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15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5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2" applyNumberFormat="0" applyAlignment="0" applyProtection="0"/>
    <xf numFmtId="0" fontId="5" fillId="14" borderId="2" applyNumberFormat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" fontId="7" fillId="18" borderId="3" applyNumberFormat="0" applyProtection="0">
      <alignment vertical="center"/>
    </xf>
    <xf numFmtId="4" fontId="7" fillId="18" borderId="3" applyNumberFormat="0" applyProtection="0">
      <alignment vertical="center"/>
    </xf>
    <xf numFmtId="4" fontId="8" fillId="18" borderId="3" applyNumberFormat="0" applyProtection="0">
      <alignment vertical="center"/>
    </xf>
    <xf numFmtId="4" fontId="8" fillId="18" borderId="3" applyNumberFormat="0" applyProtection="0">
      <alignment vertical="center"/>
    </xf>
    <xf numFmtId="4" fontId="7" fillId="18" borderId="3" applyNumberFormat="0" applyProtection="0">
      <alignment horizontal="left" vertical="center" indent="1"/>
    </xf>
    <xf numFmtId="4" fontId="7" fillId="18" borderId="3" applyNumberFormat="0" applyProtection="0">
      <alignment horizontal="left" vertical="center" indent="1"/>
    </xf>
    <xf numFmtId="0" fontId="7" fillId="18" borderId="3" applyNumberFormat="0" applyProtection="0">
      <alignment horizontal="left" vertical="top" indent="1"/>
    </xf>
    <xf numFmtId="0" fontId="7" fillId="18" borderId="3" applyNumberFormat="0" applyProtection="0">
      <alignment horizontal="left" vertical="top" indent="1"/>
    </xf>
    <xf numFmtId="4" fontId="7" fillId="19" borderId="0" applyNumberFormat="0" applyProtection="0">
      <alignment horizontal="left" vertical="center" indent="1"/>
    </xf>
    <xf numFmtId="4" fontId="2" fillId="20" borderId="3" applyNumberFormat="0" applyProtection="0">
      <alignment horizontal="right" vertical="center"/>
    </xf>
    <xf numFmtId="4" fontId="2" fillId="20" borderId="3" applyNumberFormat="0" applyProtection="0">
      <alignment horizontal="right" vertical="center"/>
    </xf>
    <xf numFmtId="4" fontId="2" fillId="21" borderId="3" applyNumberFormat="0" applyProtection="0">
      <alignment horizontal="right" vertical="center"/>
    </xf>
    <xf numFmtId="4" fontId="2" fillId="21" borderId="3" applyNumberFormat="0" applyProtection="0">
      <alignment horizontal="right" vertical="center"/>
    </xf>
    <xf numFmtId="4" fontId="2" fillId="22" borderId="3" applyNumberFormat="0" applyProtection="0">
      <alignment horizontal="right" vertical="center"/>
    </xf>
    <xf numFmtId="4" fontId="2" fillId="22" borderId="3" applyNumberFormat="0" applyProtection="0">
      <alignment horizontal="right" vertical="center"/>
    </xf>
    <xf numFmtId="4" fontId="2" fillId="23" borderId="3" applyNumberFormat="0" applyProtection="0">
      <alignment horizontal="right" vertical="center"/>
    </xf>
    <xf numFmtId="4" fontId="2" fillId="23" borderId="3" applyNumberFormat="0" applyProtection="0">
      <alignment horizontal="right" vertical="center"/>
    </xf>
    <xf numFmtId="4" fontId="2" fillId="24" borderId="3" applyNumberFormat="0" applyProtection="0">
      <alignment horizontal="right" vertical="center"/>
    </xf>
    <xf numFmtId="4" fontId="2" fillId="24" borderId="3" applyNumberFormat="0" applyProtection="0">
      <alignment horizontal="right" vertical="center"/>
    </xf>
    <xf numFmtId="4" fontId="2" fillId="25" borderId="3" applyNumberFormat="0" applyProtection="0">
      <alignment horizontal="right" vertical="center"/>
    </xf>
    <xf numFmtId="4" fontId="2" fillId="25" borderId="3" applyNumberFormat="0" applyProtection="0">
      <alignment horizontal="right" vertical="center"/>
    </xf>
    <xf numFmtId="4" fontId="2" fillId="26" borderId="3" applyNumberFormat="0" applyProtection="0">
      <alignment horizontal="right" vertical="center"/>
    </xf>
    <xf numFmtId="4" fontId="2" fillId="26" borderId="3" applyNumberFormat="0" applyProtection="0">
      <alignment horizontal="right" vertical="center"/>
    </xf>
    <xf numFmtId="4" fontId="2" fillId="27" borderId="3" applyNumberFormat="0" applyProtection="0">
      <alignment horizontal="right" vertical="center"/>
    </xf>
    <xf numFmtId="4" fontId="2" fillId="27" borderId="3" applyNumberFormat="0" applyProtection="0">
      <alignment horizontal="right" vertical="center"/>
    </xf>
    <xf numFmtId="4" fontId="2" fillId="28" borderId="3" applyNumberFormat="0" applyProtection="0">
      <alignment horizontal="right" vertical="center"/>
    </xf>
    <xf numFmtId="4" fontId="2" fillId="28" borderId="3" applyNumberFormat="0" applyProtection="0">
      <alignment horizontal="right" vertical="center"/>
    </xf>
    <xf numFmtId="4" fontId="7" fillId="29" borderId="4" applyNumberFormat="0" applyProtection="0">
      <alignment horizontal="left" vertical="center" indent="1"/>
    </xf>
    <xf numFmtId="4" fontId="2" fillId="30" borderId="0" applyNumberFormat="0" applyProtection="0">
      <alignment horizontal="left" vertical="center" indent="1"/>
    </xf>
    <xf numFmtId="4" fontId="9" fillId="31" borderId="0" applyNumberFormat="0" applyProtection="0">
      <alignment horizontal="left" vertical="center" indent="1"/>
    </xf>
    <xf numFmtId="4" fontId="2" fillId="19" borderId="3" applyNumberFormat="0" applyProtection="0">
      <alignment horizontal="right" vertical="center"/>
    </xf>
    <xf numFmtId="4" fontId="2" fillId="19" borderId="3" applyNumberFormat="0" applyProtection="0">
      <alignment horizontal="right" vertical="center"/>
    </xf>
    <xf numFmtId="4" fontId="2" fillId="30" borderId="0" applyNumberFormat="0" applyProtection="0">
      <alignment horizontal="left" vertical="center" indent="1"/>
    </xf>
    <xf numFmtId="4" fontId="2" fillId="19" borderId="0" applyNumberFormat="0" applyProtection="0">
      <alignment horizontal="left" vertical="center" indent="1"/>
    </xf>
    <xf numFmtId="0" fontId="1" fillId="31" borderId="3" applyNumberFormat="0" applyProtection="0">
      <alignment horizontal="left" vertical="center" indent="1"/>
    </xf>
    <xf numFmtId="0" fontId="1" fillId="31" borderId="3" applyNumberFormat="0" applyProtection="0">
      <alignment horizontal="left" vertical="center" indent="1"/>
    </xf>
    <xf numFmtId="0" fontId="1" fillId="31" borderId="3" applyNumberFormat="0" applyProtection="0">
      <alignment horizontal="left" vertical="top" indent="1"/>
    </xf>
    <xf numFmtId="0" fontId="1" fillId="31" borderId="3" applyNumberFormat="0" applyProtection="0">
      <alignment horizontal="left" vertical="top" indent="1"/>
    </xf>
    <xf numFmtId="0" fontId="1" fillId="19" borderId="3" applyNumberFormat="0" applyProtection="0">
      <alignment horizontal="left" vertical="center" indent="1"/>
    </xf>
    <xf numFmtId="0" fontId="1" fillId="19" borderId="3" applyNumberFormat="0" applyProtection="0">
      <alignment horizontal="left" vertical="center" indent="1"/>
    </xf>
    <xf numFmtId="0" fontId="1" fillId="19" borderId="3" applyNumberFormat="0" applyProtection="0">
      <alignment horizontal="left" vertical="top" indent="1"/>
    </xf>
    <xf numFmtId="0" fontId="1" fillId="19" borderId="3" applyNumberFormat="0" applyProtection="0">
      <alignment horizontal="left" vertical="top" indent="1"/>
    </xf>
    <xf numFmtId="0" fontId="1" fillId="32" borderId="3" applyNumberFormat="0" applyProtection="0">
      <alignment horizontal="left" vertical="center" indent="1"/>
    </xf>
    <xf numFmtId="0" fontId="1" fillId="32" borderId="3" applyNumberFormat="0" applyProtection="0">
      <alignment horizontal="left" vertical="center" indent="1"/>
    </xf>
    <xf numFmtId="0" fontId="1" fillId="32" borderId="3" applyNumberFormat="0" applyProtection="0">
      <alignment horizontal="left" vertical="top" indent="1"/>
    </xf>
    <xf numFmtId="0" fontId="1" fillId="32" borderId="3" applyNumberFormat="0" applyProtection="0">
      <alignment horizontal="left" vertical="top" indent="1"/>
    </xf>
    <xf numFmtId="0" fontId="1" fillId="30" borderId="3" applyNumberFormat="0" applyProtection="0">
      <alignment horizontal="left" vertical="center" indent="1"/>
    </xf>
    <xf numFmtId="0" fontId="1" fillId="30" borderId="3" applyNumberFormat="0" applyProtection="0">
      <alignment horizontal="left" vertical="center" indent="1"/>
    </xf>
    <xf numFmtId="0" fontId="1" fillId="30" borderId="3" applyNumberFormat="0" applyProtection="0">
      <alignment horizontal="left" vertical="top" indent="1"/>
    </xf>
    <xf numFmtId="0" fontId="1" fillId="30" borderId="3" applyNumberFormat="0" applyProtection="0">
      <alignment horizontal="left" vertical="top" indent="1"/>
    </xf>
    <xf numFmtId="0" fontId="1" fillId="33" borderId="5" applyNumberFormat="0">
      <protection locked="0"/>
    </xf>
    <xf numFmtId="0" fontId="1" fillId="33" borderId="5" applyNumberFormat="0">
      <protection locked="0"/>
    </xf>
    <xf numFmtId="4" fontId="2" fillId="34" borderId="3" applyNumberFormat="0" applyProtection="0">
      <alignment vertical="center"/>
    </xf>
    <xf numFmtId="4" fontId="2" fillId="34" borderId="3" applyNumberFormat="0" applyProtection="0">
      <alignment vertical="center"/>
    </xf>
    <xf numFmtId="4" fontId="10" fillId="34" borderId="3" applyNumberFormat="0" applyProtection="0">
      <alignment vertical="center"/>
    </xf>
    <xf numFmtId="4" fontId="10" fillId="34" borderId="3" applyNumberFormat="0" applyProtection="0">
      <alignment vertical="center"/>
    </xf>
    <xf numFmtId="4" fontId="2" fillId="34" borderId="3" applyNumberFormat="0" applyProtection="0">
      <alignment horizontal="left" vertical="center" indent="1"/>
    </xf>
    <xf numFmtId="4" fontId="2" fillId="34" borderId="3" applyNumberFormat="0" applyProtection="0">
      <alignment horizontal="left" vertical="center" indent="1"/>
    </xf>
    <xf numFmtId="0" fontId="2" fillId="34" borderId="3" applyNumberFormat="0" applyProtection="0">
      <alignment horizontal="left" vertical="top" indent="1"/>
    </xf>
    <xf numFmtId="0" fontId="2" fillId="34" borderId="3" applyNumberFormat="0" applyProtection="0">
      <alignment horizontal="left" vertical="top" indent="1"/>
    </xf>
    <xf numFmtId="4" fontId="2" fillId="30" borderId="3" applyNumberFormat="0" applyProtection="0">
      <alignment horizontal="right" vertical="center"/>
    </xf>
    <xf numFmtId="4" fontId="2" fillId="30" borderId="3" applyNumberFormat="0" applyProtection="0">
      <alignment horizontal="right" vertical="center"/>
    </xf>
    <xf numFmtId="4" fontId="10" fillId="30" borderId="3" applyNumberFormat="0" applyProtection="0">
      <alignment horizontal="right" vertical="center"/>
    </xf>
    <xf numFmtId="4" fontId="10" fillId="30" borderId="3" applyNumberFormat="0" applyProtection="0">
      <alignment horizontal="right" vertical="center"/>
    </xf>
    <xf numFmtId="4" fontId="2" fillId="19" borderId="3" applyNumberFormat="0" applyProtection="0">
      <alignment horizontal="left" vertical="center" indent="1"/>
    </xf>
    <xf numFmtId="4" fontId="2" fillId="19" borderId="3" applyNumberFormat="0" applyProtection="0">
      <alignment horizontal="left" vertical="center" indent="1"/>
    </xf>
    <xf numFmtId="0" fontId="2" fillId="19" borderId="3" applyNumberFormat="0" applyProtection="0">
      <alignment horizontal="left" vertical="top" indent="1"/>
    </xf>
    <xf numFmtId="0" fontId="2" fillId="19" borderId="3" applyNumberFormat="0" applyProtection="0">
      <alignment horizontal="left" vertical="top" indent="1"/>
    </xf>
    <xf numFmtId="4" fontId="11" fillId="35" borderId="0" applyNumberFormat="0" applyProtection="0">
      <alignment horizontal="left" vertical="center" indent="1"/>
    </xf>
    <xf numFmtId="4" fontId="12" fillId="30" borderId="3" applyNumberFormat="0" applyProtection="0">
      <alignment horizontal="right" vertical="center"/>
    </xf>
    <xf numFmtId="4" fontId="12" fillId="30" borderId="3" applyNumberFormat="0" applyProtection="0">
      <alignment horizontal="right" vertical="center"/>
    </xf>
    <xf numFmtId="0" fontId="13" fillId="0" borderId="0" applyNumberFormat="0" applyFill="0" applyBorder="0" applyAlignment="0" applyProtection="0"/>
    <xf numFmtId="169" fontId="18" fillId="0" borderId="0" applyFill="0" applyBorder="0" applyAlignment="0"/>
    <xf numFmtId="0" fontId="17" fillId="0" borderId="0"/>
    <xf numFmtId="169" fontId="19" fillId="0" borderId="9" applyAlignment="0"/>
    <xf numFmtId="0" fontId="18" fillId="0" borderId="0"/>
    <xf numFmtId="15" fontId="18" fillId="0" borderId="0" applyFill="0" applyBorder="0" applyAlignment="0"/>
    <xf numFmtId="170" fontId="19" fillId="2" borderId="9" applyAlignment="0">
      <protection locked="0"/>
    </xf>
    <xf numFmtId="0" fontId="20" fillId="0" borderId="0" applyNumberFormat="0" applyFill="0" applyBorder="0" applyAlignment="0"/>
    <xf numFmtId="0" fontId="21" fillId="0" borderId="0" applyNumberFormat="0" applyFill="0" applyBorder="0" applyAlignment="0"/>
    <xf numFmtId="169" fontId="19" fillId="2" borderId="9" applyAlignment="0">
      <alignment horizontal="right"/>
      <protection locked="0"/>
    </xf>
    <xf numFmtId="171" fontId="19" fillId="2" borderId="9" applyAlignment="0">
      <protection locked="0"/>
    </xf>
    <xf numFmtId="166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7" fontId="17" fillId="0" borderId="0" applyFont="0" applyFill="0" applyBorder="0" applyAlignment="0" applyProtection="0"/>
  </cellStyleXfs>
  <cellXfs count="98">
    <xf numFmtId="0" fontId="0" fillId="0" borderId="0" xfId="0"/>
    <xf numFmtId="169" fontId="15" fillId="0" borderId="0" xfId="112" applyFont="1"/>
    <xf numFmtId="169" fontId="14" fillId="0" borderId="0" xfId="112" applyFont="1"/>
    <xf numFmtId="0" fontId="22" fillId="0" borderId="0" xfId="0" applyFont="1"/>
    <xf numFmtId="14" fontId="0" fillId="0" borderId="0" xfId="0" applyNumberFormat="1"/>
    <xf numFmtId="0" fontId="22" fillId="37" borderId="5" xfId="0" applyFont="1" applyFill="1" applyBorder="1" applyAlignment="1">
      <alignment wrapText="1"/>
    </xf>
    <xf numFmtId="0" fontId="22" fillId="37" borderId="10" xfId="0" applyFont="1" applyFill="1" applyBorder="1" applyAlignment="1">
      <alignment wrapText="1"/>
    </xf>
    <xf numFmtId="0" fontId="0" fillId="0" borderId="5" xfId="0" applyBorder="1"/>
    <xf numFmtId="0" fontId="22" fillId="0" borderId="5" xfId="0" applyFont="1" applyBorder="1"/>
    <xf numFmtId="0" fontId="0" fillId="0" borderId="1" xfId="0" applyBorder="1" applyAlignment="1">
      <alignment horizontal="centerContinuous"/>
    </xf>
    <xf numFmtId="0" fontId="0" fillId="0" borderId="1" xfId="0" applyBorder="1"/>
    <xf numFmtId="0" fontId="0" fillId="0" borderId="12" xfId="0" applyBorder="1" applyAlignment="1">
      <alignment horizontal="left"/>
    </xf>
    <xf numFmtId="0" fontId="0" fillId="0" borderId="12" xfId="0" applyBorder="1"/>
    <xf numFmtId="0" fontId="23" fillId="36" borderId="0" xfId="0" applyFont="1" applyFill="1"/>
    <xf numFmtId="0" fontId="24" fillId="36" borderId="0" xfId="0" applyFont="1" applyFill="1"/>
    <xf numFmtId="0" fontId="25" fillId="0" borderId="0" xfId="0" applyFont="1"/>
    <xf numFmtId="164" fontId="0" fillId="0" borderId="0" xfId="122" applyNumberFormat="1" applyFont="1"/>
    <xf numFmtId="9" fontId="0" fillId="0" borderId="0" xfId="123" applyFont="1"/>
    <xf numFmtId="0" fontId="0" fillId="0" borderId="11" xfId="0" applyBorder="1"/>
    <xf numFmtId="0" fontId="0" fillId="39" borderId="5" xfId="0" applyFill="1" applyBorder="1"/>
    <xf numFmtId="0" fontId="23" fillId="36" borderId="5" xfId="0" applyFont="1" applyFill="1" applyBorder="1"/>
    <xf numFmtId="0" fontId="26" fillId="0" borderId="0" xfId="113" applyFont="1"/>
    <xf numFmtId="0" fontId="0" fillId="0" borderId="13" xfId="0" applyBorder="1"/>
    <xf numFmtId="164" fontId="0" fillId="0" borderId="13" xfId="122" applyNumberFormat="1" applyFont="1" applyBorder="1"/>
    <xf numFmtId="164" fontId="0" fillId="38" borderId="13" xfId="122" applyNumberFormat="1" applyFont="1" applyFill="1" applyBorder="1"/>
    <xf numFmtId="9" fontId="0" fillId="0" borderId="13" xfId="123" applyFont="1" applyBorder="1"/>
    <xf numFmtId="0" fontId="28" fillId="0" borderId="0" xfId="1" applyFont="1"/>
    <xf numFmtId="2" fontId="30" fillId="0" borderId="0" xfId="1" applyNumberFormat="1" applyFont="1"/>
    <xf numFmtId="0" fontId="17" fillId="0" borderId="0" xfId="0" applyFont="1"/>
    <xf numFmtId="0" fontId="28" fillId="0" borderId="0" xfId="1" applyFont="1" applyAlignment="1">
      <alignment horizontal="left" indent="1"/>
    </xf>
    <xf numFmtId="166" fontId="28" fillId="0" borderId="0" xfId="1" applyNumberFormat="1" applyFont="1"/>
    <xf numFmtId="165" fontId="28" fillId="0" borderId="0" xfId="1" applyNumberFormat="1" applyFont="1"/>
    <xf numFmtId="168" fontId="28" fillId="0" borderId="0" xfId="1" applyNumberFormat="1" applyFont="1"/>
    <xf numFmtId="0" fontId="28" fillId="0" borderId="0" xfId="1" applyFont="1" applyAlignment="1">
      <alignment horizontal="center" vertical="top"/>
    </xf>
    <xf numFmtId="165" fontId="28" fillId="0" borderId="0" xfId="1" applyNumberFormat="1" applyFont="1" applyAlignment="1">
      <alignment horizontal="center" vertical="top"/>
    </xf>
    <xf numFmtId="172" fontId="0" fillId="0" borderId="13" xfId="0" applyNumberFormat="1" applyBorder="1"/>
    <xf numFmtId="172" fontId="0" fillId="37" borderId="13" xfId="0" applyNumberFormat="1" applyFill="1" applyBorder="1"/>
    <xf numFmtId="172" fontId="0" fillId="38" borderId="13" xfId="122" applyNumberFormat="1" applyFont="1" applyFill="1" applyBorder="1"/>
    <xf numFmtId="3" fontId="16" fillId="38" borderId="5" xfId="0" applyNumberFormat="1" applyFont="1" applyFill="1" applyBorder="1"/>
    <xf numFmtId="173" fontId="0" fillId="0" borderId="14" xfId="0" applyNumberFormat="1" applyBorder="1"/>
    <xf numFmtId="173" fontId="0" fillId="0" borderId="0" xfId="0" applyNumberFormat="1"/>
    <xf numFmtId="173" fontId="0" fillId="0" borderId="15" xfId="0" applyNumberFormat="1" applyBorder="1"/>
    <xf numFmtId="174" fontId="32" fillId="36" borderId="0" xfId="0" applyNumberFormat="1" applyFont="1" applyFill="1"/>
    <xf numFmtId="174" fontId="33" fillId="36" borderId="0" xfId="0" applyNumberFormat="1" applyFont="1" applyFill="1"/>
    <xf numFmtId="166" fontId="0" fillId="0" borderId="0" xfId="122" applyFont="1" applyBorder="1"/>
    <xf numFmtId="0" fontId="0" fillId="0" borderId="0" xfId="122" applyNumberFormat="1" applyFont="1" applyBorder="1"/>
    <xf numFmtId="166" fontId="0" fillId="0" borderId="0" xfId="122" applyFont="1" applyFill="1" applyBorder="1"/>
    <xf numFmtId="0" fontId="0" fillId="0" borderId="0" xfId="0" applyAlignment="1">
      <alignment wrapText="1"/>
    </xf>
    <xf numFmtId="0" fontId="28" fillId="0" borderId="0" xfId="1" applyFont="1" applyAlignment="1">
      <alignment wrapText="1"/>
    </xf>
    <xf numFmtId="0" fontId="31" fillId="0" borderId="0" xfId="1" applyFont="1" applyAlignment="1">
      <alignment wrapText="1"/>
    </xf>
    <xf numFmtId="0" fontId="31" fillId="0" borderId="0" xfId="1" quotePrefix="1" applyFont="1" applyAlignment="1">
      <alignment wrapText="1"/>
    </xf>
    <xf numFmtId="165" fontId="28" fillId="0" borderId="0" xfId="1" applyNumberFormat="1" applyFont="1" applyAlignment="1">
      <alignment wrapText="1"/>
    </xf>
    <xf numFmtId="2" fontId="28" fillId="0" borderId="0" xfId="1" applyNumberFormat="1" applyFont="1" applyAlignment="1">
      <alignment wrapText="1"/>
    </xf>
    <xf numFmtId="2" fontId="30" fillId="0" borderId="0" xfId="1" applyNumberFormat="1" applyFont="1" applyAlignment="1">
      <alignment wrapText="1"/>
    </xf>
    <xf numFmtId="0" fontId="17" fillId="0" borderId="0" xfId="0" applyFont="1" applyAlignment="1">
      <alignment wrapText="1"/>
    </xf>
    <xf numFmtId="0" fontId="0" fillId="2" borderId="5" xfId="0" applyFill="1" applyBorder="1"/>
    <xf numFmtId="0" fontId="28" fillId="2" borderId="5" xfId="1" applyFont="1" applyFill="1" applyBorder="1" applyAlignment="1">
      <alignment horizontal="left" indent="1"/>
    </xf>
    <xf numFmtId="0" fontId="28" fillId="0" borderId="5" xfId="1" applyFont="1" applyBorder="1"/>
    <xf numFmtId="0" fontId="28" fillId="2" borderId="5" xfId="1" applyFont="1" applyFill="1" applyBorder="1"/>
    <xf numFmtId="0" fontId="28" fillId="0" borderId="5" xfId="1" applyFont="1" applyBorder="1" applyAlignment="1">
      <alignment horizontal="left" indent="1"/>
    </xf>
    <xf numFmtId="0" fontId="0" fillId="0" borderId="5" xfId="0" quotePrefix="1" applyBorder="1"/>
    <xf numFmtId="175" fontId="28" fillId="2" borderId="5" xfId="124" applyNumberFormat="1" applyFont="1" applyFill="1" applyBorder="1" applyAlignment="1">
      <alignment horizontal="center" vertical="top"/>
    </xf>
    <xf numFmtId="0" fontId="28" fillId="2" borderId="5" xfId="1" applyFont="1" applyFill="1" applyBorder="1" applyAlignment="1">
      <alignment horizontal="right" vertical="top"/>
    </xf>
    <xf numFmtId="0" fontId="31" fillId="0" borderId="0" xfId="1" applyFont="1" applyAlignment="1">
      <alignment horizontal="right" vertical="top"/>
    </xf>
    <xf numFmtId="0" fontId="22" fillId="0" borderId="0" xfId="0" applyFont="1" applyAlignment="1">
      <alignment horizontal="right"/>
    </xf>
    <xf numFmtId="0" fontId="23" fillId="36" borderId="0" xfId="0" applyFont="1" applyFill="1" applyAlignment="1">
      <alignment wrapText="1"/>
    </xf>
    <xf numFmtId="0" fontId="0" fillId="0" borderId="16" xfId="0" applyBorder="1"/>
    <xf numFmtId="0" fontId="34" fillId="0" borderId="0" xfId="0" applyFont="1"/>
    <xf numFmtId="0" fontId="35" fillId="0" borderId="0" xfId="0" applyFont="1"/>
    <xf numFmtId="0" fontId="22" fillId="37" borderId="13" xfId="0" applyFont="1" applyFill="1" applyBorder="1" applyAlignment="1">
      <alignment wrapText="1"/>
    </xf>
    <xf numFmtId="0" fontId="22" fillId="37" borderId="0" xfId="0" applyFont="1" applyFill="1" applyAlignment="1">
      <alignment wrapText="1"/>
    </xf>
    <xf numFmtId="17" fontId="0" fillId="0" borderId="0" xfId="0" applyNumberFormat="1"/>
    <xf numFmtId="176" fontId="0" fillId="0" borderId="0" xfId="0" applyNumberFormat="1"/>
    <xf numFmtId="177" fontId="16" fillId="38" borderId="5" xfId="0" applyNumberFormat="1" applyFont="1" applyFill="1" applyBorder="1"/>
    <xf numFmtId="4" fontId="16" fillId="38" borderId="5" xfId="0" applyNumberFormat="1" applyFont="1" applyFill="1" applyBorder="1"/>
    <xf numFmtId="178" fontId="16" fillId="38" borderId="5" xfId="0" applyNumberFormat="1" applyFont="1" applyFill="1" applyBorder="1"/>
    <xf numFmtId="176" fontId="0" fillId="2" borderId="5" xfId="0" applyNumberFormat="1" applyFill="1" applyBorder="1"/>
    <xf numFmtId="172" fontId="0" fillId="0" borderId="0" xfId="0" applyNumberFormat="1"/>
    <xf numFmtId="0" fontId="23" fillId="40" borderId="0" xfId="0" applyFont="1" applyFill="1"/>
    <xf numFmtId="0" fontId="23" fillId="36" borderId="17" xfId="0" applyFont="1" applyFill="1" applyBorder="1"/>
    <xf numFmtId="9" fontId="0" fillId="37" borderId="13" xfId="0" applyNumberFormat="1" applyFill="1" applyBorder="1"/>
    <xf numFmtId="9" fontId="0" fillId="38" borderId="13" xfId="123" applyFont="1" applyFill="1" applyBorder="1"/>
    <xf numFmtId="9" fontId="24" fillId="40" borderId="0" xfId="123" applyFont="1" applyFill="1" applyBorder="1"/>
    <xf numFmtId="179" fontId="0" fillId="0" borderId="5" xfId="0" applyNumberFormat="1" applyBorder="1"/>
    <xf numFmtId="0" fontId="22" fillId="0" borderId="0" xfId="0" applyFont="1" applyAlignment="1">
      <alignment horizontal="center"/>
    </xf>
    <xf numFmtId="9" fontId="0" fillId="0" borderId="5" xfId="123" applyFont="1" applyBorder="1"/>
    <xf numFmtId="180" fontId="0" fillId="0" borderId="0" xfId="123" applyNumberFormat="1" applyFont="1"/>
    <xf numFmtId="0" fontId="0" fillId="0" borderId="0" xfId="122" applyNumberFormat="1" applyFont="1" applyFill="1" applyBorder="1"/>
    <xf numFmtId="0" fontId="0" fillId="40" borderId="0" xfId="0" applyFill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43" fontId="0" fillId="0" borderId="0" xfId="122" applyNumberFormat="1" applyFont="1" applyBorder="1"/>
    <xf numFmtId="0" fontId="0" fillId="0" borderId="0" xfId="0" applyAlignment="1">
      <alignment horizontal="center"/>
    </xf>
    <xf numFmtId="2" fontId="0" fillId="0" borderId="0" xfId="0" applyNumberFormat="1"/>
    <xf numFmtId="169" fontId="15" fillId="0" borderId="6" xfId="112" applyFont="1" applyBorder="1" applyAlignment="1">
      <alignment vertical="top" wrapText="1"/>
    </xf>
    <xf numFmtId="0" fontId="15" fillId="0" borderId="7" xfId="115" applyFont="1" applyBorder="1" applyAlignment="1">
      <alignment vertical="top"/>
    </xf>
    <xf numFmtId="0" fontId="15" fillId="0" borderId="8" xfId="115" applyFont="1" applyBorder="1" applyAlignment="1">
      <alignment vertical="top"/>
    </xf>
  </cellXfs>
  <cellStyles count="125">
    <cellStyle name="Accent1 - 20%" xfId="6" xr:uid="{00000000-0005-0000-0000-000000000000}"/>
    <cellStyle name="Accent1 - 40%" xfId="7" xr:uid="{00000000-0005-0000-0000-000001000000}"/>
    <cellStyle name="Accent1 - 60%" xfId="8" xr:uid="{00000000-0005-0000-0000-000002000000}"/>
    <cellStyle name="Accent2 - 20%" xfId="9" xr:uid="{00000000-0005-0000-0000-000003000000}"/>
    <cellStyle name="Accent2 - 40%" xfId="10" xr:uid="{00000000-0005-0000-0000-000004000000}"/>
    <cellStyle name="Accent2 - 60%" xfId="11" xr:uid="{00000000-0005-0000-0000-000005000000}"/>
    <cellStyle name="Accent3 - 20%" xfId="12" xr:uid="{00000000-0005-0000-0000-000006000000}"/>
    <cellStyle name="Accent3 - 40%" xfId="13" xr:uid="{00000000-0005-0000-0000-000007000000}"/>
    <cellStyle name="Accent3 - 60%" xfId="14" xr:uid="{00000000-0005-0000-0000-000008000000}"/>
    <cellStyle name="Accent4 - 20%" xfId="15" xr:uid="{00000000-0005-0000-0000-000009000000}"/>
    <cellStyle name="Accent4 - 40%" xfId="16" xr:uid="{00000000-0005-0000-0000-00000A000000}"/>
    <cellStyle name="Accent4 - 60%" xfId="17" xr:uid="{00000000-0005-0000-0000-00000B000000}"/>
    <cellStyle name="Accent5 - 20%" xfId="18" xr:uid="{00000000-0005-0000-0000-00000C000000}"/>
    <cellStyle name="Accent5 - 40%" xfId="19" xr:uid="{00000000-0005-0000-0000-00000D000000}"/>
    <cellStyle name="Accent5 - 60%" xfId="20" xr:uid="{00000000-0005-0000-0000-00000E000000}"/>
    <cellStyle name="Accent6 - 20%" xfId="21" xr:uid="{00000000-0005-0000-0000-00000F000000}"/>
    <cellStyle name="Accent6 - 40%" xfId="22" xr:uid="{00000000-0005-0000-0000-000010000000}"/>
    <cellStyle name="Accent6 - 60%" xfId="23" xr:uid="{00000000-0005-0000-0000-000011000000}"/>
    <cellStyle name="Calculation 2" xfId="24" xr:uid="{00000000-0005-0000-0000-000012000000}"/>
    <cellStyle name="Calculation 3" xfId="25" xr:uid="{00000000-0005-0000-0000-000013000000}"/>
    <cellStyle name="Comma" xfId="124" builtinId="3"/>
    <cellStyle name="Comma 2" xfId="26" xr:uid="{00000000-0005-0000-0000-000015000000}"/>
    <cellStyle name="Comma 2 2" xfId="27" xr:uid="{00000000-0005-0000-0000-000016000000}"/>
    <cellStyle name="Comma 3" xfId="28" xr:uid="{00000000-0005-0000-0000-000017000000}"/>
    <cellStyle name="Currency" xfId="122" builtinId="4"/>
    <cellStyle name="Currency 2" xfId="29" xr:uid="{00000000-0005-0000-0000-000019000000}"/>
    <cellStyle name="Currency 2 2" xfId="30" xr:uid="{00000000-0005-0000-0000-00001A000000}"/>
    <cellStyle name="Currency 3" xfId="31" xr:uid="{00000000-0005-0000-0000-00001B000000}"/>
    <cellStyle name="Dm Ass Date" xfId="117" xr:uid="{00000000-0005-0000-0000-00001C000000}"/>
    <cellStyle name="DM Ass DollarCents" xfId="121" xr:uid="{00000000-0005-0000-0000-00001D000000}"/>
    <cellStyle name="DM Ass Number 0DP" xfId="120" xr:uid="{00000000-0005-0000-0000-00001E000000}"/>
    <cellStyle name="DM Date" xfId="116" xr:uid="{00000000-0005-0000-0000-00001F000000}"/>
    <cellStyle name="DM Fixed Ass Number 1" xfId="114" xr:uid="{00000000-0005-0000-0000-000020000000}"/>
    <cellStyle name="DM Number 1" xfId="112" xr:uid="{00000000-0005-0000-0000-000021000000}"/>
    <cellStyle name="DM range" xfId="119" xr:uid="{00000000-0005-0000-0000-000022000000}"/>
    <cellStyle name="DM Wkg text" xfId="118" xr:uid="{00000000-0005-0000-0000-000023000000}"/>
    <cellStyle name="Emphasis 1" xfId="32" xr:uid="{00000000-0005-0000-0000-000024000000}"/>
    <cellStyle name="Emphasis 2" xfId="33" xr:uid="{00000000-0005-0000-0000-000025000000}"/>
    <cellStyle name="Emphasis 3" xfId="34" xr:uid="{00000000-0005-0000-0000-000026000000}"/>
    <cellStyle name="Normal" xfId="0" builtinId="0"/>
    <cellStyle name="Normal 19" xfId="4" xr:uid="{00000000-0005-0000-0000-000028000000}"/>
    <cellStyle name="Normal 2" xfId="1" xr:uid="{00000000-0005-0000-0000-000029000000}"/>
    <cellStyle name="Normal 2 2" xfId="113" xr:uid="{00000000-0005-0000-0000-00002A000000}"/>
    <cellStyle name="Normal 20" xfId="5" xr:uid="{00000000-0005-0000-0000-00002B000000}"/>
    <cellStyle name="Normal 27" xfId="2" xr:uid="{00000000-0005-0000-0000-00002C000000}"/>
    <cellStyle name="Normal 3" xfId="35" xr:uid="{00000000-0005-0000-0000-00002D000000}"/>
    <cellStyle name="Normal 4" xfId="36" xr:uid="{00000000-0005-0000-0000-00002E000000}"/>
    <cellStyle name="Normal 5" xfId="115" xr:uid="{00000000-0005-0000-0000-00002F000000}"/>
    <cellStyle name="Normal 9" xfId="3" xr:uid="{00000000-0005-0000-0000-000030000000}"/>
    <cellStyle name="Percent" xfId="123" builtinId="5"/>
    <cellStyle name="Percent 2" xfId="37" xr:uid="{00000000-0005-0000-0000-000032000000}"/>
    <cellStyle name="Percent 3" xfId="38" xr:uid="{00000000-0005-0000-0000-000033000000}"/>
    <cellStyle name="Percent 4" xfId="39" xr:uid="{00000000-0005-0000-0000-000034000000}"/>
    <cellStyle name="SAPBEXaggData" xfId="40" xr:uid="{00000000-0005-0000-0000-000035000000}"/>
    <cellStyle name="SAPBEXaggData 2" xfId="41" xr:uid="{00000000-0005-0000-0000-000036000000}"/>
    <cellStyle name="SAPBEXaggDataEmph" xfId="42" xr:uid="{00000000-0005-0000-0000-000037000000}"/>
    <cellStyle name="SAPBEXaggDataEmph 2" xfId="43" xr:uid="{00000000-0005-0000-0000-000038000000}"/>
    <cellStyle name="SAPBEXaggItem" xfId="44" xr:uid="{00000000-0005-0000-0000-000039000000}"/>
    <cellStyle name="SAPBEXaggItem 2" xfId="45" xr:uid="{00000000-0005-0000-0000-00003A000000}"/>
    <cellStyle name="SAPBEXaggItemX" xfId="46" xr:uid="{00000000-0005-0000-0000-00003B000000}"/>
    <cellStyle name="SAPBEXaggItemX 2" xfId="47" xr:uid="{00000000-0005-0000-0000-00003C000000}"/>
    <cellStyle name="SAPBEXchaText" xfId="48" xr:uid="{00000000-0005-0000-0000-00003D000000}"/>
    <cellStyle name="SAPBEXexcBad7" xfId="49" xr:uid="{00000000-0005-0000-0000-00003E000000}"/>
    <cellStyle name="SAPBEXexcBad7 2" xfId="50" xr:uid="{00000000-0005-0000-0000-00003F000000}"/>
    <cellStyle name="SAPBEXexcBad8" xfId="51" xr:uid="{00000000-0005-0000-0000-000040000000}"/>
    <cellStyle name="SAPBEXexcBad8 2" xfId="52" xr:uid="{00000000-0005-0000-0000-000041000000}"/>
    <cellStyle name="SAPBEXexcBad9" xfId="53" xr:uid="{00000000-0005-0000-0000-000042000000}"/>
    <cellStyle name="SAPBEXexcBad9 2" xfId="54" xr:uid="{00000000-0005-0000-0000-000043000000}"/>
    <cellStyle name="SAPBEXexcCritical4" xfId="55" xr:uid="{00000000-0005-0000-0000-000044000000}"/>
    <cellStyle name="SAPBEXexcCritical4 2" xfId="56" xr:uid="{00000000-0005-0000-0000-000045000000}"/>
    <cellStyle name="SAPBEXexcCritical5" xfId="57" xr:uid="{00000000-0005-0000-0000-000046000000}"/>
    <cellStyle name="SAPBEXexcCritical5 2" xfId="58" xr:uid="{00000000-0005-0000-0000-000047000000}"/>
    <cellStyle name="SAPBEXexcCritical6" xfId="59" xr:uid="{00000000-0005-0000-0000-000048000000}"/>
    <cellStyle name="SAPBEXexcCritical6 2" xfId="60" xr:uid="{00000000-0005-0000-0000-000049000000}"/>
    <cellStyle name="SAPBEXexcGood1" xfId="61" xr:uid="{00000000-0005-0000-0000-00004A000000}"/>
    <cellStyle name="SAPBEXexcGood1 2" xfId="62" xr:uid="{00000000-0005-0000-0000-00004B000000}"/>
    <cellStyle name="SAPBEXexcGood2" xfId="63" xr:uid="{00000000-0005-0000-0000-00004C000000}"/>
    <cellStyle name="SAPBEXexcGood2 2" xfId="64" xr:uid="{00000000-0005-0000-0000-00004D000000}"/>
    <cellStyle name="SAPBEXexcGood3" xfId="65" xr:uid="{00000000-0005-0000-0000-00004E000000}"/>
    <cellStyle name="SAPBEXexcGood3 2" xfId="66" xr:uid="{00000000-0005-0000-0000-00004F000000}"/>
    <cellStyle name="SAPBEXfilterDrill" xfId="67" xr:uid="{00000000-0005-0000-0000-000050000000}"/>
    <cellStyle name="SAPBEXfilterItem" xfId="68" xr:uid="{00000000-0005-0000-0000-000051000000}"/>
    <cellStyle name="SAPBEXfilterText" xfId="69" xr:uid="{00000000-0005-0000-0000-000052000000}"/>
    <cellStyle name="SAPBEXformats" xfId="70" xr:uid="{00000000-0005-0000-0000-000053000000}"/>
    <cellStyle name="SAPBEXformats 2" xfId="71" xr:uid="{00000000-0005-0000-0000-000054000000}"/>
    <cellStyle name="SAPBEXheaderItem" xfId="72" xr:uid="{00000000-0005-0000-0000-000055000000}"/>
    <cellStyle name="SAPBEXheaderText" xfId="73" xr:uid="{00000000-0005-0000-0000-000056000000}"/>
    <cellStyle name="SAPBEXHLevel0" xfId="74" xr:uid="{00000000-0005-0000-0000-000057000000}"/>
    <cellStyle name="SAPBEXHLevel0 2" xfId="75" xr:uid="{00000000-0005-0000-0000-000058000000}"/>
    <cellStyle name="SAPBEXHLevel0X" xfId="76" xr:uid="{00000000-0005-0000-0000-000059000000}"/>
    <cellStyle name="SAPBEXHLevel0X 2" xfId="77" xr:uid="{00000000-0005-0000-0000-00005A000000}"/>
    <cellStyle name="SAPBEXHLevel1" xfId="78" xr:uid="{00000000-0005-0000-0000-00005B000000}"/>
    <cellStyle name="SAPBEXHLevel1 2" xfId="79" xr:uid="{00000000-0005-0000-0000-00005C000000}"/>
    <cellStyle name="SAPBEXHLevel1X" xfId="80" xr:uid="{00000000-0005-0000-0000-00005D000000}"/>
    <cellStyle name="SAPBEXHLevel1X 2" xfId="81" xr:uid="{00000000-0005-0000-0000-00005E000000}"/>
    <cellStyle name="SAPBEXHLevel2" xfId="82" xr:uid="{00000000-0005-0000-0000-00005F000000}"/>
    <cellStyle name="SAPBEXHLevel2 2" xfId="83" xr:uid="{00000000-0005-0000-0000-000060000000}"/>
    <cellStyle name="SAPBEXHLevel2X" xfId="84" xr:uid="{00000000-0005-0000-0000-000061000000}"/>
    <cellStyle name="SAPBEXHLevel2X 2" xfId="85" xr:uid="{00000000-0005-0000-0000-000062000000}"/>
    <cellStyle name="SAPBEXHLevel3" xfId="86" xr:uid="{00000000-0005-0000-0000-000063000000}"/>
    <cellStyle name="SAPBEXHLevel3 2" xfId="87" xr:uid="{00000000-0005-0000-0000-000064000000}"/>
    <cellStyle name="SAPBEXHLevel3X" xfId="88" xr:uid="{00000000-0005-0000-0000-000065000000}"/>
    <cellStyle name="SAPBEXHLevel3X 2" xfId="89" xr:uid="{00000000-0005-0000-0000-000066000000}"/>
    <cellStyle name="SAPBEXinputData" xfId="90" xr:uid="{00000000-0005-0000-0000-000067000000}"/>
    <cellStyle name="SAPBEXinputData 2" xfId="91" xr:uid="{00000000-0005-0000-0000-000068000000}"/>
    <cellStyle name="SAPBEXresData" xfId="92" xr:uid="{00000000-0005-0000-0000-000069000000}"/>
    <cellStyle name="SAPBEXresData 2" xfId="93" xr:uid="{00000000-0005-0000-0000-00006A000000}"/>
    <cellStyle name="SAPBEXresDataEmph" xfId="94" xr:uid="{00000000-0005-0000-0000-00006B000000}"/>
    <cellStyle name="SAPBEXresDataEmph 2" xfId="95" xr:uid="{00000000-0005-0000-0000-00006C000000}"/>
    <cellStyle name="SAPBEXresItem" xfId="96" xr:uid="{00000000-0005-0000-0000-00006D000000}"/>
    <cellStyle name="SAPBEXresItem 2" xfId="97" xr:uid="{00000000-0005-0000-0000-00006E000000}"/>
    <cellStyle name="SAPBEXresItemX" xfId="98" xr:uid="{00000000-0005-0000-0000-00006F000000}"/>
    <cellStyle name="SAPBEXresItemX 2" xfId="99" xr:uid="{00000000-0005-0000-0000-000070000000}"/>
    <cellStyle name="SAPBEXstdData" xfId="100" xr:uid="{00000000-0005-0000-0000-000071000000}"/>
    <cellStyle name="SAPBEXstdData 2" xfId="101" xr:uid="{00000000-0005-0000-0000-000072000000}"/>
    <cellStyle name="SAPBEXstdDataEmph" xfId="102" xr:uid="{00000000-0005-0000-0000-000073000000}"/>
    <cellStyle name="SAPBEXstdDataEmph 2" xfId="103" xr:uid="{00000000-0005-0000-0000-000074000000}"/>
    <cellStyle name="SAPBEXstdItem" xfId="104" xr:uid="{00000000-0005-0000-0000-000075000000}"/>
    <cellStyle name="SAPBEXstdItem 2" xfId="105" xr:uid="{00000000-0005-0000-0000-000076000000}"/>
    <cellStyle name="SAPBEXstdItemX" xfId="106" xr:uid="{00000000-0005-0000-0000-000077000000}"/>
    <cellStyle name="SAPBEXstdItemX 2" xfId="107" xr:uid="{00000000-0005-0000-0000-000078000000}"/>
    <cellStyle name="SAPBEXtitle" xfId="108" xr:uid="{00000000-0005-0000-0000-000079000000}"/>
    <cellStyle name="SAPBEXundefined" xfId="109" xr:uid="{00000000-0005-0000-0000-00007A000000}"/>
    <cellStyle name="SAPBEXundefined 2" xfId="110" xr:uid="{00000000-0005-0000-0000-00007B000000}"/>
    <cellStyle name="Sheet Title" xfId="111" xr:uid="{00000000-0005-0000-0000-00007C000000}"/>
  </cellStyles>
  <dxfs count="45">
    <dxf>
      <numFmt numFmtId="2" formatCode="0.00"/>
    </dxf>
    <dxf>
      <alignment horizontal="center"/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181" formatCode="0.000"/>
    </dxf>
    <dxf>
      <alignment horizontal="center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182" formatCode="0.0000"/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47626</xdr:rowOff>
    </xdr:from>
    <xdr:to>
      <xdr:col>7</xdr:col>
      <xdr:colOff>247650</xdr:colOff>
      <xdr:row>6</xdr:row>
      <xdr:rowOff>104776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762000" y="238126"/>
          <a:ext cx="69246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column D, use a formula to find the Product code. It is the first 3 capital letters preceding the dash.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column E, if the product code repeats in the dataset mark it as a "Yes" else mark it as a "No"</a:t>
          </a:r>
          <a:r>
            <a:rPr lang="en-US" b="0" i="0"/>
            <a:t> </a:t>
          </a:r>
        </a:p>
        <a:p>
          <a:r>
            <a:rPr lang="en-US" sz="1100" b="0" i="0"/>
            <a:t>In column F,</a:t>
          </a:r>
          <a:r>
            <a:rPr lang="en-US" sz="1100" b="0" i="0" baseline="0"/>
            <a:t> use a formula to calculate the number of times that animal exists in the list. </a:t>
          </a:r>
        </a:p>
        <a:p>
          <a:r>
            <a:rPr lang="en-US" sz="1100" b="0" i="0" baseline="0"/>
            <a:t>In column G, use a formula to calcualte which position </a:t>
          </a:r>
          <a:endParaRPr lang="en-US" sz="1100" b="0" i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47626</xdr:rowOff>
    </xdr:from>
    <xdr:to>
      <xdr:col>7</xdr:col>
      <xdr:colOff>247650</xdr:colOff>
      <xdr:row>6</xdr:row>
      <xdr:rowOff>104776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52400" y="238126"/>
          <a:ext cx="71913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column E, use a formula to find the Product code. It is the first 3 capital letters preceding the dash.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column F, if the product code repeats in the dataset mark it as a "Yes" else mark it as a "No"</a:t>
          </a:r>
          <a:r>
            <a:rPr lang="en-US" b="0" i="0"/>
            <a:t> </a:t>
          </a:r>
        </a:p>
        <a:p>
          <a:r>
            <a:rPr lang="en-US" sz="1100" b="0" i="0"/>
            <a:t>In column G,</a:t>
          </a:r>
          <a:r>
            <a:rPr lang="en-US" sz="1100" b="0" i="0" baseline="0"/>
            <a:t> use a formula to calculate the number of times that animal exists in the list. </a:t>
          </a:r>
        </a:p>
        <a:p>
          <a:r>
            <a:rPr lang="en-US" sz="1100" b="0" i="0" baseline="0"/>
            <a:t>In column H, use a formula to calculate which position </a:t>
          </a:r>
          <a:endParaRPr lang="en-US" sz="1100" b="0" i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2</xdr:row>
      <xdr:rowOff>85725</xdr:rowOff>
    </xdr:from>
    <xdr:to>
      <xdr:col>8</xdr:col>
      <xdr:colOff>523874</xdr:colOff>
      <xdr:row>5</xdr:row>
      <xdr:rowOff>295275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723899" y="466725"/>
          <a:ext cx="7058025" cy="1000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Instruction:</a:t>
          </a:r>
          <a:r>
            <a:rPr lang="en-US" sz="1100" baseline="0"/>
            <a:t> </a:t>
          </a:r>
        </a:p>
        <a:p>
          <a:endParaRPr lang="en-US" sz="1100" baseline="0"/>
        </a:p>
        <a:p>
          <a:r>
            <a:rPr lang="en-US" sz="1100" baseline="0"/>
            <a:t>Use the data on the Data_Part4 tab to answer the questions below. You can use any method you wish or manipulate the data on the Data_Part4 tab in any way you wish. 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247650</xdr:colOff>
          <xdr:row>7</xdr:row>
          <xdr:rowOff>28575</xdr:rowOff>
        </xdr:from>
        <xdr:to>
          <xdr:col>5</xdr:col>
          <xdr:colOff>581025</xdr:colOff>
          <xdr:row>9</xdr:row>
          <xdr:rowOff>66675</xdr:rowOff>
        </xdr:to>
        <xdr:sp macro="" textlink="">
          <xdr:nvSpPr>
            <xdr:cNvPr id="21505" name="Button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E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12</xdr:col>
      <xdr:colOff>180975</xdr:colOff>
      <xdr:row>3</xdr:row>
      <xdr:rowOff>76200</xdr:rowOff>
    </xdr:from>
    <xdr:to>
      <xdr:col>25</xdr:col>
      <xdr:colOff>38100</xdr:colOff>
      <xdr:row>22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7496175" y="647700"/>
          <a:ext cx="7781925" cy="422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Paste Code Here:</a:t>
          </a:r>
          <a:r>
            <a:rPr lang="en-US" sz="1100" baseline="0"/>
            <a:t> 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HOHAHA" refreshedDate="44977.050244791666" createdVersion="8" refreshedVersion="8" minRefreshableVersion="3" recordCount="1386" xr:uid="{8C77FE75-387B-4A3D-8B17-617BD3FE0EA3}">
  <cacheSource type="worksheet">
    <worksheetSource ref="A1:D1387" sheet="Part 4 - SOLUTION"/>
  </cacheSource>
  <cacheFields count="6">
    <cacheField name="Reg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ector" numFmtId="0">
      <sharedItems count="22">
        <s v="Central "/>
        <s v="North East"/>
        <s v="South East"/>
        <s v="West"/>
        <s v="CANADA"/>
        <s v="LATAM"/>
        <s v="France"/>
        <s v="Portugal"/>
        <s v="Israel"/>
        <s v="United Kingdom"/>
        <s v="Norway"/>
        <s v="Belgium"/>
        <s v="Germany"/>
        <s v="Italy"/>
        <s v="Australia"/>
        <s v="Southeast Asia"/>
        <s v="India"/>
        <s v="Korea"/>
        <s v="Japan West"/>
        <s v="Japan East"/>
        <s v="Japan South"/>
        <s v="Japan North"/>
      </sharedItems>
    </cacheField>
    <cacheField name="Date" numFmtId="174">
      <sharedItems containsSemiMixedTypes="0" containsNonDate="0" containsDate="1" containsString="0" minDate="2015-01-01T00:00:00" maxDate="2020-03-02T00:00:00" count="63"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</sharedItems>
      <fieldGroup par="5" base="2">
        <rangePr groupBy="months" startDate="2015-01-01T00:00:00" endDate="2020-03-02T00:00:00"/>
        <groupItems count="14">
          <s v="&lt;01/01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/02/2020"/>
        </groupItems>
      </fieldGroup>
    </cacheField>
    <cacheField name="Sales" numFmtId="173">
      <sharedItems containsSemiMixedTypes="0" containsString="0" containsNumber="1" minValue="0.59473860151399993" maxValue="38.03"/>
    </cacheField>
    <cacheField name="Quarters" numFmtId="0" databaseField="0">
      <fieldGroup base="2">
        <rangePr groupBy="quarters" startDate="2015-01-01T00:00:00" endDate="2020-03-02T00:00:00"/>
        <groupItems count="6">
          <s v="&lt;01/01/2015"/>
          <s v="Qtr1"/>
          <s v="Qtr2"/>
          <s v="Qtr3"/>
          <s v="Qtr4"/>
          <s v="&gt;03/02/2020"/>
        </groupItems>
      </fieldGroup>
    </cacheField>
    <cacheField name="Years" numFmtId="0" databaseField="0">
      <fieldGroup base="2">
        <rangePr groupBy="years" startDate="2015-01-01T00:00:00" endDate="2020-03-02T00:00:00"/>
        <groupItems count="8">
          <s v="&lt;01/01/2015"/>
          <s v="2015"/>
          <s v="2016"/>
          <s v="2017"/>
          <s v="2018"/>
          <s v="2019"/>
          <s v="2020"/>
          <s v="&gt;03/0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HOHAHA" refreshedDate="44977.087509375" createdVersion="8" refreshedVersion="8" minRefreshableVersion="3" recordCount="504" xr:uid="{19119740-50AD-4AFE-B9F5-A2AA100A8F32}">
  <cacheSource type="worksheet">
    <worksheetSource ref="A1391:E1895" sheet="Part 4 - SOLUTION"/>
  </cacheSource>
  <cacheFields count="7">
    <cacheField name="Product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Revenue Per Unit" numFmtId="0">
      <sharedItems containsSemiMixedTypes="0" containsString="0" containsNumber="1" minValue="5.32" maxValue="106.5"/>
    </cacheField>
    <cacheField name="Cost Per Unit" numFmtId="0">
      <sharedItems containsSemiMixedTypes="0" containsString="0" containsNumber="1" minValue="4.79" maxValue="87.33"/>
    </cacheField>
    <cacheField name="Date" numFmtId="174">
      <sharedItems containsSemiMixedTypes="0" containsNonDate="0" containsDate="1" containsString="0" minDate="2015-01-01T00:00:00" maxDate="2020-03-02T00:00:00" count="63"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</sharedItems>
      <fieldGroup par="6" base="3">
        <rangePr groupBy="months" startDate="2015-01-01T00:00:00" endDate="2020-03-02T00:00:00"/>
        <groupItems count="14">
          <s v="&lt;01/01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/02/2020"/>
        </groupItems>
      </fieldGroup>
    </cacheField>
    <cacheField name="Revenue" numFmtId="173">
      <sharedItems containsSemiMixedTypes="0" containsString="0" containsNumber="1" minValue="0" maxValue="60.696000000000026"/>
    </cacheField>
    <cacheField name="Quarters" numFmtId="0" databaseField="0">
      <fieldGroup base="3">
        <rangePr groupBy="quarters" startDate="2015-01-01T00:00:00" endDate="2020-03-02T00:00:00"/>
        <groupItems count="6">
          <s v="&lt;01/01/2015"/>
          <s v="Qtr1"/>
          <s v="Qtr2"/>
          <s v="Qtr3"/>
          <s v="Qtr4"/>
          <s v="&gt;03/02/2020"/>
        </groupItems>
      </fieldGroup>
    </cacheField>
    <cacheField name="Years" numFmtId="0" databaseField="0">
      <fieldGroup base="3">
        <rangePr groupBy="years" startDate="2015-01-01T00:00:00" endDate="2020-03-02T00:00:00"/>
        <groupItems count="8">
          <s v="&lt;01/01/2015"/>
          <s v="2015"/>
          <s v="2016"/>
          <s v="2017"/>
          <s v="2018"/>
          <s v="2019"/>
          <s v="2020"/>
          <s v="&gt;03/0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6">
  <r>
    <x v="0"/>
    <x v="0"/>
    <x v="0"/>
    <n v="6.7020930154870006"/>
  </r>
  <r>
    <x v="0"/>
    <x v="0"/>
    <x v="1"/>
    <n v="6.76"/>
  </r>
  <r>
    <x v="0"/>
    <x v="0"/>
    <x v="2"/>
    <n v="6.84"/>
  </r>
  <r>
    <x v="0"/>
    <x v="0"/>
    <x v="3"/>
    <n v="6.9"/>
  </r>
  <r>
    <x v="0"/>
    <x v="0"/>
    <x v="4"/>
    <n v="7"/>
  </r>
  <r>
    <x v="0"/>
    <x v="0"/>
    <x v="5"/>
    <n v="7.07"/>
  </r>
  <r>
    <x v="0"/>
    <x v="0"/>
    <x v="6"/>
    <n v="7.18"/>
  </r>
  <r>
    <x v="0"/>
    <x v="0"/>
    <x v="7"/>
    <n v="7.27"/>
  </r>
  <r>
    <x v="0"/>
    <x v="0"/>
    <x v="8"/>
    <n v="7.36"/>
  </r>
  <r>
    <x v="0"/>
    <x v="0"/>
    <x v="9"/>
    <n v="7.45"/>
  </r>
  <r>
    <x v="0"/>
    <x v="0"/>
    <x v="10"/>
    <n v="7.49"/>
  </r>
  <r>
    <x v="0"/>
    <x v="0"/>
    <x v="11"/>
    <n v="7.56"/>
  </r>
  <r>
    <x v="0"/>
    <x v="0"/>
    <x v="12"/>
    <n v="7.67"/>
  </r>
  <r>
    <x v="0"/>
    <x v="0"/>
    <x v="13"/>
    <n v="7.74"/>
  </r>
  <r>
    <x v="0"/>
    <x v="0"/>
    <x v="14"/>
    <n v="7.78"/>
  </r>
  <r>
    <x v="0"/>
    <x v="0"/>
    <x v="15"/>
    <n v="7.83"/>
  </r>
  <r>
    <x v="0"/>
    <x v="0"/>
    <x v="16"/>
    <n v="7.95"/>
  </r>
  <r>
    <x v="0"/>
    <x v="0"/>
    <x v="17"/>
    <n v="8.07"/>
  </r>
  <r>
    <x v="0"/>
    <x v="0"/>
    <x v="18"/>
    <n v="8.16"/>
  </r>
  <r>
    <x v="0"/>
    <x v="0"/>
    <x v="19"/>
    <n v="8.27"/>
  </r>
  <r>
    <x v="0"/>
    <x v="0"/>
    <x v="20"/>
    <n v="8.39"/>
  </r>
  <r>
    <x v="0"/>
    <x v="0"/>
    <x v="21"/>
    <n v="8.49"/>
  </r>
  <r>
    <x v="0"/>
    <x v="0"/>
    <x v="22"/>
    <n v="8.5500000000000007"/>
  </r>
  <r>
    <x v="0"/>
    <x v="0"/>
    <x v="23"/>
    <n v="8.6199999999999992"/>
  </r>
  <r>
    <x v="0"/>
    <x v="0"/>
    <x v="24"/>
    <n v="8.73"/>
  </r>
  <r>
    <x v="0"/>
    <x v="0"/>
    <x v="25"/>
    <n v="8.7899999999999991"/>
  </r>
  <r>
    <x v="0"/>
    <x v="0"/>
    <x v="26"/>
    <n v="8.8699999999999992"/>
  </r>
  <r>
    <x v="0"/>
    <x v="0"/>
    <x v="27"/>
    <n v="8.9499999999999993"/>
  </r>
  <r>
    <x v="0"/>
    <x v="0"/>
    <x v="28"/>
    <n v="9.08"/>
  </r>
  <r>
    <x v="0"/>
    <x v="0"/>
    <x v="29"/>
    <n v="9.1300000000000008"/>
  </r>
  <r>
    <x v="0"/>
    <x v="0"/>
    <x v="30"/>
    <n v="9.2100000000000009"/>
  </r>
  <r>
    <x v="0"/>
    <x v="0"/>
    <x v="31"/>
    <n v="9.3000000000000007"/>
  </r>
  <r>
    <x v="0"/>
    <x v="0"/>
    <x v="32"/>
    <n v="9.43"/>
  </r>
  <r>
    <x v="0"/>
    <x v="0"/>
    <x v="33"/>
    <n v="9.5"/>
  </r>
  <r>
    <x v="0"/>
    <x v="0"/>
    <x v="34"/>
    <n v="9.6199999999999992"/>
  </r>
  <r>
    <x v="0"/>
    <x v="0"/>
    <x v="35"/>
    <n v="9.7100000000000009"/>
  </r>
  <r>
    <x v="0"/>
    <x v="0"/>
    <x v="36"/>
    <n v="9.7799999999999994"/>
  </r>
  <r>
    <x v="0"/>
    <x v="0"/>
    <x v="37"/>
    <n v="9.9"/>
  </r>
  <r>
    <x v="0"/>
    <x v="0"/>
    <x v="38"/>
    <n v="9.9600000000000009"/>
  </r>
  <r>
    <x v="0"/>
    <x v="0"/>
    <x v="39"/>
    <n v="10.039999999999999"/>
  </r>
  <r>
    <x v="0"/>
    <x v="0"/>
    <x v="40"/>
    <n v="10.09"/>
  </r>
  <r>
    <x v="0"/>
    <x v="0"/>
    <x v="41"/>
    <n v="10.15"/>
  </r>
  <r>
    <x v="0"/>
    <x v="0"/>
    <x v="42"/>
    <n v="10.24"/>
  </r>
  <r>
    <x v="0"/>
    <x v="0"/>
    <x v="43"/>
    <n v="10.36"/>
  </r>
  <r>
    <x v="0"/>
    <x v="0"/>
    <x v="44"/>
    <n v="10.51"/>
  </r>
  <r>
    <x v="0"/>
    <x v="0"/>
    <x v="45"/>
    <n v="10.6"/>
  </r>
  <r>
    <x v="0"/>
    <x v="0"/>
    <x v="46"/>
    <n v="10.67"/>
  </r>
  <r>
    <x v="0"/>
    <x v="0"/>
    <x v="47"/>
    <n v="10.79"/>
  </r>
  <r>
    <x v="0"/>
    <x v="0"/>
    <x v="48"/>
    <n v="10.89"/>
  </r>
  <r>
    <x v="0"/>
    <x v="0"/>
    <x v="49"/>
    <n v="10.96"/>
  </r>
  <r>
    <x v="0"/>
    <x v="0"/>
    <x v="50"/>
    <n v="11.03"/>
  </r>
  <r>
    <x v="0"/>
    <x v="0"/>
    <x v="51"/>
    <n v="11.18"/>
  </r>
  <r>
    <x v="0"/>
    <x v="0"/>
    <x v="52"/>
    <n v="11.28"/>
  </r>
  <r>
    <x v="0"/>
    <x v="0"/>
    <x v="53"/>
    <n v="11.4"/>
  </r>
  <r>
    <x v="0"/>
    <x v="0"/>
    <x v="54"/>
    <n v="11.55"/>
  </r>
  <r>
    <x v="0"/>
    <x v="0"/>
    <x v="55"/>
    <n v="11.72"/>
  </r>
  <r>
    <x v="0"/>
    <x v="0"/>
    <x v="56"/>
    <n v="11.9"/>
  </r>
  <r>
    <x v="0"/>
    <x v="0"/>
    <x v="57"/>
    <n v="12.08"/>
  </r>
  <r>
    <x v="0"/>
    <x v="0"/>
    <x v="58"/>
    <n v="12.18"/>
  </r>
  <r>
    <x v="0"/>
    <x v="0"/>
    <x v="59"/>
    <n v="12.3"/>
  </r>
  <r>
    <x v="0"/>
    <x v="0"/>
    <x v="60"/>
    <n v="12.36"/>
  </r>
  <r>
    <x v="0"/>
    <x v="0"/>
    <x v="61"/>
    <n v="12.53"/>
  </r>
  <r>
    <x v="0"/>
    <x v="0"/>
    <x v="62"/>
    <n v="12.61"/>
  </r>
  <r>
    <x v="0"/>
    <x v="1"/>
    <x v="0"/>
    <n v="12.265857304858001"/>
  </r>
  <r>
    <x v="0"/>
    <x v="1"/>
    <x v="1"/>
    <n v="12.34"/>
  </r>
  <r>
    <x v="0"/>
    <x v="1"/>
    <x v="2"/>
    <n v="12.49"/>
  </r>
  <r>
    <x v="0"/>
    <x v="1"/>
    <x v="3"/>
    <n v="12.6"/>
  </r>
  <r>
    <x v="0"/>
    <x v="1"/>
    <x v="4"/>
    <n v="12.71"/>
  </r>
  <r>
    <x v="0"/>
    <x v="1"/>
    <x v="5"/>
    <n v="12.79"/>
  </r>
  <r>
    <x v="0"/>
    <x v="1"/>
    <x v="6"/>
    <n v="12.89"/>
  </r>
  <r>
    <x v="0"/>
    <x v="1"/>
    <x v="7"/>
    <n v="13.03"/>
  </r>
  <r>
    <x v="0"/>
    <x v="1"/>
    <x v="8"/>
    <n v="13.17"/>
  </r>
  <r>
    <x v="0"/>
    <x v="1"/>
    <x v="9"/>
    <n v="13.28"/>
  </r>
  <r>
    <x v="0"/>
    <x v="1"/>
    <x v="10"/>
    <n v="13.37"/>
  </r>
  <r>
    <x v="0"/>
    <x v="1"/>
    <x v="11"/>
    <n v="13.56"/>
  </r>
  <r>
    <x v="0"/>
    <x v="1"/>
    <x v="12"/>
    <n v="13.63"/>
  </r>
  <r>
    <x v="0"/>
    <x v="1"/>
    <x v="13"/>
    <n v="13.73"/>
  </r>
  <r>
    <x v="0"/>
    <x v="1"/>
    <x v="14"/>
    <n v="13.92"/>
  </r>
  <r>
    <x v="0"/>
    <x v="1"/>
    <x v="15"/>
    <n v="14.11"/>
  </r>
  <r>
    <x v="0"/>
    <x v="1"/>
    <x v="16"/>
    <n v="14.28"/>
  </r>
  <r>
    <x v="0"/>
    <x v="1"/>
    <x v="17"/>
    <n v="14.37"/>
  </r>
  <r>
    <x v="0"/>
    <x v="1"/>
    <x v="18"/>
    <n v="14.59"/>
  </r>
  <r>
    <x v="0"/>
    <x v="1"/>
    <x v="19"/>
    <n v="14.81"/>
  </r>
  <r>
    <x v="0"/>
    <x v="1"/>
    <x v="20"/>
    <n v="14.88"/>
  </r>
  <r>
    <x v="0"/>
    <x v="1"/>
    <x v="21"/>
    <n v="15.09"/>
  </r>
  <r>
    <x v="0"/>
    <x v="1"/>
    <x v="22"/>
    <n v="15.18"/>
  </r>
  <r>
    <x v="0"/>
    <x v="1"/>
    <x v="23"/>
    <n v="15.29"/>
  </r>
  <r>
    <x v="0"/>
    <x v="1"/>
    <x v="24"/>
    <n v="15.4"/>
  </r>
  <r>
    <x v="0"/>
    <x v="1"/>
    <x v="25"/>
    <n v="15.63"/>
  </r>
  <r>
    <x v="0"/>
    <x v="1"/>
    <x v="26"/>
    <n v="15.8"/>
  </r>
  <r>
    <x v="0"/>
    <x v="1"/>
    <x v="27"/>
    <n v="15.99"/>
  </r>
  <r>
    <x v="0"/>
    <x v="1"/>
    <x v="28"/>
    <n v="16.21"/>
  </r>
  <r>
    <x v="0"/>
    <x v="1"/>
    <x v="29"/>
    <n v="16.37"/>
  </r>
  <r>
    <x v="0"/>
    <x v="1"/>
    <x v="30"/>
    <n v="16.57"/>
  </r>
  <r>
    <x v="0"/>
    <x v="1"/>
    <x v="31"/>
    <n v="16.77"/>
  </r>
  <r>
    <x v="0"/>
    <x v="1"/>
    <x v="32"/>
    <n v="16.850000000000001"/>
  </r>
  <r>
    <x v="0"/>
    <x v="1"/>
    <x v="33"/>
    <n v="17.07"/>
  </r>
  <r>
    <x v="0"/>
    <x v="1"/>
    <x v="34"/>
    <n v="17.260000000000002"/>
  </r>
  <r>
    <x v="0"/>
    <x v="1"/>
    <x v="35"/>
    <n v="17.399999999999999"/>
  </r>
  <r>
    <x v="0"/>
    <x v="1"/>
    <x v="36"/>
    <n v="17.54"/>
  </r>
  <r>
    <x v="0"/>
    <x v="1"/>
    <x v="37"/>
    <n v="17.77"/>
  </r>
  <r>
    <x v="0"/>
    <x v="1"/>
    <x v="38"/>
    <n v="17.98"/>
  </r>
  <r>
    <x v="0"/>
    <x v="1"/>
    <x v="39"/>
    <n v="18.09"/>
  </r>
  <r>
    <x v="0"/>
    <x v="1"/>
    <x v="40"/>
    <n v="18.29"/>
  </r>
  <r>
    <x v="0"/>
    <x v="1"/>
    <x v="41"/>
    <n v="18.440000000000001"/>
  </r>
  <r>
    <x v="0"/>
    <x v="1"/>
    <x v="42"/>
    <n v="18.72"/>
  </r>
  <r>
    <x v="0"/>
    <x v="1"/>
    <x v="43"/>
    <n v="19"/>
  </r>
  <r>
    <x v="0"/>
    <x v="1"/>
    <x v="44"/>
    <n v="19.190000000000001"/>
  </r>
  <r>
    <x v="0"/>
    <x v="1"/>
    <x v="45"/>
    <n v="19.29"/>
  </r>
  <r>
    <x v="0"/>
    <x v="1"/>
    <x v="46"/>
    <n v="19.46"/>
  </r>
  <r>
    <x v="0"/>
    <x v="1"/>
    <x v="47"/>
    <n v="19.73"/>
  </r>
  <r>
    <x v="0"/>
    <x v="1"/>
    <x v="48"/>
    <n v="20.03"/>
  </r>
  <r>
    <x v="0"/>
    <x v="1"/>
    <x v="49"/>
    <n v="20.329999999999998"/>
  </r>
  <r>
    <x v="0"/>
    <x v="1"/>
    <x v="50"/>
    <n v="20.45"/>
  </r>
  <r>
    <x v="0"/>
    <x v="1"/>
    <x v="51"/>
    <n v="20.7"/>
  </r>
  <r>
    <x v="0"/>
    <x v="1"/>
    <x v="52"/>
    <n v="20.84"/>
  </r>
  <r>
    <x v="0"/>
    <x v="1"/>
    <x v="53"/>
    <n v="21.05"/>
  </r>
  <r>
    <x v="0"/>
    <x v="1"/>
    <x v="54"/>
    <n v="21.34"/>
  </r>
  <r>
    <x v="0"/>
    <x v="1"/>
    <x v="55"/>
    <n v="21.64"/>
  </r>
  <r>
    <x v="0"/>
    <x v="1"/>
    <x v="56"/>
    <n v="21.94"/>
  </r>
  <r>
    <x v="0"/>
    <x v="1"/>
    <x v="57"/>
    <n v="22.23"/>
  </r>
  <r>
    <x v="0"/>
    <x v="1"/>
    <x v="58"/>
    <n v="22.54"/>
  </r>
  <r>
    <x v="0"/>
    <x v="1"/>
    <x v="59"/>
    <n v="22.83"/>
  </r>
  <r>
    <x v="0"/>
    <x v="1"/>
    <x v="60"/>
    <n v="23.01"/>
  </r>
  <r>
    <x v="0"/>
    <x v="1"/>
    <x v="61"/>
    <n v="23.33"/>
  </r>
  <r>
    <x v="0"/>
    <x v="1"/>
    <x v="62"/>
    <n v="23.59"/>
  </r>
  <r>
    <x v="0"/>
    <x v="2"/>
    <x v="0"/>
    <n v="4.692137100560001"/>
  </r>
  <r>
    <x v="0"/>
    <x v="2"/>
    <x v="1"/>
    <n v="4.72"/>
  </r>
  <r>
    <x v="0"/>
    <x v="2"/>
    <x v="2"/>
    <n v="4.75"/>
  </r>
  <r>
    <x v="0"/>
    <x v="2"/>
    <x v="3"/>
    <n v="4.79"/>
  </r>
  <r>
    <x v="0"/>
    <x v="2"/>
    <x v="4"/>
    <n v="4.8499999999999996"/>
  </r>
  <r>
    <x v="0"/>
    <x v="2"/>
    <x v="5"/>
    <n v="4.91"/>
  </r>
  <r>
    <x v="0"/>
    <x v="2"/>
    <x v="6"/>
    <n v="4.9800000000000004"/>
  </r>
  <r>
    <x v="0"/>
    <x v="2"/>
    <x v="7"/>
    <n v="5.03"/>
  </r>
  <r>
    <x v="0"/>
    <x v="2"/>
    <x v="8"/>
    <n v="5.09"/>
  </r>
  <r>
    <x v="0"/>
    <x v="2"/>
    <x v="9"/>
    <n v="5.12"/>
  </r>
  <r>
    <x v="0"/>
    <x v="2"/>
    <x v="10"/>
    <n v="5.18"/>
  </r>
  <r>
    <x v="0"/>
    <x v="2"/>
    <x v="11"/>
    <n v="5.22"/>
  </r>
  <r>
    <x v="0"/>
    <x v="2"/>
    <x v="12"/>
    <n v="5.29"/>
  </r>
  <r>
    <x v="0"/>
    <x v="2"/>
    <x v="13"/>
    <n v="5.33"/>
  </r>
  <r>
    <x v="0"/>
    <x v="2"/>
    <x v="14"/>
    <n v="5.38"/>
  </r>
  <r>
    <x v="0"/>
    <x v="2"/>
    <x v="15"/>
    <n v="5.42"/>
  </r>
  <r>
    <x v="0"/>
    <x v="2"/>
    <x v="16"/>
    <n v="5.47"/>
  </r>
  <r>
    <x v="0"/>
    <x v="2"/>
    <x v="17"/>
    <n v="5.52"/>
  </r>
  <r>
    <x v="0"/>
    <x v="2"/>
    <x v="18"/>
    <n v="5.57"/>
  </r>
  <r>
    <x v="0"/>
    <x v="2"/>
    <x v="19"/>
    <n v="5.64"/>
  </r>
  <r>
    <x v="0"/>
    <x v="2"/>
    <x v="20"/>
    <n v="5.71"/>
  </r>
  <r>
    <x v="0"/>
    <x v="2"/>
    <x v="21"/>
    <n v="5.76"/>
  </r>
  <r>
    <x v="0"/>
    <x v="2"/>
    <x v="22"/>
    <n v="5.83"/>
  </r>
  <r>
    <x v="0"/>
    <x v="2"/>
    <x v="23"/>
    <n v="5.88"/>
  </r>
  <r>
    <x v="0"/>
    <x v="2"/>
    <x v="24"/>
    <n v="5.93"/>
  </r>
  <r>
    <x v="0"/>
    <x v="2"/>
    <x v="25"/>
    <n v="5.97"/>
  </r>
  <r>
    <x v="0"/>
    <x v="2"/>
    <x v="26"/>
    <n v="6.01"/>
  </r>
  <r>
    <x v="0"/>
    <x v="2"/>
    <x v="27"/>
    <n v="6.09"/>
  </r>
  <r>
    <x v="0"/>
    <x v="2"/>
    <x v="28"/>
    <n v="6.17"/>
  </r>
  <r>
    <x v="0"/>
    <x v="2"/>
    <x v="29"/>
    <n v="6.21"/>
  </r>
  <r>
    <x v="0"/>
    <x v="2"/>
    <x v="30"/>
    <n v="6.3"/>
  </r>
  <r>
    <x v="0"/>
    <x v="2"/>
    <x v="31"/>
    <n v="6.38"/>
  </r>
  <r>
    <x v="0"/>
    <x v="2"/>
    <x v="32"/>
    <n v="6.46"/>
  </r>
  <r>
    <x v="0"/>
    <x v="2"/>
    <x v="33"/>
    <n v="6.5"/>
  </r>
  <r>
    <x v="0"/>
    <x v="2"/>
    <x v="34"/>
    <n v="6.58"/>
  </r>
  <r>
    <x v="0"/>
    <x v="2"/>
    <x v="35"/>
    <n v="6.66"/>
  </r>
  <r>
    <x v="0"/>
    <x v="2"/>
    <x v="36"/>
    <n v="6.75"/>
  </r>
  <r>
    <x v="0"/>
    <x v="2"/>
    <x v="37"/>
    <n v="6.84"/>
  </r>
  <r>
    <x v="0"/>
    <x v="2"/>
    <x v="38"/>
    <n v="6.88"/>
  </r>
  <r>
    <x v="0"/>
    <x v="2"/>
    <x v="39"/>
    <n v="6.98"/>
  </r>
  <r>
    <x v="0"/>
    <x v="2"/>
    <x v="40"/>
    <n v="7.07"/>
  </r>
  <r>
    <x v="0"/>
    <x v="2"/>
    <x v="41"/>
    <n v="7.12"/>
  </r>
  <r>
    <x v="0"/>
    <x v="2"/>
    <x v="42"/>
    <n v="7.18"/>
  </r>
  <r>
    <x v="0"/>
    <x v="2"/>
    <x v="43"/>
    <n v="7.27"/>
  </r>
  <r>
    <x v="0"/>
    <x v="2"/>
    <x v="44"/>
    <n v="7.31"/>
  </r>
  <r>
    <x v="0"/>
    <x v="2"/>
    <x v="45"/>
    <n v="7.38"/>
  </r>
  <r>
    <x v="0"/>
    <x v="2"/>
    <x v="46"/>
    <n v="7.43"/>
  </r>
  <r>
    <x v="0"/>
    <x v="2"/>
    <x v="47"/>
    <n v="7.48"/>
  </r>
  <r>
    <x v="0"/>
    <x v="2"/>
    <x v="48"/>
    <n v="7.54"/>
  </r>
  <r>
    <x v="0"/>
    <x v="2"/>
    <x v="49"/>
    <n v="7.58"/>
  </r>
  <r>
    <x v="0"/>
    <x v="2"/>
    <x v="50"/>
    <n v="7.65"/>
  </r>
  <r>
    <x v="0"/>
    <x v="2"/>
    <x v="51"/>
    <n v="7.73"/>
  </r>
  <r>
    <x v="0"/>
    <x v="2"/>
    <x v="52"/>
    <n v="7.84"/>
  </r>
  <r>
    <x v="0"/>
    <x v="2"/>
    <x v="53"/>
    <n v="7.9"/>
  </r>
  <r>
    <x v="0"/>
    <x v="2"/>
    <x v="54"/>
    <n v="7.99"/>
  </r>
  <r>
    <x v="0"/>
    <x v="2"/>
    <x v="55"/>
    <n v="8.09"/>
  </r>
  <r>
    <x v="0"/>
    <x v="2"/>
    <x v="56"/>
    <n v="8.1999999999999993"/>
  </r>
  <r>
    <x v="0"/>
    <x v="2"/>
    <x v="57"/>
    <n v="8.27"/>
  </r>
  <r>
    <x v="0"/>
    <x v="2"/>
    <x v="58"/>
    <n v="8.32"/>
  </r>
  <r>
    <x v="0"/>
    <x v="2"/>
    <x v="59"/>
    <n v="8.36"/>
  </r>
  <r>
    <x v="0"/>
    <x v="2"/>
    <x v="60"/>
    <n v="8.4499999999999993"/>
  </r>
  <r>
    <x v="0"/>
    <x v="2"/>
    <x v="61"/>
    <n v="8.5399999999999991"/>
  </r>
  <r>
    <x v="0"/>
    <x v="2"/>
    <x v="62"/>
    <n v="8.67"/>
  </r>
  <r>
    <x v="0"/>
    <x v="3"/>
    <x v="0"/>
    <n v="21.441947108497001"/>
  </r>
  <r>
    <x v="0"/>
    <x v="3"/>
    <x v="1"/>
    <n v="21.57"/>
  </r>
  <r>
    <x v="0"/>
    <x v="3"/>
    <x v="2"/>
    <n v="21.7"/>
  </r>
  <r>
    <x v="0"/>
    <x v="3"/>
    <x v="3"/>
    <n v="21.94"/>
  </r>
  <r>
    <x v="0"/>
    <x v="3"/>
    <x v="4"/>
    <n v="22.16"/>
  </r>
  <r>
    <x v="0"/>
    <x v="3"/>
    <x v="5"/>
    <n v="22.27"/>
  </r>
  <r>
    <x v="0"/>
    <x v="3"/>
    <x v="6"/>
    <n v="22.38"/>
  </r>
  <r>
    <x v="0"/>
    <x v="3"/>
    <x v="7"/>
    <n v="22.6"/>
  </r>
  <r>
    <x v="0"/>
    <x v="3"/>
    <x v="8"/>
    <n v="22.94"/>
  </r>
  <r>
    <x v="0"/>
    <x v="3"/>
    <x v="9"/>
    <n v="23.15"/>
  </r>
  <r>
    <x v="0"/>
    <x v="3"/>
    <x v="10"/>
    <n v="23.45"/>
  </r>
  <r>
    <x v="0"/>
    <x v="3"/>
    <x v="11"/>
    <n v="23.71"/>
  </r>
  <r>
    <x v="0"/>
    <x v="3"/>
    <x v="12"/>
    <n v="23.83"/>
  </r>
  <r>
    <x v="0"/>
    <x v="3"/>
    <x v="13"/>
    <n v="24.09"/>
  </r>
  <r>
    <x v="0"/>
    <x v="3"/>
    <x v="14"/>
    <n v="24.26"/>
  </r>
  <r>
    <x v="0"/>
    <x v="3"/>
    <x v="15"/>
    <n v="24.43"/>
  </r>
  <r>
    <x v="0"/>
    <x v="3"/>
    <x v="16"/>
    <n v="24.67"/>
  </r>
  <r>
    <x v="0"/>
    <x v="3"/>
    <x v="17"/>
    <n v="24.92"/>
  </r>
  <r>
    <x v="0"/>
    <x v="3"/>
    <x v="18"/>
    <n v="25.14"/>
  </r>
  <r>
    <x v="0"/>
    <x v="3"/>
    <x v="19"/>
    <n v="25.44"/>
  </r>
  <r>
    <x v="0"/>
    <x v="3"/>
    <x v="20"/>
    <n v="25.64"/>
  </r>
  <r>
    <x v="0"/>
    <x v="3"/>
    <x v="21"/>
    <n v="25.77"/>
  </r>
  <r>
    <x v="0"/>
    <x v="3"/>
    <x v="22"/>
    <n v="26"/>
  </r>
  <r>
    <x v="0"/>
    <x v="3"/>
    <x v="23"/>
    <n v="26.16"/>
  </r>
  <r>
    <x v="0"/>
    <x v="3"/>
    <x v="24"/>
    <n v="26.53"/>
  </r>
  <r>
    <x v="0"/>
    <x v="3"/>
    <x v="25"/>
    <n v="26.74"/>
  </r>
  <r>
    <x v="0"/>
    <x v="3"/>
    <x v="26"/>
    <n v="26.95"/>
  </r>
  <r>
    <x v="0"/>
    <x v="3"/>
    <x v="27"/>
    <n v="27.19"/>
  </r>
  <r>
    <x v="0"/>
    <x v="3"/>
    <x v="28"/>
    <n v="27.35"/>
  </r>
  <r>
    <x v="0"/>
    <x v="3"/>
    <x v="29"/>
    <n v="27.65"/>
  </r>
  <r>
    <x v="0"/>
    <x v="3"/>
    <x v="30"/>
    <n v="27.9"/>
  </r>
  <r>
    <x v="0"/>
    <x v="3"/>
    <x v="31"/>
    <n v="28.1"/>
  </r>
  <r>
    <x v="0"/>
    <x v="3"/>
    <x v="32"/>
    <n v="28.32"/>
  </r>
  <r>
    <x v="0"/>
    <x v="3"/>
    <x v="33"/>
    <n v="28.63"/>
  </r>
  <r>
    <x v="0"/>
    <x v="3"/>
    <x v="34"/>
    <n v="28.8"/>
  </r>
  <r>
    <x v="0"/>
    <x v="3"/>
    <x v="35"/>
    <n v="29.23"/>
  </r>
  <r>
    <x v="0"/>
    <x v="3"/>
    <x v="36"/>
    <n v="29.38"/>
  </r>
  <r>
    <x v="0"/>
    <x v="3"/>
    <x v="37"/>
    <n v="29.82"/>
  </r>
  <r>
    <x v="0"/>
    <x v="3"/>
    <x v="38"/>
    <n v="30.27"/>
  </r>
  <r>
    <x v="0"/>
    <x v="3"/>
    <x v="39"/>
    <n v="30.45"/>
  </r>
  <r>
    <x v="0"/>
    <x v="3"/>
    <x v="40"/>
    <n v="30.88"/>
  </r>
  <r>
    <x v="0"/>
    <x v="3"/>
    <x v="41"/>
    <n v="31.19"/>
  </r>
  <r>
    <x v="0"/>
    <x v="3"/>
    <x v="42"/>
    <n v="31.66"/>
  </r>
  <r>
    <x v="0"/>
    <x v="3"/>
    <x v="43"/>
    <n v="31.85"/>
  </r>
  <r>
    <x v="0"/>
    <x v="3"/>
    <x v="44"/>
    <n v="32.200000000000003"/>
  </r>
  <r>
    <x v="0"/>
    <x v="3"/>
    <x v="45"/>
    <n v="32.46"/>
  </r>
  <r>
    <x v="0"/>
    <x v="3"/>
    <x v="46"/>
    <n v="32.880000000000003"/>
  </r>
  <r>
    <x v="0"/>
    <x v="3"/>
    <x v="47"/>
    <n v="33.24"/>
  </r>
  <r>
    <x v="0"/>
    <x v="3"/>
    <x v="48"/>
    <n v="33.409999999999997"/>
  </r>
  <r>
    <x v="0"/>
    <x v="3"/>
    <x v="49"/>
    <n v="33.58"/>
  </r>
  <r>
    <x v="0"/>
    <x v="3"/>
    <x v="50"/>
    <n v="33.75"/>
  </r>
  <r>
    <x v="0"/>
    <x v="3"/>
    <x v="51"/>
    <n v="34.159999999999997"/>
  </r>
  <r>
    <x v="0"/>
    <x v="3"/>
    <x v="52"/>
    <n v="34.43"/>
  </r>
  <r>
    <x v="0"/>
    <x v="3"/>
    <x v="53"/>
    <n v="34.64"/>
  </r>
  <r>
    <x v="0"/>
    <x v="3"/>
    <x v="54"/>
    <n v="34.950000000000003"/>
  </r>
  <r>
    <x v="0"/>
    <x v="3"/>
    <x v="55"/>
    <n v="35.159999999999997"/>
  </r>
  <r>
    <x v="0"/>
    <x v="3"/>
    <x v="56"/>
    <n v="35.44"/>
  </r>
  <r>
    <x v="0"/>
    <x v="3"/>
    <x v="57"/>
    <n v="35.97"/>
  </r>
  <r>
    <x v="0"/>
    <x v="3"/>
    <x v="58"/>
    <n v="36.15"/>
  </r>
  <r>
    <x v="0"/>
    <x v="3"/>
    <x v="59"/>
    <n v="36.659999999999997"/>
  </r>
  <r>
    <x v="0"/>
    <x v="3"/>
    <x v="60"/>
    <n v="37.1"/>
  </r>
  <r>
    <x v="0"/>
    <x v="3"/>
    <x v="61"/>
    <n v="37.58"/>
  </r>
  <r>
    <x v="0"/>
    <x v="3"/>
    <x v="62"/>
    <n v="38.03"/>
  </r>
  <r>
    <x v="0"/>
    <x v="4"/>
    <x v="0"/>
    <n v="6.8823664848919988"/>
  </r>
  <r>
    <x v="0"/>
    <x v="4"/>
    <x v="1"/>
    <n v="6.94"/>
  </r>
  <r>
    <x v="0"/>
    <x v="4"/>
    <x v="2"/>
    <n v="7.01"/>
  </r>
  <r>
    <x v="0"/>
    <x v="4"/>
    <x v="3"/>
    <n v="7.05"/>
  </r>
  <r>
    <x v="0"/>
    <x v="4"/>
    <x v="4"/>
    <n v="7.09"/>
  </r>
  <r>
    <x v="0"/>
    <x v="4"/>
    <x v="5"/>
    <n v="7.2"/>
  </r>
  <r>
    <x v="0"/>
    <x v="4"/>
    <x v="6"/>
    <n v="7.24"/>
  </r>
  <r>
    <x v="0"/>
    <x v="4"/>
    <x v="7"/>
    <n v="7.34"/>
  </r>
  <r>
    <x v="0"/>
    <x v="4"/>
    <x v="8"/>
    <n v="7.44"/>
  </r>
  <r>
    <x v="0"/>
    <x v="4"/>
    <x v="9"/>
    <n v="7.54"/>
  </r>
  <r>
    <x v="0"/>
    <x v="4"/>
    <x v="10"/>
    <n v="7.6"/>
  </r>
  <r>
    <x v="0"/>
    <x v="4"/>
    <x v="11"/>
    <n v="7.68"/>
  </r>
  <r>
    <x v="0"/>
    <x v="4"/>
    <x v="12"/>
    <n v="7.8"/>
  </r>
  <r>
    <x v="0"/>
    <x v="4"/>
    <x v="13"/>
    <n v="7.88"/>
  </r>
  <r>
    <x v="0"/>
    <x v="4"/>
    <x v="14"/>
    <n v="7.99"/>
  </r>
  <r>
    <x v="0"/>
    <x v="4"/>
    <x v="15"/>
    <n v="8.0500000000000007"/>
  </r>
  <r>
    <x v="0"/>
    <x v="4"/>
    <x v="16"/>
    <n v="8.15"/>
  </r>
  <r>
    <x v="0"/>
    <x v="4"/>
    <x v="17"/>
    <n v="8.2100000000000009"/>
  </r>
  <r>
    <x v="0"/>
    <x v="4"/>
    <x v="18"/>
    <n v="8.2799999999999994"/>
  </r>
  <r>
    <x v="0"/>
    <x v="4"/>
    <x v="19"/>
    <n v="8.4"/>
  </r>
  <r>
    <x v="0"/>
    <x v="4"/>
    <x v="20"/>
    <n v="8.52"/>
  </r>
  <r>
    <x v="0"/>
    <x v="4"/>
    <x v="21"/>
    <n v="8.61"/>
  </r>
  <r>
    <x v="0"/>
    <x v="4"/>
    <x v="22"/>
    <n v="8.66"/>
  </r>
  <r>
    <x v="0"/>
    <x v="4"/>
    <x v="23"/>
    <n v="8.7799999999999994"/>
  </r>
  <r>
    <x v="0"/>
    <x v="4"/>
    <x v="24"/>
    <n v="8.85"/>
  </r>
  <r>
    <x v="0"/>
    <x v="4"/>
    <x v="25"/>
    <n v="8.89"/>
  </r>
  <r>
    <x v="0"/>
    <x v="4"/>
    <x v="26"/>
    <n v="9"/>
  </r>
  <r>
    <x v="0"/>
    <x v="4"/>
    <x v="27"/>
    <n v="9.0500000000000007"/>
  </r>
  <r>
    <x v="0"/>
    <x v="4"/>
    <x v="28"/>
    <n v="9.1"/>
  </r>
  <r>
    <x v="0"/>
    <x v="4"/>
    <x v="29"/>
    <n v="9.2200000000000006"/>
  </r>
  <r>
    <x v="0"/>
    <x v="4"/>
    <x v="30"/>
    <n v="9.34"/>
  </r>
  <r>
    <x v="0"/>
    <x v="4"/>
    <x v="31"/>
    <n v="9.4600000000000009"/>
  </r>
  <r>
    <x v="0"/>
    <x v="4"/>
    <x v="32"/>
    <n v="9.5399999999999991"/>
  </r>
  <r>
    <x v="0"/>
    <x v="4"/>
    <x v="33"/>
    <n v="9.64"/>
  </r>
  <r>
    <x v="0"/>
    <x v="4"/>
    <x v="34"/>
    <n v="9.7100000000000009"/>
  </r>
  <r>
    <x v="0"/>
    <x v="4"/>
    <x v="35"/>
    <n v="9.84"/>
  </r>
  <r>
    <x v="0"/>
    <x v="4"/>
    <x v="36"/>
    <n v="9.9"/>
  </r>
  <r>
    <x v="0"/>
    <x v="4"/>
    <x v="37"/>
    <n v="10.01"/>
  </r>
  <r>
    <x v="0"/>
    <x v="4"/>
    <x v="38"/>
    <n v="10.119999999999999"/>
  </r>
  <r>
    <x v="0"/>
    <x v="4"/>
    <x v="39"/>
    <n v="10.23"/>
  </r>
  <r>
    <x v="0"/>
    <x v="4"/>
    <x v="40"/>
    <n v="10.35"/>
  </r>
  <r>
    <x v="0"/>
    <x v="4"/>
    <x v="41"/>
    <n v="10.49"/>
  </r>
  <r>
    <x v="0"/>
    <x v="4"/>
    <x v="42"/>
    <n v="10.62"/>
  </r>
  <r>
    <x v="0"/>
    <x v="4"/>
    <x v="43"/>
    <n v="10.67"/>
  </r>
  <r>
    <x v="0"/>
    <x v="4"/>
    <x v="44"/>
    <n v="10.83"/>
  </r>
  <r>
    <x v="0"/>
    <x v="4"/>
    <x v="45"/>
    <n v="10.96"/>
  </r>
  <r>
    <x v="0"/>
    <x v="4"/>
    <x v="46"/>
    <n v="11.1"/>
  </r>
  <r>
    <x v="0"/>
    <x v="4"/>
    <x v="47"/>
    <n v="11.18"/>
  </r>
  <r>
    <x v="0"/>
    <x v="4"/>
    <x v="48"/>
    <n v="11.29"/>
  </r>
  <r>
    <x v="0"/>
    <x v="4"/>
    <x v="49"/>
    <n v="11.37"/>
  </r>
  <r>
    <x v="0"/>
    <x v="4"/>
    <x v="50"/>
    <n v="11.47"/>
  </r>
  <r>
    <x v="0"/>
    <x v="4"/>
    <x v="51"/>
    <n v="11.6"/>
  </r>
  <r>
    <x v="0"/>
    <x v="4"/>
    <x v="52"/>
    <n v="11.76"/>
  </r>
  <r>
    <x v="0"/>
    <x v="4"/>
    <x v="53"/>
    <n v="11.84"/>
  </r>
  <r>
    <x v="0"/>
    <x v="4"/>
    <x v="54"/>
    <n v="11.99"/>
  </r>
  <r>
    <x v="0"/>
    <x v="4"/>
    <x v="55"/>
    <n v="12.09"/>
  </r>
  <r>
    <x v="0"/>
    <x v="4"/>
    <x v="56"/>
    <n v="12.2"/>
  </r>
  <r>
    <x v="0"/>
    <x v="4"/>
    <x v="57"/>
    <n v="12.33"/>
  </r>
  <r>
    <x v="0"/>
    <x v="4"/>
    <x v="58"/>
    <n v="12.49"/>
  </r>
  <r>
    <x v="0"/>
    <x v="4"/>
    <x v="59"/>
    <n v="12.64"/>
  </r>
  <r>
    <x v="0"/>
    <x v="4"/>
    <x v="60"/>
    <n v="12.74"/>
  </r>
  <r>
    <x v="0"/>
    <x v="4"/>
    <x v="61"/>
    <n v="12.89"/>
  </r>
  <r>
    <x v="0"/>
    <x v="4"/>
    <x v="62"/>
    <n v="12.99"/>
  </r>
  <r>
    <x v="0"/>
    <x v="5"/>
    <x v="0"/>
    <n v="8.3669806181670001"/>
  </r>
  <r>
    <x v="0"/>
    <x v="5"/>
    <x v="1"/>
    <n v="8.43"/>
  </r>
  <r>
    <x v="0"/>
    <x v="5"/>
    <x v="2"/>
    <n v="8.51"/>
  </r>
  <r>
    <x v="0"/>
    <x v="5"/>
    <x v="3"/>
    <n v="8.6300000000000008"/>
  </r>
  <r>
    <x v="0"/>
    <x v="5"/>
    <x v="4"/>
    <n v="8.74"/>
  </r>
  <r>
    <x v="0"/>
    <x v="5"/>
    <x v="5"/>
    <n v="8.7899999999999991"/>
  </r>
  <r>
    <x v="0"/>
    <x v="5"/>
    <x v="6"/>
    <n v="8.8800000000000008"/>
  </r>
  <r>
    <x v="0"/>
    <x v="5"/>
    <x v="7"/>
    <n v="9"/>
  </r>
  <r>
    <x v="0"/>
    <x v="5"/>
    <x v="8"/>
    <n v="9.1"/>
  </r>
  <r>
    <x v="0"/>
    <x v="5"/>
    <x v="9"/>
    <n v="9.15"/>
  </r>
  <r>
    <x v="0"/>
    <x v="5"/>
    <x v="10"/>
    <n v="9.2899999999999991"/>
  </r>
  <r>
    <x v="0"/>
    <x v="5"/>
    <x v="11"/>
    <n v="9.36"/>
  </r>
  <r>
    <x v="0"/>
    <x v="5"/>
    <x v="12"/>
    <n v="9.41"/>
  </r>
  <r>
    <x v="0"/>
    <x v="5"/>
    <x v="13"/>
    <n v="9.5399999999999991"/>
  </r>
  <r>
    <x v="0"/>
    <x v="5"/>
    <x v="14"/>
    <n v="9.61"/>
  </r>
  <r>
    <x v="0"/>
    <x v="5"/>
    <x v="15"/>
    <n v="9.6999999999999993"/>
  </r>
  <r>
    <x v="0"/>
    <x v="5"/>
    <x v="16"/>
    <n v="9.76"/>
  </r>
  <r>
    <x v="0"/>
    <x v="5"/>
    <x v="17"/>
    <n v="9.9"/>
  </r>
  <r>
    <x v="0"/>
    <x v="5"/>
    <x v="18"/>
    <n v="10.029999999999999"/>
  </r>
  <r>
    <x v="0"/>
    <x v="5"/>
    <x v="19"/>
    <n v="10.119999999999999"/>
  </r>
  <r>
    <x v="0"/>
    <x v="5"/>
    <x v="20"/>
    <n v="10.18"/>
  </r>
  <r>
    <x v="0"/>
    <x v="5"/>
    <x v="21"/>
    <n v="10.3"/>
  </r>
  <r>
    <x v="0"/>
    <x v="5"/>
    <x v="22"/>
    <n v="10.35"/>
  </r>
  <r>
    <x v="0"/>
    <x v="5"/>
    <x v="23"/>
    <n v="10.46"/>
  </r>
  <r>
    <x v="0"/>
    <x v="5"/>
    <x v="24"/>
    <n v="10.56"/>
  </r>
  <r>
    <x v="0"/>
    <x v="5"/>
    <x v="25"/>
    <n v="10.63"/>
  </r>
  <r>
    <x v="0"/>
    <x v="5"/>
    <x v="26"/>
    <n v="10.7"/>
  </r>
  <r>
    <x v="0"/>
    <x v="5"/>
    <x v="27"/>
    <n v="10.85"/>
  </r>
  <r>
    <x v="0"/>
    <x v="5"/>
    <x v="28"/>
    <n v="10.94"/>
  </r>
  <r>
    <x v="0"/>
    <x v="5"/>
    <x v="29"/>
    <n v="11.07"/>
  </r>
  <r>
    <x v="0"/>
    <x v="5"/>
    <x v="30"/>
    <n v="11.15"/>
  </r>
  <r>
    <x v="0"/>
    <x v="5"/>
    <x v="31"/>
    <n v="11.32"/>
  </r>
  <r>
    <x v="0"/>
    <x v="5"/>
    <x v="32"/>
    <n v="11.38"/>
  </r>
  <r>
    <x v="0"/>
    <x v="5"/>
    <x v="33"/>
    <n v="11.51"/>
  </r>
  <r>
    <x v="0"/>
    <x v="5"/>
    <x v="34"/>
    <n v="11.6"/>
  </r>
  <r>
    <x v="0"/>
    <x v="5"/>
    <x v="35"/>
    <n v="11.76"/>
  </r>
  <r>
    <x v="0"/>
    <x v="5"/>
    <x v="36"/>
    <n v="11.83"/>
  </r>
  <r>
    <x v="0"/>
    <x v="5"/>
    <x v="37"/>
    <n v="11.89"/>
  </r>
  <r>
    <x v="0"/>
    <x v="5"/>
    <x v="38"/>
    <n v="12.07"/>
  </r>
  <r>
    <x v="0"/>
    <x v="5"/>
    <x v="39"/>
    <n v="12.2"/>
  </r>
  <r>
    <x v="0"/>
    <x v="5"/>
    <x v="40"/>
    <n v="12.31"/>
  </r>
  <r>
    <x v="0"/>
    <x v="5"/>
    <x v="41"/>
    <n v="12.41"/>
  </r>
  <r>
    <x v="0"/>
    <x v="5"/>
    <x v="42"/>
    <n v="12.56"/>
  </r>
  <r>
    <x v="0"/>
    <x v="5"/>
    <x v="43"/>
    <n v="12.75"/>
  </r>
  <r>
    <x v="0"/>
    <x v="5"/>
    <x v="44"/>
    <n v="12.89"/>
  </r>
  <r>
    <x v="0"/>
    <x v="5"/>
    <x v="45"/>
    <n v="13.04"/>
  </r>
  <r>
    <x v="0"/>
    <x v="5"/>
    <x v="46"/>
    <n v="13.14"/>
  </r>
  <r>
    <x v="0"/>
    <x v="5"/>
    <x v="47"/>
    <n v="13.27"/>
  </r>
  <r>
    <x v="0"/>
    <x v="5"/>
    <x v="48"/>
    <n v="13.42"/>
  </r>
  <r>
    <x v="0"/>
    <x v="5"/>
    <x v="49"/>
    <n v="13.59"/>
  </r>
  <r>
    <x v="0"/>
    <x v="5"/>
    <x v="50"/>
    <n v="13.69"/>
  </r>
  <r>
    <x v="0"/>
    <x v="5"/>
    <x v="51"/>
    <n v="13.8"/>
  </r>
  <r>
    <x v="0"/>
    <x v="5"/>
    <x v="52"/>
    <n v="13.97"/>
  </r>
  <r>
    <x v="0"/>
    <x v="5"/>
    <x v="53"/>
    <n v="14.12"/>
  </r>
  <r>
    <x v="0"/>
    <x v="5"/>
    <x v="54"/>
    <n v="14.23"/>
  </r>
  <r>
    <x v="0"/>
    <x v="5"/>
    <x v="55"/>
    <n v="14.44"/>
  </r>
  <r>
    <x v="0"/>
    <x v="5"/>
    <x v="56"/>
    <n v="14.64"/>
  </r>
  <r>
    <x v="0"/>
    <x v="5"/>
    <x v="57"/>
    <n v="14.83"/>
  </r>
  <r>
    <x v="0"/>
    <x v="5"/>
    <x v="58"/>
    <n v="14.96"/>
  </r>
  <r>
    <x v="0"/>
    <x v="5"/>
    <x v="59"/>
    <n v="15.06"/>
  </r>
  <r>
    <x v="0"/>
    <x v="5"/>
    <x v="60"/>
    <n v="15.18"/>
  </r>
  <r>
    <x v="0"/>
    <x v="5"/>
    <x v="61"/>
    <n v="15.3"/>
  </r>
  <r>
    <x v="0"/>
    <x v="5"/>
    <x v="62"/>
    <n v="15.47"/>
  </r>
  <r>
    <x v="1"/>
    <x v="6"/>
    <x v="0"/>
    <n v="3.149285257516"/>
  </r>
  <r>
    <x v="1"/>
    <x v="6"/>
    <x v="1"/>
    <n v="3.18"/>
  </r>
  <r>
    <x v="1"/>
    <x v="6"/>
    <x v="2"/>
    <n v="3.22"/>
  </r>
  <r>
    <x v="1"/>
    <x v="6"/>
    <x v="3"/>
    <n v="3.24"/>
  </r>
  <r>
    <x v="1"/>
    <x v="6"/>
    <x v="4"/>
    <n v="3.27"/>
  </r>
  <r>
    <x v="1"/>
    <x v="6"/>
    <x v="5"/>
    <n v="3.29"/>
  </r>
  <r>
    <x v="1"/>
    <x v="6"/>
    <x v="6"/>
    <n v="3.31"/>
  </r>
  <r>
    <x v="1"/>
    <x v="6"/>
    <x v="7"/>
    <n v="3.34"/>
  </r>
  <r>
    <x v="1"/>
    <x v="6"/>
    <x v="8"/>
    <n v="3.36"/>
  </r>
  <r>
    <x v="1"/>
    <x v="6"/>
    <x v="9"/>
    <n v="3.4"/>
  </r>
  <r>
    <x v="1"/>
    <x v="6"/>
    <x v="10"/>
    <n v="3.44"/>
  </r>
  <r>
    <x v="1"/>
    <x v="6"/>
    <x v="11"/>
    <n v="3.46"/>
  </r>
  <r>
    <x v="1"/>
    <x v="6"/>
    <x v="12"/>
    <n v="3.49"/>
  </r>
  <r>
    <x v="1"/>
    <x v="6"/>
    <x v="13"/>
    <n v="3.51"/>
  </r>
  <r>
    <x v="1"/>
    <x v="6"/>
    <x v="14"/>
    <n v="3.56"/>
  </r>
  <r>
    <x v="1"/>
    <x v="6"/>
    <x v="15"/>
    <n v="3.61"/>
  </r>
  <r>
    <x v="1"/>
    <x v="6"/>
    <x v="16"/>
    <n v="3.64"/>
  </r>
  <r>
    <x v="1"/>
    <x v="6"/>
    <x v="17"/>
    <n v="3.67"/>
  </r>
  <r>
    <x v="1"/>
    <x v="6"/>
    <x v="18"/>
    <n v="3.7"/>
  </r>
  <r>
    <x v="1"/>
    <x v="6"/>
    <x v="19"/>
    <n v="3.73"/>
  </r>
  <r>
    <x v="1"/>
    <x v="6"/>
    <x v="20"/>
    <n v="3.77"/>
  </r>
  <r>
    <x v="1"/>
    <x v="6"/>
    <x v="21"/>
    <n v="3.8"/>
  </r>
  <r>
    <x v="1"/>
    <x v="6"/>
    <x v="22"/>
    <n v="3.82"/>
  </r>
  <r>
    <x v="1"/>
    <x v="6"/>
    <x v="23"/>
    <n v="3.85"/>
  </r>
  <r>
    <x v="1"/>
    <x v="6"/>
    <x v="24"/>
    <n v="3.91"/>
  </r>
  <r>
    <x v="1"/>
    <x v="6"/>
    <x v="25"/>
    <n v="3.94"/>
  </r>
  <r>
    <x v="1"/>
    <x v="6"/>
    <x v="26"/>
    <n v="3.96"/>
  </r>
  <r>
    <x v="1"/>
    <x v="6"/>
    <x v="27"/>
    <n v="4.0199999999999996"/>
  </r>
  <r>
    <x v="1"/>
    <x v="6"/>
    <x v="28"/>
    <n v="4.0599999999999996"/>
  </r>
  <r>
    <x v="1"/>
    <x v="6"/>
    <x v="29"/>
    <n v="4.1100000000000003"/>
  </r>
  <r>
    <x v="1"/>
    <x v="6"/>
    <x v="30"/>
    <n v="4.17"/>
  </r>
  <r>
    <x v="1"/>
    <x v="6"/>
    <x v="31"/>
    <n v="4.22"/>
  </r>
  <r>
    <x v="1"/>
    <x v="6"/>
    <x v="32"/>
    <n v="4.2699999999999996"/>
  </r>
  <r>
    <x v="1"/>
    <x v="6"/>
    <x v="33"/>
    <n v="4.3"/>
  </r>
  <r>
    <x v="1"/>
    <x v="6"/>
    <x v="34"/>
    <n v="4.33"/>
  </r>
  <r>
    <x v="1"/>
    <x v="6"/>
    <x v="35"/>
    <n v="4.3899999999999997"/>
  </r>
  <r>
    <x v="1"/>
    <x v="6"/>
    <x v="36"/>
    <n v="4.46"/>
  </r>
  <r>
    <x v="1"/>
    <x v="6"/>
    <x v="37"/>
    <n v="4.5"/>
  </r>
  <r>
    <x v="1"/>
    <x v="6"/>
    <x v="38"/>
    <n v="4.55"/>
  </r>
  <r>
    <x v="1"/>
    <x v="6"/>
    <x v="39"/>
    <n v="4.5999999999999996"/>
  </r>
  <r>
    <x v="1"/>
    <x v="6"/>
    <x v="40"/>
    <n v="4.63"/>
  </r>
  <r>
    <x v="1"/>
    <x v="6"/>
    <x v="41"/>
    <n v="4.67"/>
  </r>
  <r>
    <x v="1"/>
    <x v="6"/>
    <x v="42"/>
    <n v="4.71"/>
  </r>
  <r>
    <x v="1"/>
    <x v="6"/>
    <x v="43"/>
    <n v="4.74"/>
  </r>
  <r>
    <x v="1"/>
    <x v="6"/>
    <x v="44"/>
    <n v="4.76"/>
  </r>
  <r>
    <x v="1"/>
    <x v="6"/>
    <x v="45"/>
    <n v="4.83"/>
  </r>
  <r>
    <x v="1"/>
    <x v="6"/>
    <x v="46"/>
    <n v="4.8899999999999997"/>
  </r>
  <r>
    <x v="1"/>
    <x v="6"/>
    <x v="47"/>
    <n v="4.9400000000000004"/>
  </r>
  <r>
    <x v="1"/>
    <x v="6"/>
    <x v="48"/>
    <n v="5.01"/>
  </r>
  <r>
    <x v="1"/>
    <x v="6"/>
    <x v="49"/>
    <n v="5.0599999999999996"/>
  </r>
  <r>
    <x v="1"/>
    <x v="6"/>
    <x v="50"/>
    <n v="5.1100000000000003"/>
  </r>
  <r>
    <x v="1"/>
    <x v="6"/>
    <x v="51"/>
    <n v="5.14"/>
  </r>
  <r>
    <x v="1"/>
    <x v="6"/>
    <x v="52"/>
    <n v="5.17"/>
  </r>
  <r>
    <x v="1"/>
    <x v="6"/>
    <x v="53"/>
    <n v="5.2"/>
  </r>
  <r>
    <x v="1"/>
    <x v="6"/>
    <x v="54"/>
    <n v="5.25"/>
  </r>
  <r>
    <x v="1"/>
    <x v="6"/>
    <x v="55"/>
    <n v="5.32"/>
  </r>
  <r>
    <x v="1"/>
    <x v="6"/>
    <x v="56"/>
    <n v="5.37"/>
  </r>
  <r>
    <x v="1"/>
    <x v="6"/>
    <x v="57"/>
    <n v="5.43"/>
  </r>
  <r>
    <x v="1"/>
    <x v="6"/>
    <x v="58"/>
    <n v="5.47"/>
  </r>
  <r>
    <x v="1"/>
    <x v="6"/>
    <x v="59"/>
    <n v="5.53"/>
  </r>
  <r>
    <x v="1"/>
    <x v="6"/>
    <x v="60"/>
    <n v="5.57"/>
  </r>
  <r>
    <x v="1"/>
    <x v="6"/>
    <x v="61"/>
    <n v="5.65"/>
  </r>
  <r>
    <x v="1"/>
    <x v="6"/>
    <x v="62"/>
    <n v="5.73"/>
  </r>
  <r>
    <x v="1"/>
    <x v="7"/>
    <x v="0"/>
    <n v="2.4067015115130004"/>
  </r>
  <r>
    <x v="1"/>
    <x v="7"/>
    <x v="1"/>
    <n v="2.4300000000000002"/>
  </r>
  <r>
    <x v="1"/>
    <x v="7"/>
    <x v="2"/>
    <n v="2.4500000000000002"/>
  </r>
  <r>
    <x v="1"/>
    <x v="7"/>
    <x v="3"/>
    <n v="2.48"/>
  </r>
  <r>
    <x v="1"/>
    <x v="7"/>
    <x v="4"/>
    <n v="2.5"/>
  </r>
  <r>
    <x v="1"/>
    <x v="7"/>
    <x v="5"/>
    <n v="2.52"/>
  </r>
  <r>
    <x v="1"/>
    <x v="7"/>
    <x v="6"/>
    <n v="2.5499999999999998"/>
  </r>
  <r>
    <x v="1"/>
    <x v="7"/>
    <x v="7"/>
    <n v="2.58"/>
  </r>
  <r>
    <x v="1"/>
    <x v="7"/>
    <x v="8"/>
    <n v="2.62"/>
  </r>
  <r>
    <x v="1"/>
    <x v="7"/>
    <x v="9"/>
    <n v="2.65"/>
  </r>
  <r>
    <x v="1"/>
    <x v="7"/>
    <x v="10"/>
    <n v="2.66"/>
  </r>
  <r>
    <x v="1"/>
    <x v="7"/>
    <x v="11"/>
    <n v="2.69"/>
  </r>
  <r>
    <x v="1"/>
    <x v="7"/>
    <x v="12"/>
    <n v="2.7"/>
  </r>
  <r>
    <x v="1"/>
    <x v="7"/>
    <x v="13"/>
    <n v="2.71"/>
  </r>
  <r>
    <x v="1"/>
    <x v="7"/>
    <x v="14"/>
    <n v="2.75"/>
  </r>
  <r>
    <x v="1"/>
    <x v="7"/>
    <x v="15"/>
    <n v="2.79"/>
  </r>
  <r>
    <x v="1"/>
    <x v="7"/>
    <x v="16"/>
    <n v="2.82"/>
  </r>
  <r>
    <x v="1"/>
    <x v="7"/>
    <x v="17"/>
    <n v="2.85"/>
  </r>
  <r>
    <x v="1"/>
    <x v="7"/>
    <x v="18"/>
    <n v="2.86"/>
  </r>
  <r>
    <x v="1"/>
    <x v="7"/>
    <x v="19"/>
    <n v="2.88"/>
  </r>
  <r>
    <x v="1"/>
    <x v="7"/>
    <x v="20"/>
    <n v="2.91"/>
  </r>
  <r>
    <x v="1"/>
    <x v="7"/>
    <x v="21"/>
    <n v="2.93"/>
  </r>
  <r>
    <x v="1"/>
    <x v="7"/>
    <x v="22"/>
    <n v="2.96"/>
  </r>
  <r>
    <x v="1"/>
    <x v="7"/>
    <x v="23"/>
    <n v="2.98"/>
  </r>
  <r>
    <x v="1"/>
    <x v="7"/>
    <x v="24"/>
    <n v="3.02"/>
  </r>
  <r>
    <x v="1"/>
    <x v="7"/>
    <x v="25"/>
    <n v="3.06"/>
  </r>
  <r>
    <x v="1"/>
    <x v="7"/>
    <x v="26"/>
    <n v="3.08"/>
  </r>
  <r>
    <x v="1"/>
    <x v="7"/>
    <x v="27"/>
    <n v="3.11"/>
  </r>
  <r>
    <x v="1"/>
    <x v="7"/>
    <x v="28"/>
    <n v="3.13"/>
  </r>
  <r>
    <x v="1"/>
    <x v="7"/>
    <x v="29"/>
    <n v="3.16"/>
  </r>
  <r>
    <x v="1"/>
    <x v="7"/>
    <x v="30"/>
    <n v="3.18"/>
  </r>
  <r>
    <x v="1"/>
    <x v="7"/>
    <x v="31"/>
    <n v="3.21"/>
  </r>
  <r>
    <x v="1"/>
    <x v="7"/>
    <x v="32"/>
    <n v="3.23"/>
  </r>
  <r>
    <x v="1"/>
    <x v="7"/>
    <x v="33"/>
    <n v="3.28"/>
  </r>
  <r>
    <x v="1"/>
    <x v="7"/>
    <x v="34"/>
    <n v="3.33"/>
  </r>
  <r>
    <x v="1"/>
    <x v="7"/>
    <x v="35"/>
    <n v="3.38"/>
  </r>
  <r>
    <x v="1"/>
    <x v="7"/>
    <x v="36"/>
    <n v="3.42"/>
  </r>
  <r>
    <x v="1"/>
    <x v="7"/>
    <x v="37"/>
    <n v="3.44"/>
  </r>
  <r>
    <x v="1"/>
    <x v="7"/>
    <x v="38"/>
    <n v="3.49"/>
  </r>
  <r>
    <x v="1"/>
    <x v="7"/>
    <x v="39"/>
    <n v="3.52"/>
  </r>
  <r>
    <x v="1"/>
    <x v="7"/>
    <x v="40"/>
    <n v="3.55"/>
  </r>
  <r>
    <x v="1"/>
    <x v="7"/>
    <x v="41"/>
    <n v="3.57"/>
  </r>
  <r>
    <x v="1"/>
    <x v="7"/>
    <x v="42"/>
    <n v="3.62"/>
  </r>
  <r>
    <x v="1"/>
    <x v="7"/>
    <x v="43"/>
    <n v="3.67"/>
  </r>
  <r>
    <x v="1"/>
    <x v="7"/>
    <x v="44"/>
    <n v="3.7"/>
  </r>
  <r>
    <x v="1"/>
    <x v="7"/>
    <x v="45"/>
    <n v="3.73"/>
  </r>
  <r>
    <x v="1"/>
    <x v="7"/>
    <x v="46"/>
    <n v="3.79"/>
  </r>
  <r>
    <x v="1"/>
    <x v="7"/>
    <x v="47"/>
    <n v="3.82"/>
  </r>
  <r>
    <x v="1"/>
    <x v="7"/>
    <x v="48"/>
    <n v="3.86"/>
  </r>
  <r>
    <x v="1"/>
    <x v="7"/>
    <x v="49"/>
    <n v="3.92"/>
  </r>
  <r>
    <x v="1"/>
    <x v="7"/>
    <x v="50"/>
    <n v="3.95"/>
  </r>
  <r>
    <x v="1"/>
    <x v="7"/>
    <x v="51"/>
    <n v="4"/>
  </r>
  <r>
    <x v="1"/>
    <x v="7"/>
    <x v="52"/>
    <n v="4.0199999999999996"/>
  </r>
  <r>
    <x v="1"/>
    <x v="7"/>
    <x v="53"/>
    <n v="4.07"/>
  </r>
  <r>
    <x v="1"/>
    <x v="7"/>
    <x v="54"/>
    <n v="4.12"/>
  </r>
  <r>
    <x v="1"/>
    <x v="7"/>
    <x v="55"/>
    <n v="4.16"/>
  </r>
  <r>
    <x v="1"/>
    <x v="7"/>
    <x v="56"/>
    <n v="4.18"/>
  </r>
  <r>
    <x v="1"/>
    <x v="7"/>
    <x v="57"/>
    <n v="4.2300000000000004"/>
  </r>
  <r>
    <x v="1"/>
    <x v="7"/>
    <x v="58"/>
    <n v="4.2699999999999996"/>
  </r>
  <r>
    <x v="1"/>
    <x v="7"/>
    <x v="59"/>
    <n v="4.3099999999999996"/>
  </r>
  <r>
    <x v="1"/>
    <x v="7"/>
    <x v="60"/>
    <n v="4.33"/>
  </r>
  <r>
    <x v="1"/>
    <x v="7"/>
    <x v="61"/>
    <n v="4.3899999999999997"/>
  </r>
  <r>
    <x v="1"/>
    <x v="7"/>
    <x v="62"/>
    <n v="4.4400000000000004"/>
  </r>
  <r>
    <x v="1"/>
    <x v="8"/>
    <x v="0"/>
    <n v="5.8159232120189994"/>
  </r>
  <r>
    <x v="1"/>
    <x v="8"/>
    <x v="1"/>
    <n v="5.86"/>
  </r>
  <r>
    <x v="1"/>
    <x v="8"/>
    <x v="2"/>
    <n v="5.89"/>
  </r>
  <r>
    <x v="1"/>
    <x v="8"/>
    <x v="3"/>
    <n v="5.97"/>
  </r>
  <r>
    <x v="1"/>
    <x v="8"/>
    <x v="4"/>
    <n v="6.04"/>
  </r>
  <r>
    <x v="1"/>
    <x v="8"/>
    <x v="5"/>
    <n v="6.13"/>
  </r>
  <r>
    <x v="1"/>
    <x v="8"/>
    <x v="6"/>
    <n v="6.2"/>
  </r>
  <r>
    <x v="1"/>
    <x v="8"/>
    <x v="7"/>
    <n v="6.29"/>
  </r>
  <r>
    <x v="1"/>
    <x v="8"/>
    <x v="8"/>
    <n v="6.34"/>
  </r>
  <r>
    <x v="1"/>
    <x v="8"/>
    <x v="9"/>
    <n v="6.37"/>
  </r>
  <r>
    <x v="1"/>
    <x v="8"/>
    <x v="10"/>
    <n v="6.4"/>
  </r>
  <r>
    <x v="1"/>
    <x v="8"/>
    <x v="11"/>
    <n v="6.44"/>
  </r>
  <r>
    <x v="1"/>
    <x v="8"/>
    <x v="12"/>
    <n v="6.48"/>
  </r>
  <r>
    <x v="1"/>
    <x v="8"/>
    <x v="13"/>
    <n v="6.52"/>
  </r>
  <r>
    <x v="1"/>
    <x v="8"/>
    <x v="14"/>
    <n v="6.6"/>
  </r>
  <r>
    <x v="1"/>
    <x v="8"/>
    <x v="15"/>
    <n v="6.66"/>
  </r>
  <r>
    <x v="1"/>
    <x v="8"/>
    <x v="16"/>
    <n v="6.71"/>
  </r>
  <r>
    <x v="1"/>
    <x v="8"/>
    <x v="17"/>
    <n v="6.8"/>
  </r>
  <r>
    <x v="1"/>
    <x v="8"/>
    <x v="18"/>
    <n v="6.85"/>
  </r>
  <r>
    <x v="1"/>
    <x v="8"/>
    <x v="19"/>
    <n v="6.88"/>
  </r>
  <r>
    <x v="1"/>
    <x v="8"/>
    <x v="20"/>
    <n v="6.96"/>
  </r>
  <r>
    <x v="1"/>
    <x v="8"/>
    <x v="21"/>
    <n v="7"/>
  </r>
  <r>
    <x v="1"/>
    <x v="8"/>
    <x v="22"/>
    <n v="7.06"/>
  </r>
  <r>
    <x v="1"/>
    <x v="8"/>
    <x v="23"/>
    <n v="7.15"/>
  </r>
  <r>
    <x v="1"/>
    <x v="8"/>
    <x v="24"/>
    <n v="7.19"/>
  </r>
  <r>
    <x v="1"/>
    <x v="8"/>
    <x v="25"/>
    <n v="7.27"/>
  </r>
  <r>
    <x v="1"/>
    <x v="8"/>
    <x v="26"/>
    <n v="7.34"/>
  </r>
  <r>
    <x v="1"/>
    <x v="8"/>
    <x v="27"/>
    <n v="7.4"/>
  </r>
  <r>
    <x v="1"/>
    <x v="8"/>
    <x v="28"/>
    <n v="7.45"/>
  </r>
  <r>
    <x v="1"/>
    <x v="8"/>
    <x v="29"/>
    <n v="7.53"/>
  </r>
  <r>
    <x v="1"/>
    <x v="8"/>
    <x v="30"/>
    <n v="7.61"/>
  </r>
  <r>
    <x v="1"/>
    <x v="8"/>
    <x v="31"/>
    <n v="7.71"/>
  </r>
  <r>
    <x v="1"/>
    <x v="8"/>
    <x v="32"/>
    <n v="7.79"/>
  </r>
  <r>
    <x v="1"/>
    <x v="8"/>
    <x v="33"/>
    <n v="7.88"/>
  </r>
  <r>
    <x v="1"/>
    <x v="8"/>
    <x v="34"/>
    <n v="7.99"/>
  </r>
  <r>
    <x v="1"/>
    <x v="8"/>
    <x v="35"/>
    <n v="8.08"/>
  </r>
  <r>
    <x v="1"/>
    <x v="8"/>
    <x v="36"/>
    <n v="8.1300000000000008"/>
  </r>
  <r>
    <x v="1"/>
    <x v="8"/>
    <x v="37"/>
    <n v="8.2200000000000006"/>
  </r>
  <r>
    <x v="1"/>
    <x v="8"/>
    <x v="38"/>
    <n v="8.2899999999999991"/>
  </r>
  <r>
    <x v="1"/>
    <x v="8"/>
    <x v="39"/>
    <n v="8.36"/>
  </r>
  <r>
    <x v="1"/>
    <x v="8"/>
    <x v="40"/>
    <n v="8.48"/>
  </r>
  <r>
    <x v="1"/>
    <x v="8"/>
    <x v="41"/>
    <n v="8.5500000000000007"/>
  </r>
  <r>
    <x v="1"/>
    <x v="8"/>
    <x v="42"/>
    <n v="8.66"/>
  </r>
  <r>
    <x v="1"/>
    <x v="8"/>
    <x v="43"/>
    <n v="8.7899999999999991"/>
  </r>
  <r>
    <x v="1"/>
    <x v="8"/>
    <x v="44"/>
    <n v="8.92"/>
  </r>
  <r>
    <x v="1"/>
    <x v="8"/>
    <x v="45"/>
    <n v="9.01"/>
  </r>
  <r>
    <x v="1"/>
    <x v="8"/>
    <x v="46"/>
    <n v="9.11"/>
  </r>
  <r>
    <x v="1"/>
    <x v="8"/>
    <x v="47"/>
    <n v="9.25"/>
  </r>
  <r>
    <x v="1"/>
    <x v="8"/>
    <x v="48"/>
    <n v="9.32"/>
  </r>
  <r>
    <x v="1"/>
    <x v="8"/>
    <x v="49"/>
    <n v="9.39"/>
  </r>
  <r>
    <x v="1"/>
    <x v="8"/>
    <x v="50"/>
    <n v="9.48"/>
  </r>
  <r>
    <x v="1"/>
    <x v="8"/>
    <x v="51"/>
    <n v="9.6"/>
  </r>
  <r>
    <x v="1"/>
    <x v="8"/>
    <x v="52"/>
    <n v="9.7100000000000009"/>
  </r>
  <r>
    <x v="1"/>
    <x v="8"/>
    <x v="53"/>
    <n v="9.77"/>
  </r>
  <r>
    <x v="1"/>
    <x v="8"/>
    <x v="54"/>
    <n v="9.92"/>
  </r>
  <r>
    <x v="1"/>
    <x v="8"/>
    <x v="55"/>
    <n v="9.99"/>
  </r>
  <r>
    <x v="1"/>
    <x v="8"/>
    <x v="56"/>
    <n v="10.09"/>
  </r>
  <r>
    <x v="1"/>
    <x v="8"/>
    <x v="57"/>
    <n v="10.24"/>
  </r>
  <r>
    <x v="1"/>
    <x v="8"/>
    <x v="58"/>
    <n v="10.38"/>
  </r>
  <r>
    <x v="1"/>
    <x v="8"/>
    <x v="59"/>
    <n v="10.48"/>
  </r>
  <r>
    <x v="1"/>
    <x v="8"/>
    <x v="60"/>
    <n v="10.54"/>
  </r>
  <r>
    <x v="1"/>
    <x v="8"/>
    <x v="61"/>
    <n v="10.66"/>
  </r>
  <r>
    <x v="1"/>
    <x v="8"/>
    <x v="62"/>
    <n v="10.72"/>
  </r>
  <r>
    <x v="1"/>
    <x v="9"/>
    <x v="0"/>
    <n v="16.164293720094001"/>
  </r>
  <r>
    <x v="1"/>
    <x v="9"/>
    <x v="1"/>
    <n v="16.309999999999999"/>
  </r>
  <r>
    <x v="1"/>
    <x v="9"/>
    <x v="2"/>
    <n v="16.54"/>
  </r>
  <r>
    <x v="1"/>
    <x v="9"/>
    <x v="3"/>
    <n v="16.760000000000002"/>
  </r>
  <r>
    <x v="1"/>
    <x v="9"/>
    <x v="4"/>
    <n v="16.93"/>
  </r>
  <r>
    <x v="1"/>
    <x v="9"/>
    <x v="5"/>
    <n v="17.05"/>
  </r>
  <r>
    <x v="1"/>
    <x v="9"/>
    <x v="6"/>
    <n v="17.190000000000001"/>
  </r>
  <r>
    <x v="1"/>
    <x v="9"/>
    <x v="7"/>
    <n v="17.43"/>
  </r>
  <r>
    <x v="1"/>
    <x v="9"/>
    <x v="8"/>
    <n v="17.53"/>
  </r>
  <r>
    <x v="1"/>
    <x v="9"/>
    <x v="9"/>
    <n v="17.79"/>
  </r>
  <r>
    <x v="1"/>
    <x v="9"/>
    <x v="10"/>
    <n v="18.04"/>
  </r>
  <r>
    <x v="1"/>
    <x v="9"/>
    <x v="11"/>
    <n v="18.260000000000002"/>
  </r>
  <r>
    <x v="1"/>
    <x v="9"/>
    <x v="12"/>
    <n v="18.52"/>
  </r>
  <r>
    <x v="1"/>
    <x v="9"/>
    <x v="13"/>
    <n v="18.739999999999998"/>
  </r>
  <r>
    <x v="1"/>
    <x v="9"/>
    <x v="14"/>
    <n v="18.93"/>
  </r>
  <r>
    <x v="1"/>
    <x v="9"/>
    <x v="15"/>
    <n v="19.079999999999998"/>
  </r>
  <r>
    <x v="1"/>
    <x v="9"/>
    <x v="16"/>
    <n v="19.23"/>
  </r>
  <r>
    <x v="1"/>
    <x v="9"/>
    <x v="17"/>
    <n v="19.52"/>
  </r>
  <r>
    <x v="1"/>
    <x v="9"/>
    <x v="18"/>
    <n v="19.75"/>
  </r>
  <r>
    <x v="1"/>
    <x v="9"/>
    <x v="19"/>
    <n v="19.91"/>
  </r>
  <r>
    <x v="1"/>
    <x v="9"/>
    <x v="20"/>
    <n v="20.05"/>
  </r>
  <r>
    <x v="1"/>
    <x v="9"/>
    <x v="21"/>
    <n v="20.25"/>
  </r>
  <r>
    <x v="1"/>
    <x v="9"/>
    <x v="22"/>
    <n v="20.350000000000001"/>
  </r>
  <r>
    <x v="1"/>
    <x v="9"/>
    <x v="23"/>
    <n v="20.49"/>
  </r>
  <r>
    <x v="1"/>
    <x v="9"/>
    <x v="24"/>
    <n v="20.65"/>
  </r>
  <r>
    <x v="1"/>
    <x v="9"/>
    <x v="25"/>
    <n v="20.92"/>
  </r>
  <r>
    <x v="1"/>
    <x v="9"/>
    <x v="26"/>
    <n v="21.05"/>
  </r>
  <r>
    <x v="1"/>
    <x v="9"/>
    <x v="27"/>
    <n v="21.24"/>
  </r>
  <r>
    <x v="1"/>
    <x v="9"/>
    <x v="28"/>
    <n v="21.49"/>
  </r>
  <r>
    <x v="1"/>
    <x v="9"/>
    <x v="29"/>
    <n v="21.73"/>
  </r>
  <r>
    <x v="1"/>
    <x v="9"/>
    <x v="30"/>
    <n v="22.06"/>
  </r>
  <r>
    <x v="1"/>
    <x v="9"/>
    <x v="31"/>
    <n v="22.17"/>
  </r>
  <r>
    <x v="1"/>
    <x v="9"/>
    <x v="32"/>
    <n v="22.37"/>
  </r>
  <r>
    <x v="1"/>
    <x v="9"/>
    <x v="33"/>
    <n v="22.57"/>
  </r>
  <r>
    <x v="1"/>
    <x v="9"/>
    <x v="34"/>
    <n v="22.73"/>
  </r>
  <r>
    <x v="1"/>
    <x v="9"/>
    <x v="35"/>
    <n v="23.07"/>
  </r>
  <r>
    <x v="1"/>
    <x v="9"/>
    <x v="36"/>
    <n v="23.21"/>
  </r>
  <r>
    <x v="1"/>
    <x v="9"/>
    <x v="37"/>
    <n v="23.51"/>
  </r>
  <r>
    <x v="1"/>
    <x v="9"/>
    <x v="38"/>
    <n v="23.7"/>
  </r>
  <r>
    <x v="1"/>
    <x v="9"/>
    <x v="39"/>
    <n v="23.82"/>
  </r>
  <r>
    <x v="1"/>
    <x v="9"/>
    <x v="40"/>
    <n v="24.18"/>
  </r>
  <r>
    <x v="1"/>
    <x v="9"/>
    <x v="41"/>
    <n v="24.33"/>
  </r>
  <r>
    <x v="1"/>
    <x v="9"/>
    <x v="42"/>
    <n v="24.6"/>
  </r>
  <r>
    <x v="1"/>
    <x v="9"/>
    <x v="43"/>
    <n v="24.92"/>
  </r>
  <r>
    <x v="1"/>
    <x v="9"/>
    <x v="44"/>
    <n v="25.17"/>
  </r>
  <r>
    <x v="1"/>
    <x v="9"/>
    <x v="45"/>
    <n v="25.32"/>
  </r>
  <r>
    <x v="1"/>
    <x v="9"/>
    <x v="46"/>
    <n v="25.55"/>
  </r>
  <r>
    <x v="1"/>
    <x v="9"/>
    <x v="47"/>
    <n v="25.86"/>
  </r>
  <r>
    <x v="1"/>
    <x v="9"/>
    <x v="48"/>
    <n v="26.14"/>
  </r>
  <r>
    <x v="1"/>
    <x v="9"/>
    <x v="49"/>
    <n v="26.35"/>
  </r>
  <r>
    <x v="1"/>
    <x v="9"/>
    <x v="50"/>
    <n v="26.69"/>
  </r>
  <r>
    <x v="1"/>
    <x v="9"/>
    <x v="51"/>
    <n v="26.98"/>
  </r>
  <r>
    <x v="1"/>
    <x v="9"/>
    <x v="52"/>
    <n v="27.28"/>
  </r>
  <r>
    <x v="1"/>
    <x v="9"/>
    <x v="53"/>
    <n v="27.63"/>
  </r>
  <r>
    <x v="1"/>
    <x v="9"/>
    <x v="54"/>
    <n v="27.85"/>
  </r>
  <r>
    <x v="1"/>
    <x v="9"/>
    <x v="55"/>
    <n v="28.13"/>
  </r>
  <r>
    <x v="1"/>
    <x v="9"/>
    <x v="56"/>
    <n v="28.52"/>
  </r>
  <r>
    <x v="1"/>
    <x v="9"/>
    <x v="57"/>
    <n v="28.95"/>
  </r>
  <r>
    <x v="1"/>
    <x v="9"/>
    <x v="58"/>
    <n v="29.27"/>
  </r>
  <r>
    <x v="1"/>
    <x v="9"/>
    <x v="59"/>
    <n v="29.56"/>
  </r>
  <r>
    <x v="1"/>
    <x v="9"/>
    <x v="60"/>
    <n v="29.91"/>
  </r>
  <r>
    <x v="1"/>
    <x v="9"/>
    <x v="61"/>
    <n v="30.21"/>
  </r>
  <r>
    <x v="1"/>
    <x v="9"/>
    <x v="62"/>
    <n v="30.45"/>
  </r>
  <r>
    <x v="1"/>
    <x v="10"/>
    <x v="0"/>
    <n v="6.5264509990770003"/>
  </r>
  <r>
    <x v="1"/>
    <x v="10"/>
    <x v="1"/>
    <n v="6.59"/>
  </r>
  <r>
    <x v="1"/>
    <x v="10"/>
    <x v="2"/>
    <n v="6.64"/>
  </r>
  <r>
    <x v="1"/>
    <x v="10"/>
    <x v="3"/>
    <n v="6.73"/>
  </r>
  <r>
    <x v="1"/>
    <x v="10"/>
    <x v="4"/>
    <n v="6.76"/>
  </r>
  <r>
    <x v="1"/>
    <x v="10"/>
    <x v="5"/>
    <n v="6.85"/>
  </r>
  <r>
    <x v="1"/>
    <x v="10"/>
    <x v="6"/>
    <n v="6.94"/>
  </r>
  <r>
    <x v="1"/>
    <x v="10"/>
    <x v="7"/>
    <n v="7.04"/>
  </r>
  <r>
    <x v="1"/>
    <x v="10"/>
    <x v="8"/>
    <n v="7.14"/>
  </r>
  <r>
    <x v="1"/>
    <x v="10"/>
    <x v="9"/>
    <n v="7.23"/>
  </r>
  <r>
    <x v="1"/>
    <x v="10"/>
    <x v="10"/>
    <n v="7.33"/>
  </r>
  <r>
    <x v="1"/>
    <x v="10"/>
    <x v="11"/>
    <n v="7.41"/>
  </r>
  <r>
    <x v="1"/>
    <x v="10"/>
    <x v="12"/>
    <n v="7.49"/>
  </r>
  <r>
    <x v="1"/>
    <x v="10"/>
    <x v="13"/>
    <n v="7.57"/>
  </r>
  <r>
    <x v="1"/>
    <x v="10"/>
    <x v="14"/>
    <n v="7.66"/>
  </r>
  <r>
    <x v="1"/>
    <x v="10"/>
    <x v="15"/>
    <n v="7.77"/>
  </r>
  <r>
    <x v="1"/>
    <x v="10"/>
    <x v="16"/>
    <n v="7.87"/>
  </r>
  <r>
    <x v="1"/>
    <x v="10"/>
    <x v="17"/>
    <n v="7.96"/>
  </r>
  <r>
    <x v="1"/>
    <x v="10"/>
    <x v="18"/>
    <n v="8.02"/>
  </r>
  <r>
    <x v="1"/>
    <x v="10"/>
    <x v="19"/>
    <n v="8.08"/>
  </r>
  <r>
    <x v="1"/>
    <x v="10"/>
    <x v="20"/>
    <n v="8.1300000000000008"/>
  </r>
  <r>
    <x v="1"/>
    <x v="10"/>
    <x v="21"/>
    <n v="8.18"/>
  </r>
  <r>
    <x v="1"/>
    <x v="10"/>
    <x v="22"/>
    <n v="8.27"/>
  </r>
  <r>
    <x v="1"/>
    <x v="10"/>
    <x v="23"/>
    <n v="8.3699999999999992"/>
  </r>
  <r>
    <x v="1"/>
    <x v="10"/>
    <x v="24"/>
    <n v="8.42"/>
  </r>
  <r>
    <x v="1"/>
    <x v="10"/>
    <x v="25"/>
    <n v="8.5399999999999991"/>
  </r>
  <r>
    <x v="1"/>
    <x v="10"/>
    <x v="26"/>
    <n v="8.66"/>
  </r>
  <r>
    <x v="1"/>
    <x v="10"/>
    <x v="27"/>
    <n v="8.7899999999999991"/>
  </r>
  <r>
    <x v="1"/>
    <x v="10"/>
    <x v="28"/>
    <n v="8.9"/>
  </r>
  <r>
    <x v="1"/>
    <x v="10"/>
    <x v="29"/>
    <n v="8.94"/>
  </r>
  <r>
    <x v="1"/>
    <x v="10"/>
    <x v="30"/>
    <n v="9.06"/>
  </r>
  <r>
    <x v="1"/>
    <x v="10"/>
    <x v="31"/>
    <n v="9.14"/>
  </r>
  <r>
    <x v="1"/>
    <x v="10"/>
    <x v="32"/>
    <n v="9.27"/>
  </r>
  <r>
    <x v="1"/>
    <x v="10"/>
    <x v="33"/>
    <n v="9.4"/>
  </r>
  <r>
    <x v="1"/>
    <x v="10"/>
    <x v="34"/>
    <n v="9.4499999999999993"/>
  </r>
  <r>
    <x v="1"/>
    <x v="10"/>
    <x v="35"/>
    <n v="9.59"/>
  </r>
  <r>
    <x v="1"/>
    <x v="10"/>
    <x v="36"/>
    <n v="9.7200000000000006"/>
  </r>
  <r>
    <x v="1"/>
    <x v="10"/>
    <x v="37"/>
    <n v="9.83"/>
  </r>
  <r>
    <x v="1"/>
    <x v="10"/>
    <x v="38"/>
    <n v="9.92"/>
  </r>
  <r>
    <x v="1"/>
    <x v="10"/>
    <x v="39"/>
    <n v="10.06"/>
  </r>
  <r>
    <x v="1"/>
    <x v="10"/>
    <x v="40"/>
    <n v="10.210000000000001"/>
  </r>
  <r>
    <x v="1"/>
    <x v="10"/>
    <x v="41"/>
    <n v="10.32"/>
  </r>
  <r>
    <x v="1"/>
    <x v="10"/>
    <x v="42"/>
    <n v="10.39"/>
  </r>
  <r>
    <x v="1"/>
    <x v="10"/>
    <x v="43"/>
    <n v="10.55"/>
  </r>
  <r>
    <x v="1"/>
    <x v="10"/>
    <x v="44"/>
    <n v="10.61"/>
  </r>
  <r>
    <x v="1"/>
    <x v="10"/>
    <x v="45"/>
    <n v="10.68"/>
  </r>
  <r>
    <x v="1"/>
    <x v="10"/>
    <x v="46"/>
    <n v="10.83"/>
  </r>
  <r>
    <x v="1"/>
    <x v="10"/>
    <x v="47"/>
    <n v="10.93"/>
  </r>
  <r>
    <x v="1"/>
    <x v="10"/>
    <x v="48"/>
    <n v="11.03"/>
  </r>
  <r>
    <x v="1"/>
    <x v="10"/>
    <x v="49"/>
    <n v="11.12"/>
  </r>
  <r>
    <x v="1"/>
    <x v="10"/>
    <x v="50"/>
    <n v="11.29"/>
  </r>
  <r>
    <x v="1"/>
    <x v="10"/>
    <x v="51"/>
    <n v="11.41"/>
  </r>
  <r>
    <x v="1"/>
    <x v="10"/>
    <x v="52"/>
    <n v="11.58"/>
  </r>
  <r>
    <x v="1"/>
    <x v="10"/>
    <x v="53"/>
    <n v="11.75"/>
  </r>
  <r>
    <x v="1"/>
    <x v="10"/>
    <x v="54"/>
    <n v="11.81"/>
  </r>
  <r>
    <x v="1"/>
    <x v="10"/>
    <x v="55"/>
    <n v="11.95"/>
  </r>
  <r>
    <x v="1"/>
    <x v="10"/>
    <x v="56"/>
    <n v="12.09"/>
  </r>
  <r>
    <x v="1"/>
    <x v="10"/>
    <x v="57"/>
    <n v="12.24"/>
  </r>
  <r>
    <x v="1"/>
    <x v="10"/>
    <x v="58"/>
    <n v="12.39"/>
  </r>
  <r>
    <x v="1"/>
    <x v="10"/>
    <x v="59"/>
    <n v="12.49"/>
  </r>
  <r>
    <x v="1"/>
    <x v="10"/>
    <x v="60"/>
    <n v="12.68"/>
  </r>
  <r>
    <x v="1"/>
    <x v="10"/>
    <x v="61"/>
    <n v="12.84"/>
  </r>
  <r>
    <x v="1"/>
    <x v="10"/>
    <x v="62"/>
    <n v="12.9"/>
  </r>
  <r>
    <x v="1"/>
    <x v="11"/>
    <x v="0"/>
    <n v="2.4119860106440001"/>
  </r>
  <r>
    <x v="1"/>
    <x v="11"/>
    <x v="1"/>
    <n v="2.42"/>
  </r>
  <r>
    <x v="1"/>
    <x v="11"/>
    <x v="2"/>
    <n v="2.44"/>
  </r>
  <r>
    <x v="1"/>
    <x v="11"/>
    <x v="3"/>
    <n v="2.46"/>
  </r>
  <r>
    <x v="1"/>
    <x v="11"/>
    <x v="4"/>
    <n v="2.4900000000000002"/>
  </r>
  <r>
    <x v="1"/>
    <x v="11"/>
    <x v="5"/>
    <n v="2.5"/>
  </r>
  <r>
    <x v="1"/>
    <x v="11"/>
    <x v="6"/>
    <n v="2.52"/>
  </r>
  <r>
    <x v="1"/>
    <x v="11"/>
    <x v="7"/>
    <n v="2.5299999999999998"/>
  </r>
  <r>
    <x v="1"/>
    <x v="11"/>
    <x v="8"/>
    <n v="2.56"/>
  </r>
  <r>
    <x v="1"/>
    <x v="11"/>
    <x v="9"/>
    <n v="2.59"/>
  </r>
  <r>
    <x v="1"/>
    <x v="11"/>
    <x v="10"/>
    <n v="2.61"/>
  </r>
  <r>
    <x v="1"/>
    <x v="11"/>
    <x v="11"/>
    <n v="2.63"/>
  </r>
  <r>
    <x v="1"/>
    <x v="11"/>
    <x v="12"/>
    <n v="2.65"/>
  </r>
  <r>
    <x v="1"/>
    <x v="11"/>
    <x v="13"/>
    <n v="2.67"/>
  </r>
  <r>
    <x v="1"/>
    <x v="11"/>
    <x v="14"/>
    <n v="2.7"/>
  </r>
  <r>
    <x v="1"/>
    <x v="11"/>
    <x v="15"/>
    <n v="2.72"/>
  </r>
  <r>
    <x v="1"/>
    <x v="11"/>
    <x v="16"/>
    <n v="2.76"/>
  </r>
  <r>
    <x v="1"/>
    <x v="11"/>
    <x v="17"/>
    <n v="2.78"/>
  </r>
  <r>
    <x v="1"/>
    <x v="11"/>
    <x v="18"/>
    <n v="2.8"/>
  </r>
  <r>
    <x v="1"/>
    <x v="11"/>
    <x v="19"/>
    <n v="2.84"/>
  </r>
  <r>
    <x v="1"/>
    <x v="11"/>
    <x v="20"/>
    <n v="2.86"/>
  </r>
  <r>
    <x v="1"/>
    <x v="11"/>
    <x v="21"/>
    <n v="2.89"/>
  </r>
  <r>
    <x v="1"/>
    <x v="11"/>
    <x v="22"/>
    <n v="2.91"/>
  </r>
  <r>
    <x v="1"/>
    <x v="11"/>
    <x v="23"/>
    <n v="2.95"/>
  </r>
  <r>
    <x v="1"/>
    <x v="11"/>
    <x v="24"/>
    <n v="2.98"/>
  </r>
  <r>
    <x v="1"/>
    <x v="11"/>
    <x v="25"/>
    <n v="3.01"/>
  </r>
  <r>
    <x v="1"/>
    <x v="11"/>
    <x v="26"/>
    <n v="3.04"/>
  </r>
  <r>
    <x v="1"/>
    <x v="11"/>
    <x v="27"/>
    <n v="3.07"/>
  </r>
  <r>
    <x v="1"/>
    <x v="11"/>
    <x v="28"/>
    <n v="3.1"/>
  </r>
  <r>
    <x v="1"/>
    <x v="11"/>
    <x v="29"/>
    <n v="3.13"/>
  </r>
  <r>
    <x v="1"/>
    <x v="11"/>
    <x v="30"/>
    <n v="3.15"/>
  </r>
  <r>
    <x v="1"/>
    <x v="11"/>
    <x v="31"/>
    <n v="3.18"/>
  </r>
  <r>
    <x v="1"/>
    <x v="11"/>
    <x v="32"/>
    <n v="3.2"/>
  </r>
  <r>
    <x v="1"/>
    <x v="11"/>
    <x v="33"/>
    <n v="3.24"/>
  </r>
  <r>
    <x v="1"/>
    <x v="11"/>
    <x v="34"/>
    <n v="3.28"/>
  </r>
  <r>
    <x v="1"/>
    <x v="11"/>
    <x v="35"/>
    <n v="3.32"/>
  </r>
  <r>
    <x v="1"/>
    <x v="11"/>
    <x v="36"/>
    <n v="3.36"/>
  </r>
  <r>
    <x v="1"/>
    <x v="11"/>
    <x v="37"/>
    <n v="3.38"/>
  </r>
  <r>
    <x v="1"/>
    <x v="11"/>
    <x v="38"/>
    <n v="3.42"/>
  </r>
  <r>
    <x v="1"/>
    <x v="11"/>
    <x v="39"/>
    <n v="3.46"/>
  </r>
  <r>
    <x v="1"/>
    <x v="11"/>
    <x v="40"/>
    <n v="3.49"/>
  </r>
  <r>
    <x v="1"/>
    <x v="11"/>
    <x v="41"/>
    <n v="3.53"/>
  </r>
  <r>
    <x v="1"/>
    <x v="11"/>
    <x v="42"/>
    <n v="3.55"/>
  </r>
  <r>
    <x v="1"/>
    <x v="11"/>
    <x v="43"/>
    <n v="3.58"/>
  </r>
  <r>
    <x v="1"/>
    <x v="11"/>
    <x v="44"/>
    <n v="3.6"/>
  </r>
  <r>
    <x v="1"/>
    <x v="11"/>
    <x v="45"/>
    <n v="3.64"/>
  </r>
  <r>
    <x v="1"/>
    <x v="11"/>
    <x v="46"/>
    <n v="3.67"/>
  </r>
  <r>
    <x v="1"/>
    <x v="11"/>
    <x v="47"/>
    <n v="3.69"/>
  </r>
  <r>
    <x v="1"/>
    <x v="11"/>
    <x v="48"/>
    <n v="3.72"/>
  </r>
  <r>
    <x v="1"/>
    <x v="11"/>
    <x v="49"/>
    <n v="3.77"/>
  </r>
  <r>
    <x v="1"/>
    <x v="11"/>
    <x v="50"/>
    <n v="3.8"/>
  </r>
  <r>
    <x v="1"/>
    <x v="11"/>
    <x v="51"/>
    <n v="3.82"/>
  </r>
  <r>
    <x v="1"/>
    <x v="11"/>
    <x v="52"/>
    <n v="3.84"/>
  </r>
  <r>
    <x v="1"/>
    <x v="11"/>
    <x v="53"/>
    <n v="3.89"/>
  </r>
  <r>
    <x v="1"/>
    <x v="11"/>
    <x v="54"/>
    <n v="3.92"/>
  </r>
  <r>
    <x v="1"/>
    <x v="11"/>
    <x v="55"/>
    <n v="3.98"/>
  </r>
  <r>
    <x v="1"/>
    <x v="11"/>
    <x v="56"/>
    <n v="4.0199999999999996"/>
  </r>
  <r>
    <x v="1"/>
    <x v="11"/>
    <x v="57"/>
    <n v="4.04"/>
  </r>
  <r>
    <x v="1"/>
    <x v="11"/>
    <x v="58"/>
    <n v="4.0999999999999996"/>
  </r>
  <r>
    <x v="1"/>
    <x v="11"/>
    <x v="59"/>
    <n v="4.16"/>
  </r>
  <r>
    <x v="1"/>
    <x v="11"/>
    <x v="60"/>
    <n v="4.18"/>
  </r>
  <r>
    <x v="1"/>
    <x v="11"/>
    <x v="61"/>
    <n v="4.21"/>
  </r>
  <r>
    <x v="1"/>
    <x v="11"/>
    <x v="62"/>
    <n v="4.24"/>
  </r>
  <r>
    <x v="1"/>
    <x v="12"/>
    <x v="0"/>
    <n v="7.5256302162990005"/>
  </r>
  <r>
    <x v="1"/>
    <x v="12"/>
    <x v="1"/>
    <n v="7.56"/>
  </r>
  <r>
    <x v="1"/>
    <x v="12"/>
    <x v="2"/>
    <n v="7.61"/>
  </r>
  <r>
    <x v="1"/>
    <x v="12"/>
    <x v="3"/>
    <n v="7.72"/>
  </r>
  <r>
    <x v="1"/>
    <x v="12"/>
    <x v="4"/>
    <n v="7.83"/>
  </r>
  <r>
    <x v="1"/>
    <x v="12"/>
    <x v="5"/>
    <n v="7.87"/>
  </r>
  <r>
    <x v="1"/>
    <x v="12"/>
    <x v="6"/>
    <n v="7.99"/>
  </r>
  <r>
    <x v="1"/>
    <x v="12"/>
    <x v="7"/>
    <n v="8.09"/>
  </r>
  <r>
    <x v="1"/>
    <x v="12"/>
    <x v="8"/>
    <n v="8.18"/>
  </r>
  <r>
    <x v="1"/>
    <x v="12"/>
    <x v="9"/>
    <n v="8.24"/>
  </r>
  <r>
    <x v="1"/>
    <x v="12"/>
    <x v="10"/>
    <n v="8.33"/>
  </r>
  <r>
    <x v="1"/>
    <x v="12"/>
    <x v="11"/>
    <n v="8.4"/>
  </r>
  <r>
    <x v="1"/>
    <x v="12"/>
    <x v="12"/>
    <n v="8.5"/>
  </r>
  <r>
    <x v="1"/>
    <x v="12"/>
    <x v="13"/>
    <n v="8.58"/>
  </r>
  <r>
    <x v="1"/>
    <x v="12"/>
    <x v="14"/>
    <n v="8.69"/>
  </r>
  <r>
    <x v="1"/>
    <x v="12"/>
    <x v="15"/>
    <n v="8.76"/>
  </r>
  <r>
    <x v="1"/>
    <x v="12"/>
    <x v="16"/>
    <n v="8.8699999999999992"/>
  </r>
  <r>
    <x v="1"/>
    <x v="12"/>
    <x v="17"/>
    <n v="8.99"/>
  </r>
  <r>
    <x v="1"/>
    <x v="12"/>
    <x v="18"/>
    <n v="9.1199999999999992"/>
  </r>
  <r>
    <x v="1"/>
    <x v="12"/>
    <x v="19"/>
    <n v="9.2200000000000006"/>
  </r>
  <r>
    <x v="1"/>
    <x v="12"/>
    <x v="20"/>
    <n v="9.35"/>
  </r>
  <r>
    <x v="1"/>
    <x v="12"/>
    <x v="21"/>
    <n v="9.4"/>
  </r>
  <r>
    <x v="1"/>
    <x v="12"/>
    <x v="22"/>
    <n v="9.49"/>
  </r>
  <r>
    <x v="1"/>
    <x v="12"/>
    <x v="23"/>
    <n v="9.58"/>
  </r>
  <r>
    <x v="1"/>
    <x v="12"/>
    <x v="24"/>
    <n v="9.7200000000000006"/>
  </r>
  <r>
    <x v="1"/>
    <x v="12"/>
    <x v="25"/>
    <n v="9.85"/>
  </r>
  <r>
    <x v="1"/>
    <x v="12"/>
    <x v="26"/>
    <n v="10"/>
  </r>
  <r>
    <x v="1"/>
    <x v="12"/>
    <x v="27"/>
    <n v="10.15"/>
  </r>
  <r>
    <x v="1"/>
    <x v="12"/>
    <x v="28"/>
    <n v="10.27"/>
  </r>
  <r>
    <x v="1"/>
    <x v="12"/>
    <x v="29"/>
    <n v="10.4"/>
  </r>
  <r>
    <x v="1"/>
    <x v="12"/>
    <x v="30"/>
    <n v="10.48"/>
  </r>
  <r>
    <x v="1"/>
    <x v="12"/>
    <x v="31"/>
    <n v="10.61"/>
  </r>
  <r>
    <x v="1"/>
    <x v="12"/>
    <x v="32"/>
    <n v="10.76"/>
  </r>
  <r>
    <x v="1"/>
    <x v="12"/>
    <x v="33"/>
    <n v="10.86"/>
  </r>
  <r>
    <x v="1"/>
    <x v="12"/>
    <x v="34"/>
    <n v="10.97"/>
  </r>
  <r>
    <x v="1"/>
    <x v="12"/>
    <x v="35"/>
    <n v="11.02"/>
  </r>
  <r>
    <x v="1"/>
    <x v="12"/>
    <x v="36"/>
    <n v="11.09"/>
  </r>
  <r>
    <x v="1"/>
    <x v="12"/>
    <x v="37"/>
    <n v="11.22"/>
  </r>
  <r>
    <x v="1"/>
    <x v="12"/>
    <x v="38"/>
    <n v="11.3"/>
  </r>
  <r>
    <x v="1"/>
    <x v="12"/>
    <x v="39"/>
    <n v="11.39"/>
  </r>
  <r>
    <x v="1"/>
    <x v="12"/>
    <x v="40"/>
    <n v="11.56"/>
  </r>
  <r>
    <x v="1"/>
    <x v="12"/>
    <x v="41"/>
    <n v="11.63"/>
  </r>
  <r>
    <x v="1"/>
    <x v="12"/>
    <x v="42"/>
    <n v="11.79"/>
  </r>
  <r>
    <x v="1"/>
    <x v="12"/>
    <x v="43"/>
    <n v="11.92"/>
  </r>
  <r>
    <x v="1"/>
    <x v="12"/>
    <x v="44"/>
    <n v="12.05"/>
  </r>
  <r>
    <x v="1"/>
    <x v="12"/>
    <x v="45"/>
    <n v="12.12"/>
  </r>
  <r>
    <x v="1"/>
    <x v="12"/>
    <x v="46"/>
    <n v="12.18"/>
  </r>
  <r>
    <x v="1"/>
    <x v="12"/>
    <x v="47"/>
    <n v="12.33"/>
  </r>
  <r>
    <x v="1"/>
    <x v="12"/>
    <x v="48"/>
    <n v="12.49"/>
  </r>
  <r>
    <x v="1"/>
    <x v="12"/>
    <x v="49"/>
    <n v="12.59"/>
  </r>
  <r>
    <x v="1"/>
    <x v="12"/>
    <x v="50"/>
    <n v="12.68"/>
  </r>
  <r>
    <x v="1"/>
    <x v="12"/>
    <x v="51"/>
    <n v="12.83"/>
  </r>
  <r>
    <x v="1"/>
    <x v="12"/>
    <x v="52"/>
    <n v="12.92"/>
  </r>
  <r>
    <x v="1"/>
    <x v="12"/>
    <x v="53"/>
    <n v="13.05"/>
  </r>
  <r>
    <x v="1"/>
    <x v="12"/>
    <x v="54"/>
    <n v="13.18"/>
  </r>
  <r>
    <x v="1"/>
    <x v="12"/>
    <x v="55"/>
    <n v="13.38"/>
  </r>
  <r>
    <x v="1"/>
    <x v="12"/>
    <x v="56"/>
    <n v="13.49"/>
  </r>
  <r>
    <x v="1"/>
    <x v="12"/>
    <x v="57"/>
    <n v="13.56"/>
  </r>
  <r>
    <x v="1"/>
    <x v="12"/>
    <x v="58"/>
    <n v="13.74"/>
  </r>
  <r>
    <x v="1"/>
    <x v="12"/>
    <x v="59"/>
    <n v="13.86"/>
  </r>
  <r>
    <x v="1"/>
    <x v="12"/>
    <x v="60"/>
    <n v="13.98"/>
  </r>
  <r>
    <x v="1"/>
    <x v="12"/>
    <x v="61"/>
    <n v="14.05"/>
  </r>
  <r>
    <x v="1"/>
    <x v="12"/>
    <x v="62"/>
    <n v="14.23"/>
  </r>
  <r>
    <x v="1"/>
    <x v="13"/>
    <x v="0"/>
    <n v="1.217821402092"/>
  </r>
  <r>
    <x v="1"/>
    <x v="13"/>
    <x v="1"/>
    <n v="1.23"/>
  </r>
  <r>
    <x v="1"/>
    <x v="13"/>
    <x v="2"/>
    <n v="1.25"/>
  </r>
  <r>
    <x v="1"/>
    <x v="13"/>
    <x v="3"/>
    <n v="1.26"/>
  </r>
  <r>
    <x v="1"/>
    <x v="13"/>
    <x v="4"/>
    <n v="1.27"/>
  </r>
  <r>
    <x v="1"/>
    <x v="13"/>
    <x v="5"/>
    <n v="1.28"/>
  </r>
  <r>
    <x v="1"/>
    <x v="13"/>
    <x v="6"/>
    <n v="1.3"/>
  </r>
  <r>
    <x v="1"/>
    <x v="13"/>
    <x v="7"/>
    <n v="1.31"/>
  </r>
  <r>
    <x v="1"/>
    <x v="13"/>
    <x v="8"/>
    <n v="1.33"/>
  </r>
  <r>
    <x v="1"/>
    <x v="13"/>
    <x v="9"/>
    <n v="1.35"/>
  </r>
  <r>
    <x v="1"/>
    <x v="13"/>
    <x v="10"/>
    <n v="1.36"/>
  </r>
  <r>
    <x v="1"/>
    <x v="13"/>
    <x v="11"/>
    <n v="1.37"/>
  </r>
  <r>
    <x v="1"/>
    <x v="13"/>
    <x v="12"/>
    <n v="1.38"/>
  </r>
  <r>
    <x v="1"/>
    <x v="13"/>
    <x v="13"/>
    <n v="1.4"/>
  </r>
  <r>
    <x v="1"/>
    <x v="13"/>
    <x v="14"/>
    <n v="1.42"/>
  </r>
  <r>
    <x v="1"/>
    <x v="13"/>
    <x v="15"/>
    <n v="1.43"/>
  </r>
  <r>
    <x v="1"/>
    <x v="13"/>
    <x v="16"/>
    <n v="1.44"/>
  </r>
  <r>
    <x v="1"/>
    <x v="13"/>
    <x v="17"/>
    <n v="1.46"/>
  </r>
  <r>
    <x v="1"/>
    <x v="13"/>
    <x v="18"/>
    <n v="1.48"/>
  </r>
  <r>
    <x v="1"/>
    <x v="13"/>
    <x v="19"/>
    <n v="1.5"/>
  </r>
  <r>
    <x v="1"/>
    <x v="13"/>
    <x v="20"/>
    <n v="1.51"/>
  </r>
  <r>
    <x v="1"/>
    <x v="13"/>
    <x v="21"/>
    <n v="1.53"/>
  </r>
  <r>
    <x v="1"/>
    <x v="13"/>
    <x v="22"/>
    <n v="1.55"/>
  </r>
  <r>
    <x v="1"/>
    <x v="13"/>
    <x v="23"/>
    <n v="1.57"/>
  </r>
  <r>
    <x v="1"/>
    <x v="13"/>
    <x v="24"/>
    <n v="1.59"/>
  </r>
  <r>
    <x v="1"/>
    <x v="13"/>
    <x v="25"/>
    <n v="1.6"/>
  </r>
  <r>
    <x v="1"/>
    <x v="13"/>
    <x v="26"/>
    <n v="1.61"/>
  </r>
  <r>
    <x v="1"/>
    <x v="13"/>
    <x v="27"/>
    <n v="1.63"/>
  </r>
  <r>
    <x v="1"/>
    <x v="13"/>
    <x v="28"/>
    <n v="1.65"/>
  </r>
  <r>
    <x v="1"/>
    <x v="13"/>
    <x v="29"/>
    <n v="1.67"/>
  </r>
  <r>
    <x v="1"/>
    <x v="13"/>
    <x v="30"/>
    <n v="1.69"/>
  </r>
  <r>
    <x v="1"/>
    <x v="13"/>
    <x v="31"/>
    <n v="1.71"/>
  </r>
  <r>
    <x v="1"/>
    <x v="13"/>
    <x v="32"/>
    <n v="1.72"/>
  </r>
  <r>
    <x v="1"/>
    <x v="13"/>
    <x v="33"/>
    <n v="1.73"/>
  </r>
  <r>
    <x v="1"/>
    <x v="13"/>
    <x v="34"/>
    <n v="1.74"/>
  </r>
  <r>
    <x v="1"/>
    <x v="13"/>
    <x v="35"/>
    <n v="1.76"/>
  </r>
  <r>
    <x v="1"/>
    <x v="13"/>
    <x v="36"/>
    <n v="1.77"/>
  </r>
  <r>
    <x v="1"/>
    <x v="13"/>
    <x v="37"/>
    <n v="1.79"/>
  </r>
  <r>
    <x v="1"/>
    <x v="13"/>
    <x v="38"/>
    <n v="1.81"/>
  </r>
  <r>
    <x v="1"/>
    <x v="13"/>
    <x v="39"/>
    <n v="1.83"/>
  </r>
  <r>
    <x v="1"/>
    <x v="13"/>
    <x v="40"/>
    <n v="1.85"/>
  </r>
  <r>
    <x v="1"/>
    <x v="13"/>
    <x v="41"/>
    <n v="1.88"/>
  </r>
  <r>
    <x v="1"/>
    <x v="13"/>
    <x v="42"/>
    <n v="1.89"/>
  </r>
  <r>
    <x v="1"/>
    <x v="13"/>
    <x v="43"/>
    <n v="1.92"/>
  </r>
  <r>
    <x v="1"/>
    <x v="13"/>
    <x v="44"/>
    <n v="1.93"/>
  </r>
  <r>
    <x v="1"/>
    <x v="13"/>
    <x v="45"/>
    <n v="1.95"/>
  </r>
  <r>
    <x v="1"/>
    <x v="13"/>
    <x v="46"/>
    <n v="1.97"/>
  </r>
  <r>
    <x v="1"/>
    <x v="13"/>
    <x v="47"/>
    <n v="2"/>
  </r>
  <r>
    <x v="1"/>
    <x v="13"/>
    <x v="48"/>
    <n v="2.02"/>
  </r>
  <r>
    <x v="1"/>
    <x v="13"/>
    <x v="49"/>
    <n v="2.04"/>
  </r>
  <r>
    <x v="1"/>
    <x v="13"/>
    <x v="50"/>
    <n v="2.0699999999999998"/>
  </r>
  <r>
    <x v="1"/>
    <x v="13"/>
    <x v="51"/>
    <n v="2.1"/>
  </r>
  <r>
    <x v="1"/>
    <x v="13"/>
    <x v="52"/>
    <n v="2.13"/>
  </r>
  <r>
    <x v="1"/>
    <x v="13"/>
    <x v="53"/>
    <n v="2.16"/>
  </r>
  <r>
    <x v="1"/>
    <x v="13"/>
    <x v="54"/>
    <n v="2.19"/>
  </r>
  <r>
    <x v="1"/>
    <x v="13"/>
    <x v="55"/>
    <n v="2.2000000000000002"/>
  </r>
  <r>
    <x v="1"/>
    <x v="13"/>
    <x v="56"/>
    <n v="2.2200000000000002"/>
  </r>
  <r>
    <x v="1"/>
    <x v="13"/>
    <x v="57"/>
    <n v="2.23"/>
  </r>
  <r>
    <x v="1"/>
    <x v="13"/>
    <x v="58"/>
    <n v="2.2599999999999998"/>
  </r>
  <r>
    <x v="1"/>
    <x v="13"/>
    <x v="59"/>
    <n v="2.29"/>
  </r>
  <r>
    <x v="1"/>
    <x v="13"/>
    <x v="60"/>
    <n v="2.2999999999999998"/>
  </r>
  <r>
    <x v="1"/>
    <x v="13"/>
    <x v="61"/>
    <n v="2.33"/>
  </r>
  <r>
    <x v="1"/>
    <x v="13"/>
    <x v="62"/>
    <n v="2.35"/>
  </r>
  <r>
    <x v="2"/>
    <x v="14"/>
    <x v="0"/>
    <n v="7.5641920443979993"/>
  </r>
  <r>
    <x v="2"/>
    <x v="14"/>
    <x v="1"/>
    <n v="7.6"/>
  </r>
  <r>
    <x v="2"/>
    <x v="14"/>
    <x v="2"/>
    <n v="7.65"/>
  </r>
  <r>
    <x v="2"/>
    <x v="14"/>
    <x v="3"/>
    <n v="7.76"/>
  </r>
  <r>
    <x v="2"/>
    <x v="14"/>
    <x v="4"/>
    <n v="7.81"/>
  </r>
  <r>
    <x v="2"/>
    <x v="14"/>
    <x v="5"/>
    <n v="7.91"/>
  </r>
  <r>
    <x v="2"/>
    <x v="14"/>
    <x v="6"/>
    <n v="7.98"/>
  </r>
  <r>
    <x v="2"/>
    <x v="14"/>
    <x v="7"/>
    <n v="8.0299999999999994"/>
  </r>
  <r>
    <x v="2"/>
    <x v="14"/>
    <x v="8"/>
    <n v="8.09"/>
  </r>
  <r>
    <x v="2"/>
    <x v="14"/>
    <x v="9"/>
    <n v="8.18"/>
  </r>
  <r>
    <x v="2"/>
    <x v="14"/>
    <x v="10"/>
    <n v="8.27"/>
  </r>
  <r>
    <x v="2"/>
    <x v="14"/>
    <x v="11"/>
    <n v="8.39"/>
  </r>
  <r>
    <x v="2"/>
    <x v="14"/>
    <x v="12"/>
    <n v="8.49"/>
  </r>
  <r>
    <x v="2"/>
    <x v="14"/>
    <x v="13"/>
    <n v="8.59"/>
  </r>
  <r>
    <x v="2"/>
    <x v="14"/>
    <x v="14"/>
    <n v="8.66"/>
  </r>
  <r>
    <x v="2"/>
    <x v="14"/>
    <x v="15"/>
    <n v="8.76"/>
  </r>
  <r>
    <x v="2"/>
    <x v="14"/>
    <x v="16"/>
    <n v="8.83"/>
  </r>
  <r>
    <x v="2"/>
    <x v="14"/>
    <x v="17"/>
    <n v="8.94"/>
  </r>
  <r>
    <x v="2"/>
    <x v="14"/>
    <x v="18"/>
    <n v="8.98"/>
  </r>
  <r>
    <x v="2"/>
    <x v="14"/>
    <x v="19"/>
    <n v="9.11"/>
  </r>
  <r>
    <x v="2"/>
    <x v="14"/>
    <x v="20"/>
    <n v="9.16"/>
  </r>
  <r>
    <x v="2"/>
    <x v="14"/>
    <x v="21"/>
    <n v="9.2100000000000009"/>
  </r>
  <r>
    <x v="2"/>
    <x v="14"/>
    <x v="22"/>
    <n v="9.35"/>
  </r>
  <r>
    <x v="2"/>
    <x v="14"/>
    <x v="23"/>
    <n v="9.42"/>
  </r>
  <r>
    <x v="2"/>
    <x v="14"/>
    <x v="24"/>
    <n v="9.5500000000000007"/>
  </r>
  <r>
    <x v="2"/>
    <x v="14"/>
    <x v="25"/>
    <n v="9.6300000000000008"/>
  </r>
  <r>
    <x v="2"/>
    <x v="14"/>
    <x v="26"/>
    <n v="9.6999999999999993"/>
  </r>
  <r>
    <x v="2"/>
    <x v="14"/>
    <x v="27"/>
    <n v="9.75"/>
  </r>
  <r>
    <x v="2"/>
    <x v="14"/>
    <x v="28"/>
    <n v="9.9"/>
  </r>
  <r>
    <x v="2"/>
    <x v="14"/>
    <x v="29"/>
    <n v="9.9499999999999993"/>
  </r>
  <r>
    <x v="2"/>
    <x v="14"/>
    <x v="30"/>
    <n v="10.06"/>
  </r>
  <r>
    <x v="2"/>
    <x v="14"/>
    <x v="31"/>
    <n v="10.16"/>
  </r>
  <r>
    <x v="2"/>
    <x v="14"/>
    <x v="32"/>
    <n v="10.28"/>
  </r>
  <r>
    <x v="2"/>
    <x v="14"/>
    <x v="33"/>
    <n v="10.4"/>
  </r>
  <r>
    <x v="2"/>
    <x v="14"/>
    <x v="34"/>
    <n v="10.45"/>
  </r>
  <r>
    <x v="2"/>
    <x v="14"/>
    <x v="35"/>
    <n v="10.55"/>
  </r>
  <r>
    <x v="2"/>
    <x v="14"/>
    <x v="36"/>
    <n v="10.7"/>
  </r>
  <r>
    <x v="2"/>
    <x v="14"/>
    <x v="37"/>
    <n v="10.84"/>
  </r>
  <r>
    <x v="2"/>
    <x v="14"/>
    <x v="38"/>
    <n v="10.96"/>
  </r>
  <r>
    <x v="2"/>
    <x v="14"/>
    <x v="39"/>
    <n v="11.09"/>
  </r>
  <r>
    <x v="2"/>
    <x v="14"/>
    <x v="40"/>
    <n v="11.15"/>
  </r>
  <r>
    <x v="2"/>
    <x v="14"/>
    <x v="41"/>
    <n v="11.27"/>
  </r>
  <r>
    <x v="2"/>
    <x v="14"/>
    <x v="42"/>
    <n v="11.36"/>
  </r>
  <r>
    <x v="2"/>
    <x v="14"/>
    <x v="43"/>
    <n v="11.43"/>
  </r>
  <r>
    <x v="2"/>
    <x v="14"/>
    <x v="44"/>
    <n v="11.6"/>
  </r>
  <r>
    <x v="2"/>
    <x v="14"/>
    <x v="45"/>
    <n v="11.72"/>
  </r>
  <r>
    <x v="2"/>
    <x v="14"/>
    <x v="46"/>
    <n v="11.84"/>
  </r>
  <r>
    <x v="2"/>
    <x v="14"/>
    <x v="47"/>
    <n v="11.93"/>
  </r>
  <r>
    <x v="2"/>
    <x v="14"/>
    <x v="48"/>
    <n v="12.11"/>
  </r>
  <r>
    <x v="2"/>
    <x v="14"/>
    <x v="49"/>
    <n v="12.27"/>
  </r>
  <r>
    <x v="2"/>
    <x v="14"/>
    <x v="50"/>
    <n v="12.33"/>
  </r>
  <r>
    <x v="2"/>
    <x v="14"/>
    <x v="51"/>
    <n v="12.47"/>
  </r>
  <r>
    <x v="2"/>
    <x v="14"/>
    <x v="52"/>
    <n v="12.63"/>
  </r>
  <r>
    <x v="2"/>
    <x v="14"/>
    <x v="53"/>
    <n v="12.74"/>
  </r>
  <r>
    <x v="2"/>
    <x v="14"/>
    <x v="54"/>
    <n v="12.87"/>
  </r>
  <r>
    <x v="2"/>
    <x v="14"/>
    <x v="55"/>
    <n v="13.01"/>
  </r>
  <r>
    <x v="2"/>
    <x v="14"/>
    <x v="56"/>
    <n v="13.14"/>
  </r>
  <r>
    <x v="2"/>
    <x v="14"/>
    <x v="57"/>
    <n v="13.32"/>
  </r>
  <r>
    <x v="2"/>
    <x v="14"/>
    <x v="58"/>
    <n v="13.52"/>
  </r>
  <r>
    <x v="2"/>
    <x v="14"/>
    <x v="59"/>
    <n v="13.6"/>
  </r>
  <r>
    <x v="2"/>
    <x v="14"/>
    <x v="60"/>
    <n v="13.72"/>
  </r>
  <r>
    <x v="2"/>
    <x v="14"/>
    <x v="61"/>
    <n v="13.93"/>
  </r>
  <r>
    <x v="2"/>
    <x v="14"/>
    <x v="62"/>
    <n v="14.01"/>
  </r>
  <r>
    <x v="2"/>
    <x v="15"/>
    <x v="0"/>
    <n v="3.6974485710180001"/>
  </r>
  <r>
    <x v="2"/>
    <x v="15"/>
    <x v="1"/>
    <n v="3.73"/>
  </r>
  <r>
    <x v="2"/>
    <x v="15"/>
    <x v="2"/>
    <n v="3.77"/>
  </r>
  <r>
    <x v="2"/>
    <x v="15"/>
    <x v="3"/>
    <n v="3.79"/>
  </r>
  <r>
    <x v="2"/>
    <x v="15"/>
    <x v="4"/>
    <n v="3.84"/>
  </r>
  <r>
    <x v="2"/>
    <x v="15"/>
    <x v="5"/>
    <n v="3.87"/>
  </r>
  <r>
    <x v="2"/>
    <x v="15"/>
    <x v="6"/>
    <n v="3.93"/>
  </r>
  <r>
    <x v="2"/>
    <x v="15"/>
    <x v="7"/>
    <n v="3.95"/>
  </r>
  <r>
    <x v="2"/>
    <x v="15"/>
    <x v="8"/>
    <n v="3.99"/>
  </r>
  <r>
    <x v="2"/>
    <x v="15"/>
    <x v="9"/>
    <n v="4.03"/>
  </r>
  <r>
    <x v="2"/>
    <x v="15"/>
    <x v="10"/>
    <n v="4.07"/>
  </r>
  <r>
    <x v="2"/>
    <x v="15"/>
    <x v="11"/>
    <n v="4.1100000000000003"/>
  </r>
  <r>
    <x v="2"/>
    <x v="15"/>
    <x v="12"/>
    <n v="4.1500000000000004"/>
  </r>
  <r>
    <x v="2"/>
    <x v="15"/>
    <x v="13"/>
    <n v="4.21"/>
  </r>
  <r>
    <x v="2"/>
    <x v="15"/>
    <x v="14"/>
    <n v="4.24"/>
  </r>
  <r>
    <x v="2"/>
    <x v="15"/>
    <x v="15"/>
    <n v="4.2699999999999996"/>
  </r>
  <r>
    <x v="2"/>
    <x v="15"/>
    <x v="16"/>
    <n v="4.3099999999999996"/>
  </r>
  <r>
    <x v="2"/>
    <x v="15"/>
    <x v="17"/>
    <n v="4.37"/>
  </r>
  <r>
    <x v="2"/>
    <x v="15"/>
    <x v="18"/>
    <n v="4.41"/>
  </r>
  <r>
    <x v="2"/>
    <x v="15"/>
    <x v="19"/>
    <n v="4.43"/>
  </r>
  <r>
    <x v="2"/>
    <x v="15"/>
    <x v="20"/>
    <n v="4.4800000000000004"/>
  </r>
  <r>
    <x v="2"/>
    <x v="15"/>
    <x v="21"/>
    <n v="4.55"/>
  </r>
  <r>
    <x v="2"/>
    <x v="15"/>
    <x v="22"/>
    <n v="4.6100000000000003"/>
  </r>
  <r>
    <x v="2"/>
    <x v="15"/>
    <x v="23"/>
    <n v="4.66"/>
  </r>
  <r>
    <x v="2"/>
    <x v="15"/>
    <x v="24"/>
    <n v="4.72"/>
  </r>
  <r>
    <x v="2"/>
    <x v="15"/>
    <x v="25"/>
    <n v="4.7699999999999996"/>
  </r>
  <r>
    <x v="2"/>
    <x v="15"/>
    <x v="26"/>
    <n v="4.8099999999999996"/>
  </r>
  <r>
    <x v="2"/>
    <x v="15"/>
    <x v="27"/>
    <n v="4.87"/>
  </r>
  <r>
    <x v="2"/>
    <x v="15"/>
    <x v="28"/>
    <n v="4.93"/>
  </r>
  <r>
    <x v="2"/>
    <x v="15"/>
    <x v="29"/>
    <n v="4.97"/>
  </r>
  <r>
    <x v="2"/>
    <x v="15"/>
    <x v="30"/>
    <n v="5.0199999999999996"/>
  </r>
  <r>
    <x v="2"/>
    <x v="15"/>
    <x v="31"/>
    <n v="5.05"/>
  </r>
  <r>
    <x v="2"/>
    <x v="15"/>
    <x v="32"/>
    <n v="5.12"/>
  </r>
  <r>
    <x v="2"/>
    <x v="15"/>
    <x v="33"/>
    <n v="5.15"/>
  </r>
  <r>
    <x v="2"/>
    <x v="15"/>
    <x v="34"/>
    <n v="5.18"/>
  </r>
  <r>
    <x v="2"/>
    <x v="15"/>
    <x v="35"/>
    <n v="5.24"/>
  </r>
  <r>
    <x v="2"/>
    <x v="15"/>
    <x v="36"/>
    <n v="5.31"/>
  </r>
  <r>
    <x v="2"/>
    <x v="15"/>
    <x v="37"/>
    <n v="5.34"/>
  </r>
  <r>
    <x v="2"/>
    <x v="15"/>
    <x v="38"/>
    <n v="5.42"/>
  </r>
  <r>
    <x v="2"/>
    <x v="15"/>
    <x v="39"/>
    <n v="5.45"/>
  </r>
  <r>
    <x v="2"/>
    <x v="15"/>
    <x v="40"/>
    <n v="5.52"/>
  </r>
  <r>
    <x v="2"/>
    <x v="15"/>
    <x v="41"/>
    <n v="5.6"/>
  </r>
  <r>
    <x v="2"/>
    <x v="15"/>
    <x v="42"/>
    <n v="5.65"/>
  </r>
  <r>
    <x v="2"/>
    <x v="15"/>
    <x v="43"/>
    <n v="5.68"/>
  </r>
  <r>
    <x v="2"/>
    <x v="15"/>
    <x v="44"/>
    <n v="5.73"/>
  </r>
  <r>
    <x v="2"/>
    <x v="15"/>
    <x v="45"/>
    <n v="5.81"/>
  </r>
  <r>
    <x v="2"/>
    <x v="15"/>
    <x v="46"/>
    <n v="5.86"/>
  </r>
  <r>
    <x v="2"/>
    <x v="15"/>
    <x v="47"/>
    <n v="5.91"/>
  </r>
  <r>
    <x v="2"/>
    <x v="15"/>
    <x v="48"/>
    <n v="5.95"/>
  </r>
  <r>
    <x v="2"/>
    <x v="15"/>
    <x v="49"/>
    <n v="6"/>
  </r>
  <r>
    <x v="2"/>
    <x v="15"/>
    <x v="50"/>
    <n v="6.05"/>
  </r>
  <r>
    <x v="2"/>
    <x v="15"/>
    <x v="51"/>
    <n v="6.1"/>
  </r>
  <r>
    <x v="2"/>
    <x v="15"/>
    <x v="52"/>
    <n v="6.18"/>
  </r>
  <r>
    <x v="2"/>
    <x v="15"/>
    <x v="53"/>
    <n v="6.27"/>
  </r>
  <r>
    <x v="2"/>
    <x v="15"/>
    <x v="54"/>
    <n v="6.36"/>
  </r>
  <r>
    <x v="2"/>
    <x v="15"/>
    <x v="55"/>
    <n v="6.46"/>
  </r>
  <r>
    <x v="2"/>
    <x v="15"/>
    <x v="56"/>
    <n v="6.52"/>
  </r>
  <r>
    <x v="2"/>
    <x v="15"/>
    <x v="57"/>
    <n v="6.56"/>
  </r>
  <r>
    <x v="2"/>
    <x v="15"/>
    <x v="58"/>
    <n v="6.6"/>
  </r>
  <r>
    <x v="2"/>
    <x v="15"/>
    <x v="59"/>
    <n v="6.67"/>
  </r>
  <r>
    <x v="2"/>
    <x v="15"/>
    <x v="60"/>
    <n v="6.72"/>
  </r>
  <r>
    <x v="2"/>
    <x v="15"/>
    <x v="61"/>
    <n v="6.79"/>
  </r>
  <r>
    <x v="2"/>
    <x v="15"/>
    <x v="62"/>
    <n v="6.86"/>
  </r>
  <r>
    <x v="2"/>
    <x v="16"/>
    <x v="0"/>
    <n v="5.4171897306509997"/>
  </r>
  <r>
    <x v="2"/>
    <x v="16"/>
    <x v="1"/>
    <n v="5.47"/>
  </r>
  <r>
    <x v="2"/>
    <x v="16"/>
    <x v="2"/>
    <n v="5.51"/>
  </r>
  <r>
    <x v="2"/>
    <x v="16"/>
    <x v="3"/>
    <n v="5.57"/>
  </r>
  <r>
    <x v="2"/>
    <x v="16"/>
    <x v="4"/>
    <n v="5.64"/>
  </r>
  <r>
    <x v="2"/>
    <x v="16"/>
    <x v="5"/>
    <n v="5.67"/>
  </r>
  <r>
    <x v="2"/>
    <x v="16"/>
    <x v="6"/>
    <n v="5.7"/>
  </r>
  <r>
    <x v="2"/>
    <x v="16"/>
    <x v="7"/>
    <n v="5.75"/>
  </r>
  <r>
    <x v="2"/>
    <x v="16"/>
    <x v="8"/>
    <n v="5.78"/>
  </r>
  <r>
    <x v="2"/>
    <x v="16"/>
    <x v="9"/>
    <n v="5.86"/>
  </r>
  <r>
    <x v="2"/>
    <x v="16"/>
    <x v="10"/>
    <n v="5.92"/>
  </r>
  <r>
    <x v="2"/>
    <x v="16"/>
    <x v="11"/>
    <n v="5.97"/>
  </r>
  <r>
    <x v="2"/>
    <x v="16"/>
    <x v="12"/>
    <n v="6.05"/>
  </r>
  <r>
    <x v="2"/>
    <x v="16"/>
    <x v="13"/>
    <n v="6.08"/>
  </r>
  <r>
    <x v="2"/>
    <x v="16"/>
    <x v="14"/>
    <n v="6.14"/>
  </r>
  <r>
    <x v="2"/>
    <x v="16"/>
    <x v="15"/>
    <n v="6.21"/>
  </r>
  <r>
    <x v="2"/>
    <x v="16"/>
    <x v="16"/>
    <n v="6.3"/>
  </r>
  <r>
    <x v="2"/>
    <x v="16"/>
    <x v="17"/>
    <n v="6.38"/>
  </r>
  <r>
    <x v="2"/>
    <x v="16"/>
    <x v="18"/>
    <n v="6.41"/>
  </r>
  <r>
    <x v="2"/>
    <x v="16"/>
    <x v="19"/>
    <n v="6.49"/>
  </r>
  <r>
    <x v="2"/>
    <x v="16"/>
    <x v="20"/>
    <n v="6.57"/>
  </r>
  <r>
    <x v="2"/>
    <x v="16"/>
    <x v="21"/>
    <n v="6.64"/>
  </r>
  <r>
    <x v="2"/>
    <x v="16"/>
    <x v="22"/>
    <n v="6.7"/>
  </r>
  <r>
    <x v="2"/>
    <x v="16"/>
    <x v="23"/>
    <n v="6.79"/>
  </r>
  <r>
    <x v="2"/>
    <x v="16"/>
    <x v="24"/>
    <n v="6.88"/>
  </r>
  <r>
    <x v="2"/>
    <x v="16"/>
    <x v="25"/>
    <n v="6.92"/>
  </r>
  <r>
    <x v="2"/>
    <x v="16"/>
    <x v="26"/>
    <n v="6.98"/>
  </r>
  <r>
    <x v="2"/>
    <x v="16"/>
    <x v="27"/>
    <n v="7.08"/>
  </r>
  <r>
    <x v="2"/>
    <x v="16"/>
    <x v="28"/>
    <n v="7.12"/>
  </r>
  <r>
    <x v="2"/>
    <x v="16"/>
    <x v="29"/>
    <n v="7.16"/>
  </r>
  <r>
    <x v="2"/>
    <x v="16"/>
    <x v="30"/>
    <n v="7.27"/>
  </r>
  <r>
    <x v="2"/>
    <x v="16"/>
    <x v="31"/>
    <n v="7.34"/>
  </r>
  <r>
    <x v="2"/>
    <x v="16"/>
    <x v="32"/>
    <n v="7.41"/>
  </r>
  <r>
    <x v="2"/>
    <x v="16"/>
    <x v="33"/>
    <n v="7.48"/>
  </r>
  <r>
    <x v="2"/>
    <x v="16"/>
    <x v="34"/>
    <n v="7.58"/>
  </r>
  <r>
    <x v="2"/>
    <x v="16"/>
    <x v="35"/>
    <n v="7.63"/>
  </r>
  <r>
    <x v="2"/>
    <x v="16"/>
    <x v="36"/>
    <n v="7.73"/>
  </r>
  <r>
    <x v="2"/>
    <x v="16"/>
    <x v="37"/>
    <n v="7.82"/>
  </r>
  <r>
    <x v="2"/>
    <x v="16"/>
    <x v="38"/>
    <n v="7.93"/>
  </r>
  <r>
    <x v="2"/>
    <x v="16"/>
    <x v="39"/>
    <n v="7.99"/>
  </r>
  <r>
    <x v="2"/>
    <x v="16"/>
    <x v="40"/>
    <n v="8.0299999999999994"/>
  </r>
  <r>
    <x v="2"/>
    <x v="16"/>
    <x v="41"/>
    <n v="8.1199999999999992"/>
  </r>
  <r>
    <x v="2"/>
    <x v="16"/>
    <x v="42"/>
    <n v="8.24"/>
  </r>
  <r>
    <x v="2"/>
    <x v="16"/>
    <x v="43"/>
    <n v="8.3000000000000007"/>
  </r>
  <r>
    <x v="2"/>
    <x v="16"/>
    <x v="44"/>
    <n v="8.3699999999999992"/>
  </r>
  <r>
    <x v="2"/>
    <x v="16"/>
    <x v="45"/>
    <n v="8.41"/>
  </r>
  <r>
    <x v="2"/>
    <x v="16"/>
    <x v="46"/>
    <n v="8.4600000000000009"/>
  </r>
  <r>
    <x v="2"/>
    <x v="16"/>
    <x v="47"/>
    <n v="8.5399999999999991"/>
  </r>
  <r>
    <x v="2"/>
    <x v="16"/>
    <x v="48"/>
    <n v="8.59"/>
  </r>
  <r>
    <x v="2"/>
    <x v="16"/>
    <x v="49"/>
    <n v="8.66"/>
  </r>
  <r>
    <x v="2"/>
    <x v="16"/>
    <x v="50"/>
    <n v="8.75"/>
  </r>
  <r>
    <x v="2"/>
    <x v="16"/>
    <x v="51"/>
    <n v="8.82"/>
  </r>
  <r>
    <x v="2"/>
    <x v="16"/>
    <x v="52"/>
    <n v="8.9"/>
  </r>
  <r>
    <x v="2"/>
    <x v="16"/>
    <x v="53"/>
    <n v="8.98"/>
  </r>
  <r>
    <x v="2"/>
    <x v="16"/>
    <x v="54"/>
    <n v="9.0399999999999991"/>
  </r>
  <r>
    <x v="2"/>
    <x v="16"/>
    <x v="55"/>
    <n v="9.09"/>
  </r>
  <r>
    <x v="2"/>
    <x v="16"/>
    <x v="56"/>
    <n v="9.18"/>
  </r>
  <r>
    <x v="2"/>
    <x v="16"/>
    <x v="57"/>
    <n v="9.31"/>
  </r>
  <r>
    <x v="2"/>
    <x v="16"/>
    <x v="58"/>
    <n v="9.3800000000000008"/>
  </r>
  <r>
    <x v="2"/>
    <x v="16"/>
    <x v="59"/>
    <n v="9.4499999999999993"/>
  </r>
  <r>
    <x v="2"/>
    <x v="16"/>
    <x v="60"/>
    <n v="9.5399999999999991"/>
  </r>
  <r>
    <x v="2"/>
    <x v="16"/>
    <x v="61"/>
    <n v="9.6"/>
  </r>
  <r>
    <x v="2"/>
    <x v="16"/>
    <x v="62"/>
    <n v="9.7100000000000009"/>
  </r>
  <r>
    <x v="2"/>
    <x v="17"/>
    <x v="0"/>
    <n v="2.0177756231970001"/>
  </r>
  <r>
    <x v="2"/>
    <x v="17"/>
    <x v="1"/>
    <n v="2.0299999999999998"/>
  </r>
  <r>
    <x v="2"/>
    <x v="17"/>
    <x v="2"/>
    <n v="2.0499999999999998"/>
  </r>
  <r>
    <x v="2"/>
    <x v="17"/>
    <x v="3"/>
    <n v="2.06"/>
  </r>
  <r>
    <x v="2"/>
    <x v="17"/>
    <x v="4"/>
    <n v="2.0699999999999998"/>
  </r>
  <r>
    <x v="2"/>
    <x v="17"/>
    <x v="5"/>
    <n v="2.09"/>
  </r>
  <r>
    <x v="2"/>
    <x v="17"/>
    <x v="6"/>
    <n v="2.1"/>
  </r>
  <r>
    <x v="2"/>
    <x v="17"/>
    <x v="7"/>
    <n v="2.12"/>
  </r>
  <r>
    <x v="2"/>
    <x v="17"/>
    <x v="8"/>
    <n v="2.15"/>
  </r>
  <r>
    <x v="2"/>
    <x v="17"/>
    <x v="9"/>
    <n v="2.1800000000000002"/>
  </r>
  <r>
    <x v="2"/>
    <x v="17"/>
    <x v="10"/>
    <n v="2.21"/>
  </r>
  <r>
    <x v="2"/>
    <x v="17"/>
    <x v="11"/>
    <n v="2.2400000000000002"/>
  </r>
  <r>
    <x v="2"/>
    <x v="17"/>
    <x v="12"/>
    <n v="2.27"/>
  </r>
  <r>
    <x v="2"/>
    <x v="17"/>
    <x v="13"/>
    <n v="2.2999999999999998"/>
  </r>
  <r>
    <x v="2"/>
    <x v="17"/>
    <x v="14"/>
    <n v="2.33"/>
  </r>
  <r>
    <x v="2"/>
    <x v="17"/>
    <x v="15"/>
    <n v="2.34"/>
  </r>
  <r>
    <x v="2"/>
    <x v="17"/>
    <x v="16"/>
    <n v="2.38"/>
  </r>
  <r>
    <x v="2"/>
    <x v="17"/>
    <x v="17"/>
    <n v="2.4"/>
  </r>
  <r>
    <x v="2"/>
    <x v="17"/>
    <x v="18"/>
    <n v="2.41"/>
  </r>
  <r>
    <x v="2"/>
    <x v="17"/>
    <x v="19"/>
    <n v="2.4300000000000002"/>
  </r>
  <r>
    <x v="2"/>
    <x v="17"/>
    <x v="20"/>
    <n v="2.4500000000000002"/>
  </r>
  <r>
    <x v="2"/>
    <x v="17"/>
    <x v="21"/>
    <n v="2.4700000000000002"/>
  </r>
  <r>
    <x v="2"/>
    <x v="17"/>
    <x v="22"/>
    <n v="2.4900000000000002"/>
  </r>
  <r>
    <x v="2"/>
    <x v="17"/>
    <x v="23"/>
    <n v="2.5099999999999998"/>
  </r>
  <r>
    <x v="2"/>
    <x v="17"/>
    <x v="24"/>
    <n v="2.5299999999999998"/>
  </r>
  <r>
    <x v="2"/>
    <x v="17"/>
    <x v="25"/>
    <n v="2.57"/>
  </r>
  <r>
    <x v="2"/>
    <x v="17"/>
    <x v="26"/>
    <n v="2.59"/>
  </r>
  <r>
    <x v="2"/>
    <x v="17"/>
    <x v="27"/>
    <n v="2.61"/>
  </r>
  <r>
    <x v="2"/>
    <x v="17"/>
    <x v="28"/>
    <n v="2.62"/>
  </r>
  <r>
    <x v="2"/>
    <x v="17"/>
    <x v="29"/>
    <n v="2.64"/>
  </r>
  <r>
    <x v="2"/>
    <x v="17"/>
    <x v="30"/>
    <n v="2.65"/>
  </r>
  <r>
    <x v="2"/>
    <x v="17"/>
    <x v="31"/>
    <n v="2.67"/>
  </r>
  <r>
    <x v="2"/>
    <x v="17"/>
    <x v="32"/>
    <n v="2.7"/>
  </r>
  <r>
    <x v="2"/>
    <x v="17"/>
    <x v="33"/>
    <n v="2.73"/>
  </r>
  <r>
    <x v="2"/>
    <x v="17"/>
    <x v="34"/>
    <n v="2.77"/>
  </r>
  <r>
    <x v="2"/>
    <x v="17"/>
    <x v="35"/>
    <n v="2.81"/>
  </r>
  <r>
    <x v="2"/>
    <x v="17"/>
    <x v="36"/>
    <n v="2.83"/>
  </r>
  <r>
    <x v="2"/>
    <x v="17"/>
    <x v="37"/>
    <n v="2.85"/>
  </r>
  <r>
    <x v="2"/>
    <x v="17"/>
    <x v="38"/>
    <n v="2.89"/>
  </r>
  <r>
    <x v="2"/>
    <x v="17"/>
    <x v="39"/>
    <n v="2.93"/>
  </r>
  <r>
    <x v="2"/>
    <x v="17"/>
    <x v="40"/>
    <n v="2.95"/>
  </r>
  <r>
    <x v="2"/>
    <x v="17"/>
    <x v="41"/>
    <n v="2.96"/>
  </r>
  <r>
    <x v="2"/>
    <x v="17"/>
    <x v="42"/>
    <n v="2.98"/>
  </r>
  <r>
    <x v="2"/>
    <x v="17"/>
    <x v="43"/>
    <n v="3.02"/>
  </r>
  <r>
    <x v="2"/>
    <x v="17"/>
    <x v="44"/>
    <n v="3.06"/>
  </r>
  <r>
    <x v="2"/>
    <x v="17"/>
    <x v="45"/>
    <n v="3.08"/>
  </r>
  <r>
    <x v="2"/>
    <x v="17"/>
    <x v="46"/>
    <n v="3.11"/>
  </r>
  <r>
    <x v="2"/>
    <x v="17"/>
    <x v="47"/>
    <n v="3.15"/>
  </r>
  <r>
    <x v="2"/>
    <x v="17"/>
    <x v="48"/>
    <n v="3.18"/>
  </r>
  <r>
    <x v="2"/>
    <x v="17"/>
    <x v="49"/>
    <n v="3.22"/>
  </r>
  <r>
    <x v="2"/>
    <x v="17"/>
    <x v="50"/>
    <n v="3.26"/>
  </r>
  <r>
    <x v="2"/>
    <x v="17"/>
    <x v="51"/>
    <n v="3.28"/>
  </r>
  <r>
    <x v="2"/>
    <x v="17"/>
    <x v="52"/>
    <n v="3.32"/>
  </r>
  <r>
    <x v="2"/>
    <x v="17"/>
    <x v="53"/>
    <n v="3.34"/>
  </r>
  <r>
    <x v="2"/>
    <x v="17"/>
    <x v="54"/>
    <n v="3.39"/>
  </r>
  <r>
    <x v="2"/>
    <x v="17"/>
    <x v="55"/>
    <n v="3.43"/>
  </r>
  <r>
    <x v="2"/>
    <x v="17"/>
    <x v="56"/>
    <n v="3.48"/>
  </r>
  <r>
    <x v="2"/>
    <x v="17"/>
    <x v="57"/>
    <n v="3.53"/>
  </r>
  <r>
    <x v="2"/>
    <x v="17"/>
    <x v="58"/>
    <n v="3.55"/>
  </r>
  <r>
    <x v="2"/>
    <x v="17"/>
    <x v="59"/>
    <n v="3.57"/>
  </r>
  <r>
    <x v="2"/>
    <x v="17"/>
    <x v="60"/>
    <n v="3.61"/>
  </r>
  <r>
    <x v="2"/>
    <x v="17"/>
    <x v="61"/>
    <n v="3.64"/>
  </r>
  <r>
    <x v="2"/>
    <x v="17"/>
    <x v="62"/>
    <n v="3.68"/>
  </r>
  <r>
    <x v="3"/>
    <x v="18"/>
    <x v="0"/>
    <n v="12.523382053001999"/>
  </r>
  <r>
    <x v="3"/>
    <x v="18"/>
    <x v="1"/>
    <n v="12.62"/>
  </r>
  <r>
    <x v="3"/>
    <x v="18"/>
    <x v="2"/>
    <n v="12.76"/>
  </r>
  <r>
    <x v="3"/>
    <x v="18"/>
    <x v="3"/>
    <n v="12.87"/>
  </r>
  <r>
    <x v="3"/>
    <x v="18"/>
    <x v="4"/>
    <n v="13.06"/>
  </r>
  <r>
    <x v="3"/>
    <x v="18"/>
    <x v="5"/>
    <n v="13.13"/>
  </r>
  <r>
    <x v="3"/>
    <x v="18"/>
    <x v="6"/>
    <n v="13.3"/>
  </r>
  <r>
    <x v="3"/>
    <x v="18"/>
    <x v="7"/>
    <n v="13.43"/>
  </r>
  <r>
    <x v="3"/>
    <x v="18"/>
    <x v="8"/>
    <n v="13.63"/>
  </r>
  <r>
    <x v="3"/>
    <x v="18"/>
    <x v="9"/>
    <n v="13.82"/>
  </r>
  <r>
    <x v="3"/>
    <x v="18"/>
    <x v="10"/>
    <n v="14"/>
  </r>
  <r>
    <x v="3"/>
    <x v="18"/>
    <x v="11"/>
    <n v="14.1"/>
  </r>
  <r>
    <x v="3"/>
    <x v="18"/>
    <x v="12"/>
    <n v="14.21"/>
  </r>
  <r>
    <x v="3"/>
    <x v="18"/>
    <x v="13"/>
    <n v="14.35"/>
  </r>
  <r>
    <x v="3"/>
    <x v="18"/>
    <x v="14"/>
    <n v="14.45"/>
  </r>
  <r>
    <x v="3"/>
    <x v="18"/>
    <x v="15"/>
    <n v="14.58"/>
  </r>
  <r>
    <x v="3"/>
    <x v="18"/>
    <x v="16"/>
    <n v="14.77"/>
  </r>
  <r>
    <x v="3"/>
    <x v="18"/>
    <x v="17"/>
    <n v="14.9"/>
  </r>
  <r>
    <x v="3"/>
    <x v="18"/>
    <x v="18"/>
    <n v="15.05"/>
  </r>
  <r>
    <x v="3"/>
    <x v="18"/>
    <x v="19"/>
    <n v="15.28"/>
  </r>
  <r>
    <x v="3"/>
    <x v="18"/>
    <x v="20"/>
    <n v="15.45"/>
  </r>
  <r>
    <x v="3"/>
    <x v="18"/>
    <x v="21"/>
    <n v="15.57"/>
  </r>
  <r>
    <x v="3"/>
    <x v="18"/>
    <x v="22"/>
    <n v="15.76"/>
  </r>
  <r>
    <x v="3"/>
    <x v="18"/>
    <x v="23"/>
    <n v="15.89"/>
  </r>
  <r>
    <x v="3"/>
    <x v="18"/>
    <x v="24"/>
    <n v="16.05"/>
  </r>
  <r>
    <x v="3"/>
    <x v="18"/>
    <x v="25"/>
    <n v="16.13"/>
  </r>
  <r>
    <x v="3"/>
    <x v="18"/>
    <x v="26"/>
    <n v="16.309999999999999"/>
  </r>
  <r>
    <x v="3"/>
    <x v="18"/>
    <x v="27"/>
    <n v="16.510000000000002"/>
  </r>
  <r>
    <x v="3"/>
    <x v="18"/>
    <x v="28"/>
    <n v="16.63"/>
  </r>
  <r>
    <x v="3"/>
    <x v="18"/>
    <x v="29"/>
    <n v="16.850000000000001"/>
  </r>
  <r>
    <x v="3"/>
    <x v="18"/>
    <x v="30"/>
    <n v="17.05"/>
  </r>
  <r>
    <x v="3"/>
    <x v="18"/>
    <x v="31"/>
    <n v="17.25"/>
  </r>
  <r>
    <x v="3"/>
    <x v="18"/>
    <x v="32"/>
    <n v="17.489999999999998"/>
  </r>
  <r>
    <x v="3"/>
    <x v="18"/>
    <x v="33"/>
    <n v="17.72"/>
  </r>
  <r>
    <x v="3"/>
    <x v="18"/>
    <x v="34"/>
    <n v="17.91"/>
  </r>
  <r>
    <x v="3"/>
    <x v="18"/>
    <x v="35"/>
    <n v="18.04"/>
  </r>
  <r>
    <x v="3"/>
    <x v="18"/>
    <x v="36"/>
    <n v="18.239999999999998"/>
  </r>
  <r>
    <x v="3"/>
    <x v="18"/>
    <x v="37"/>
    <n v="18.37"/>
  </r>
  <r>
    <x v="3"/>
    <x v="18"/>
    <x v="38"/>
    <n v="18.649999999999999"/>
  </r>
  <r>
    <x v="3"/>
    <x v="18"/>
    <x v="39"/>
    <n v="18.760000000000002"/>
  </r>
  <r>
    <x v="3"/>
    <x v="18"/>
    <x v="40"/>
    <n v="18.850000000000001"/>
  </r>
  <r>
    <x v="3"/>
    <x v="18"/>
    <x v="41"/>
    <n v="19"/>
  </r>
  <r>
    <x v="3"/>
    <x v="18"/>
    <x v="42"/>
    <n v="19.27"/>
  </r>
  <r>
    <x v="3"/>
    <x v="18"/>
    <x v="43"/>
    <n v="19.48"/>
  </r>
  <r>
    <x v="3"/>
    <x v="18"/>
    <x v="44"/>
    <n v="19.600000000000001"/>
  </r>
  <r>
    <x v="3"/>
    <x v="18"/>
    <x v="45"/>
    <n v="19.760000000000002"/>
  </r>
  <r>
    <x v="3"/>
    <x v="18"/>
    <x v="46"/>
    <n v="20.04"/>
  </r>
  <r>
    <x v="3"/>
    <x v="18"/>
    <x v="47"/>
    <n v="20.3"/>
  </r>
  <r>
    <x v="3"/>
    <x v="18"/>
    <x v="48"/>
    <n v="20.46"/>
  </r>
  <r>
    <x v="3"/>
    <x v="18"/>
    <x v="49"/>
    <n v="20.56"/>
  </r>
  <r>
    <x v="3"/>
    <x v="18"/>
    <x v="50"/>
    <n v="20.83"/>
  </r>
  <r>
    <x v="3"/>
    <x v="18"/>
    <x v="51"/>
    <n v="21.02"/>
  </r>
  <r>
    <x v="3"/>
    <x v="18"/>
    <x v="52"/>
    <n v="21.17"/>
  </r>
  <r>
    <x v="3"/>
    <x v="18"/>
    <x v="53"/>
    <n v="21.32"/>
  </r>
  <r>
    <x v="3"/>
    <x v="18"/>
    <x v="54"/>
    <n v="21.51"/>
  </r>
  <r>
    <x v="3"/>
    <x v="18"/>
    <x v="55"/>
    <n v="21.83"/>
  </r>
  <r>
    <x v="3"/>
    <x v="18"/>
    <x v="56"/>
    <n v="21.98"/>
  </r>
  <r>
    <x v="3"/>
    <x v="18"/>
    <x v="57"/>
    <n v="22.11"/>
  </r>
  <r>
    <x v="3"/>
    <x v="18"/>
    <x v="58"/>
    <n v="22.35"/>
  </r>
  <r>
    <x v="3"/>
    <x v="18"/>
    <x v="59"/>
    <n v="22.64"/>
  </r>
  <r>
    <x v="3"/>
    <x v="18"/>
    <x v="60"/>
    <n v="22.84"/>
  </r>
  <r>
    <x v="3"/>
    <x v="18"/>
    <x v="61"/>
    <n v="23.14"/>
  </r>
  <r>
    <x v="3"/>
    <x v="18"/>
    <x v="62"/>
    <n v="23.33"/>
  </r>
  <r>
    <x v="3"/>
    <x v="19"/>
    <x v="0"/>
    <n v="3.4985929290200004"/>
  </r>
  <r>
    <x v="3"/>
    <x v="19"/>
    <x v="1"/>
    <n v="3.52"/>
  </r>
  <r>
    <x v="3"/>
    <x v="19"/>
    <x v="2"/>
    <n v="3.57"/>
  </r>
  <r>
    <x v="3"/>
    <x v="19"/>
    <x v="3"/>
    <n v="3.61"/>
  </r>
  <r>
    <x v="3"/>
    <x v="19"/>
    <x v="4"/>
    <n v="3.65"/>
  </r>
  <r>
    <x v="3"/>
    <x v="19"/>
    <x v="5"/>
    <n v="3.68"/>
  </r>
  <r>
    <x v="3"/>
    <x v="19"/>
    <x v="6"/>
    <n v="3.71"/>
  </r>
  <r>
    <x v="3"/>
    <x v="19"/>
    <x v="7"/>
    <n v="3.76"/>
  </r>
  <r>
    <x v="3"/>
    <x v="19"/>
    <x v="8"/>
    <n v="3.79"/>
  </r>
  <r>
    <x v="3"/>
    <x v="19"/>
    <x v="9"/>
    <n v="3.81"/>
  </r>
  <r>
    <x v="3"/>
    <x v="19"/>
    <x v="10"/>
    <n v="3.85"/>
  </r>
  <r>
    <x v="3"/>
    <x v="19"/>
    <x v="11"/>
    <n v="3.87"/>
  </r>
  <r>
    <x v="3"/>
    <x v="19"/>
    <x v="12"/>
    <n v="3.92"/>
  </r>
  <r>
    <x v="3"/>
    <x v="19"/>
    <x v="13"/>
    <n v="3.97"/>
  </r>
  <r>
    <x v="3"/>
    <x v="19"/>
    <x v="14"/>
    <n v="4.0199999999999996"/>
  </r>
  <r>
    <x v="3"/>
    <x v="19"/>
    <x v="15"/>
    <n v="4.07"/>
  </r>
  <r>
    <x v="3"/>
    <x v="19"/>
    <x v="16"/>
    <n v="4.1100000000000003"/>
  </r>
  <r>
    <x v="3"/>
    <x v="19"/>
    <x v="17"/>
    <n v="4.16"/>
  </r>
  <r>
    <x v="3"/>
    <x v="19"/>
    <x v="18"/>
    <n v="4.18"/>
  </r>
  <r>
    <x v="3"/>
    <x v="19"/>
    <x v="19"/>
    <n v="4.24"/>
  </r>
  <r>
    <x v="3"/>
    <x v="19"/>
    <x v="20"/>
    <n v="4.28"/>
  </r>
  <r>
    <x v="3"/>
    <x v="19"/>
    <x v="21"/>
    <n v="4.3099999999999996"/>
  </r>
  <r>
    <x v="3"/>
    <x v="19"/>
    <x v="22"/>
    <n v="4.34"/>
  </r>
  <r>
    <x v="3"/>
    <x v="19"/>
    <x v="23"/>
    <n v="4.38"/>
  </r>
  <r>
    <x v="3"/>
    <x v="19"/>
    <x v="24"/>
    <n v="4.43"/>
  </r>
  <r>
    <x v="3"/>
    <x v="19"/>
    <x v="25"/>
    <n v="4.5"/>
  </r>
  <r>
    <x v="3"/>
    <x v="19"/>
    <x v="26"/>
    <n v="4.5599999999999996"/>
  </r>
  <r>
    <x v="3"/>
    <x v="19"/>
    <x v="27"/>
    <n v="4.62"/>
  </r>
  <r>
    <x v="3"/>
    <x v="19"/>
    <x v="28"/>
    <n v="4.67"/>
  </r>
  <r>
    <x v="3"/>
    <x v="19"/>
    <x v="29"/>
    <n v="4.6900000000000004"/>
  </r>
  <r>
    <x v="3"/>
    <x v="19"/>
    <x v="30"/>
    <n v="4.76"/>
  </r>
  <r>
    <x v="3"/>
    <x v="19"/>
    <x v="31"/>
    <n v="4.8"/>
  </r>
  <r>
    <x v="3"/>
    <x v="19"/>
    <x v="32"/>
    <n v="4.83"/>
  </r>
  <r>
    <x v="3"/>
    <x v="19"/>
    <x v="33"/>
    <n v="4.88"/>
  </r>
  <r>
    <x v="3"/>
    <x v="19"/>
    <x v="34"/>
    <n v="4.9000000000000004"/>
  </r>
  <r>
    <x v="3"/>
    <x v="19"/>
    <x v="35"/>
    <n v="4.9400000000000004"/>
  </r>
  <r>
    <x v="3"/>
    <x v="19"/>
    <x v="36"/>
    <n v="5.01"/>
  </r>
  <r>
    <x v="3"/>
    <x v="19"/>
    <x v="37"/>
    <n v="5.0599999999999996"/>
  </r>
  <r>
    <x v="3"/>
    <x v="19"/>
    <x v="38"/>
    <n v="5.1100000000000003"/>
  </r>
  <r>
    <x v="3"/>
    <x v="19"/>
    <x v="39"/>
    <n v="5.19"/>
  </r>
  <r>
    <x v="3"/>
    <x v="19"/>
    <x v="40"/>
    <n v="5.25"/>
  </r>
  <r>
    <x v="3"/>
    <x v="19"/>
    <x v="41"/>
    <n v="5.3"/>
  </r>
  <r>
    <x v="3"/>
    <x v="19"/>
    <x v="42"/>
    <n v="5.38"/>
  </r>
  <r>
    <x v="3"/>
    <x v="19"/>
    <x v="43"/>
    <n v="5.45"/>
  </r>
  <r>
    <x v="3"/>
    <x v="19"/>
    <x v="44"/>
    <n v="5.5"/>
  </r>
  <r>
    <x v="3"/>
    <x v="19"/>
    <x v="45"/>
    <n v="5.53"/>
  </r>
  <r>
    <x v="3"/>
    <x v="19"/>
    <x v="46"/>
    <n v="5.58"/>
  </r>
  <r>
    <x v="3"/>
    <x v="19"/>
    <x v="47"/>
    <n v="5.66"/>
  </r>
  <r>
    <x v="3"/>
    <x v="19"/>
    <x v="48"/>
    <n v="5.7"/>
  </r>
  <r>
    <x v="3"/>
    <x v="19"/>
    <x v="49"/>
    <n v="5.75"/>
  </r>
  <r>
    <x v="3"/>
    <x v="19"/>
    <x v="50"/>
    <n v="5.82"/>
  </r>
  <r>
    <x v="3"/>
    <x v="19"/>
    <x v="51"/>
    <n v="5.88"/>
  </r>
  <r>
    <x v="3"/>
    <x v="19"/>
    <x v="52"/>
    <n v="5.94"/>
  </r>
  <r>
    <x v="3"/>
    <x v="19"/>
    <x v="53"/>
    <n v="6.02"/>
  </r>
  <r>
    <x v="3"/>
    <x v="19"/>
    <x v="54"/>
    <n v="6.09"/>
  </r>
  <r>
    <x v="3"/>
    <x v="19"/>
    <x v="55"/>
    <n v="6.16"/>
  </r>
  <r>
    <x v="3"/>
    <x v="19"/>
    <x v="56"/>
    <n v="6.22"/>
  </r>
  <r>
    <x v="3"/>
    <x v="19"/>
    <x v="57"/>
    <n v="6.3"/>
  </r>
  <r>
    <x v="3"/>
    <x v="19"/>
    <x v="58"/>
    <n v="6.38"/>
  </r>
  <r>
    <x v="3"/>
    <x v="19"/>
    <x v="59"/>
    <n v="6.44"/>
  </r>
  <r>
    <x v="3"/>
    <x v="19"/>
    <x v="60"/>
    <n v="6.49"/>
  </r>
  <r>
    <x v="3"/>
    <x v="19"/>
    <x v="61"/>
    <n v="6.59"/>
  </r>
  <r>
    <x v="3"/>
    <x v="19"/>
    <x v="62"/>
    <n v="6.66"/>
  </r>
  <r>
    <x v="3"/>
    <x v="20"/>
    <x v="0"/>
    <n v="0.59473860151399993"/>
  </r>
  <r>
    <x v="3"/>
    <x v="20"/>
    <x v="1"/>
    <n v="0.6"/>
  </r>
  <r>
    <x v="3"/>
    <x v="20"/>
    <x v="2"/>
    <n v="0.6"/>
  </r>
  <r>
    <x v="3"/>
    <x v="20"/>
    <x v="3"/>
    <n v="0.6"/>
  </r>
  <r>
    <x v="3"/>
    <x v="20"/>
    <x v="4"/>
    <n v="0.61"/>
  </r>
  <r>
    <x v="3"/>
    <x v="20"/>
    <x v="5"/>
    <n v="0.61"/>
  </r>
  <r>
    <x v="3"/>
    <x v="20"/>
    <x v="6"/>
    <n v="0.62"/>
  </r>
  <r>
    <x v="3"/>
    <x v="20"/>
    <x v="7"/>
    <n v="0.63"/>
  </r>
  <r>
    <x v="3"/>
    <x v="20"/>
    <x v="8"/>
    <n v="0.64"/>
  </r>
  <r>
    <x v="3"/>
    <x v="20"/>
    <x v="9"/>
    <n v="0.65"/>
  </r>
  <r>
    <x v="3"/>
    <x v="20"/>
    <x v="10"/>
    <n v="0.65"/>
  </r>
  <r>
    <x v="3"/>
    <x v="20"/>
    <x v="11"/>
    <n v="0.66"/>
  </r>
  <r>
    <x v="3"/>
    <x v="20"/>
    <x v="12"/>
    <n v="0.67"/>
  </r>
  <r>
    <x v="3"/>
    <x v="20"/>
    <x v="13"/>
    <n v="0.68"/>
  </r>
  <r>
    <x v="3"/>
    <x v="20"/>
    <x v="14"/>
    <n v="0.69"/>
  </r>
  <r>
    <x v="3"/>
    <x v="20"/>
    <x v="15"/>
    <n v="0.7"/>
  </r>
  <r>
    <x v="3"/>
    <x v="20"/>
    <x v="16"/>
    <n v="0.7"/>
  </r>
  <r>
    <x v="3"/>
    <x v="20"/>
    <x v="17"/>
    <n v="0.71"/>
  </r>
  <r>
    <x v="3"/>
    <x v="20"/>
    <x v="18"/>
    <n v="0.72"/>
  </r>
  <r>
    <x v="3"/>
    <x v="20"/>
    <x v="19"/>
    <n v="0.73"/>
  </r>
  <r>
    <x v="3"/>
    <x v="20"/>
    <x v="20"/>
    <n v="0.74"/>
  </r>
  <r>
    <x v="3"/>
    <x v="20"/>
    <x v="21"/>
    <n v="0.75"/>
  </r>
  <r>
    <x v="3"/>
    <x v="20"/>
    <x v="22"/>
    <n v="0.76"/>
  </r>
  <r>
    <x v="3"/>
    <x v="20"/>
    <x v="23"/>
    <n v="0.77"/>
  </r>
  <r>
    <x v="3"/>
    <x v="20"/>
    <x v="24"/>
    <n v="0.78"/>
  </r>
  <r>
    <x v="3"/>
    <x v="20"/>
    <x v="25"/>
    <n v="0.78"/>
  </r>
  <r>
    <x v="3"/>
    <x v="20"/>
    <x v="26"/>
    <n v="0.79"/>
  </r>
  <r>
    <x v="3"/>
    <x v="20"/>
    <x v="27"/>
    <n v="0.8"/>
  </r>
  <r>
    <x v="3"/>
    <x v="20"/>
    <x v="28"/>
    <n v="0.81"/>
  </r>
  <r>
    <x v="3"/>
    <x v="20"/>
    <x v="29"/>
    <n v="0.82"/>
  </r>
  <r>
    <x v="3"/>
    <x v="20"/>
    <x v="30"/>
    <n v="0.83"/>
  </r>
  <r>
    <x v="3"/>
    <x v="20"/>
    <x v="31"/>
    <n v="0.84"/>
  </r>
  <r>
    <x v="3"/>
    <x v="20"/>
    <x v="32"/>
    <n v="0.85"/>
  </r>
  <r>
    <x v="3"/>
    <x v="20"/>
    <x v="33"/>
    <n v="0.86"/>
  </r>
  <r>
    <x v="3"/>
    <x v="20"/>
    <x v="34"/>
    <n v="0.87"/>
  </r>
  <r>
    <x v="3"/>
    <x v="20"/>
    <x v="35"/>
    <n v="0.88"/>
  </r>
  <r>
    <x v="3"/>
    <x v="20"/>
    <x v="36"/>
    <n v="0.88"/>
  </r>
  <r>
    <x v="3"/>
    <x v="20"/>
    <x v="37"/>
    <n v="0.89"/>
  </r>
  <r>
    <x v="3"/>
    <x v="20"/>
    <x v="38"/>
    <n v="0.89"/>
  </r>
  <r>
    <x v="3"/>
    <x v="20"/>
    <x v="39"/>
    <n v="0.9"/>
  </r>
  <r>
    <x v="3"/>
    <x v="20"/>
    <x v="40"/>
    <n v="0.91"/>
  </r>
  <r>
    <x v="3"/>
    <x v="20"/>
    <x v="41"/>
    <n v="0.92"/>
  </r>
  <r>
    <x v="3"/>
    <x v="20"/>
    <x v="42"/>
    <n v="0.93"/>
  </r>
  <r>
    <x v="3"/>
    <x v="20"/>
    <x v="43"/>
    <n v="0.94"/>
  </r>
  <r>
    <x v="3"/>
    <x v="20"/>
    <x v="44"/>
    <n v="0.95"/>
  </r>
  <r>
    <x v="3"/>
    <x v="20"/>
    <x v="45"/>
    <n v="0.96"/>
  </r>
  <r>
    <x v="3"/>
    <x v="20"/>
    <x v="46"/>
    <n v="0.97"/>
  </r>
  <r>
    <x v="3"/>
    <x v="20"/>
    <x v="47"/>
    <n v="0.98"/>
  </r>
  <r>
    <x v="3"/>
    <x v="20"/>
    <x v="48"/>
    <n v="0.99"/>
  </r>
  <r>
    <x v="3"/>
    <x v="20"/>
    <x v="49"/>
    <n v="0.99"/>
  </r>
  <r>
    <x v="3"/>
    <x v="20"/>
    <x v="50"/>
    <n v="1"/>
  </r>
  <r>
    <x v="3"/>
    <x v="20"/>
    <x v="51"/>
    <n v="1.01"/>
  </r>
  <r>
    <x v="3"/>
    <x v="20"/>
    <x v="52"/>
    <n v="1.02"/>
  </r>
  <r>
    <x v="3"/>
    <x v="20"/>
    <x v="53"/>
    <n v="1.03"/>
  </r>
  <r>
    <x v="3"/>
    <x v="20"/>
    <x v="54"/>
    <n v="1.04"/>
  </r>
  <r>
    <x v="3"/>
    <x v="20"/>
    <x v="55"/>
    <n v="1.05"/>
  </r>
  <r>
    <x v="3"/>
    <x v="20"/>
    <x v="56"/>
    <n v="1.06"/>
  </r>
  <r>
    <x v="3"/>
    <x v="20"/>
    <x v="57"/>
    <n v="1.07"/>
  </r>
  <r>
    <x v="3"/>
    <x v="20"/>
    <x v="58"/>
    <n v="1.08"/>
  </r>
  <r>
    <x v="3"/>
    <x v="20"/>
    <x v="59"/>
    <n v="1.0900000000000001"/>
  </r>
  <r>
    <x v="3"/>
    <x v="20"/>
    <x v="60"/>
    <n v="1.1000000000000001"/>
  </r>
  <r>
    <x v="3"/>
    <x v="20"/>
    <x v="61"/>
    <n v="1.1100000000000001"/>
  </r>
  <r>
    <x v="3"/>
    <x v="20"/>
    <x v="62"/>
    <n v="1.1299999999999999"/>
  </r>
  <r>
    <x v="3"/>
    <x v="21"/>
    <x v="0"/>
    <n v="5.6676819118860005"/>
  </r>
  <r>
    <x v="3"/>
    <x v="21"/>
    <x v="1"/>
    <n v="5.72"/>
  </r>
  <r>
    <x v="3"/>
    <x v="21"/>
    <x v="2"/>
    <n v="5.78"/>
  </r>
  <r>
    <x v="3"/>
    <x v="21"/>
    <x v="3"/>
    <n v="5.85"/>
  </r>
  <r>
    <x v="3"/>
    <x v="21"/>
    <x v="4"/>
    <n v="5.91"/>
  </r>
  <r>
    <x v="3"/>
    <x v="21"/>
    <x v="5"/>
    <n v="5.94"/>
  </r>
  <r>
    <x v="3"/>
    <x v="21"/>
    <x v="6"/>
    <n v="5.97"/>
  </r>
  <r>
    <x v="3"/>
    <x v="21"/>
    <x v="7"/>
    <n v="6.03"/>
  </r>
  <r>
    <x v="3"/>
    <x v="21"/>
    <x v="8"/>
    <n v="6.12"/>
  </r>
  <r>
    <x v="3"/>
    <x v="21"/>
    <x v="9"/>
    <n v="6.18"/>
  </r>
  <r>
    <x v="3"/>
    <x v="21"/>
    <x v="10"/>
    <n v="6.22"/>
  </r>
  <r>
    <x v="3"/>
    <x v="21"/>
    <x v="11"/>
    <n v="6.29"/>
  </r>
  <r>
    <x v="3"/>
    <x v="21"/>
    <x v="12"/>
    <n v="6.38"/>
  </r>
  <r>
    <x v="3"/>
    <x v="21"/>
    <x v="13"/>
    <n v="6.44"/>
  </r>
  <r>
    <x v="3"/>
    <x v="21"/>
    <x v="14"/>
    <n v="6.48"/>
  </r>
  <r>
    <x v="3"/>
    <x v="21"/>
    <x v="15"/>
    <n v="6.53"/>
  </r>
  <r>
    <x v="3"/>
    <x v="21"/>
    <x v="16"/>
    <n v="6.58"/>
  </r>
  <r>
    <x v="3"/>
    <x v="21"/>
    <x v="17"/>
    <n v="6.62"/>
  </r>
  <r>
    <x v="3"/>
    <x v="21"/>
    <x v="18"/>
    <n v="6.66"/>
  </r>
  <r>
    <x v="3"/>
    <x v="21"/>
    <x v="19"/>
    <n v="6.71"/>
  </r>
  <r>
    <x v="3"/>
    <x v="21"/>
    <x v="20"/>
    <n v="6.79"/>
  </r>
  <r>
    <x v="3"/>
    <x v="21"/>
    <x v="21"/>
    <n v="6.89"/>
  </r>
  <r>
    <x v="3"/>
    <x v="21"/>
    <x v="22"/>
    <n v="6.99"/>
  </r>
  <r>
    <x v="3"/>
    <x v="21"/>
    <x v="23"/>
    <n v="7.04"/>
  </r>
  <r>
    <x v="3"/>
    <x v="21"/>
    <x v="24"/>
    <n v="7.11"/>
  </r>
  <r>
    <x v="3"/>
    <x v="21"/>
    <x v="25"/>
    <n v="7.2"/>
  </r>
  <r>
    <x v="3"/>
    <x v="21"/>
    <x v="26"/>
    <n v="7.24"/>
  </r>
  <r>
    <x v="3"/>
    <x v="21"/>
    <x v="27"/>
    <n v="7.33"/>
  </r>
  <r>
    <x v="3"/>
    <x v="21"/>
    <x v="28"/>
    <n v="7.37"/>
  </r>
  <r>
    <x v="3"/>
    <x v="21"/>
    <x v="29"/>
    <n v="7.43"/>
  </r>
  <r>
    <x v="3"/>
    <x v="21"/>
    <x v="30"/>
    <n v="7.5"/>
  </r>
  <r>
    <x v="3"/>
    <x v="21"/>
    <x v="31"/>
    <n v="7.61"/>
  </r>
  <r>
    <x v="3"/>
    <x v="21"/>
    <x v="32"/>
    <n v="7.69"/>
  </r>
  <r>
    <x v="3"/>
    <x v="21"/>
    <x v="33"/>
    <n v="7.73"/>
  </r>
  <r>
    <x v="3"/>
    <x v="21"/>
    <x v="34"/>
    <n v="7.77"/>
  </r>
  <r>
    <x v="3"/>
    <x v="21"/>
    <x v="35"/>
    <n v="7.88"/>
  </r>
  <r>
    <x v="3"/>
    <x v="21"/>
    <x v="36"/>
    <n v="7.97"/>
  </r>
  <r>
    <x v="3"/>
    <x v="21"/>
    <x v="37"/>
    <n v="8.08"/>
  </r>
  <r>
    <x v="3"/>
    <x v="21"/>
    <x v="38"/>
    <n v="8.16"/>
  </r>
  <r>
    <x v="3"/>
    <x v="21"/>
    <x v="39"/>
    <n v="8.2799999999999994"/>
  </r>
  <r>
    <x v="3"/>
    <x v="21"/>
    <x v="40"/>
    <n v="8.3699999999999992"/>
  </r>
  <r>
    <x v="3"/>
    <x v="21"/>
    <x v="41"/>
    <n v="8.4600000000000009"/>
  </r>
  <r>
    <x v="3"/>
    <x v="21"/>
    <x v="42"/>
    <n v="8.57"/>
  </r>
  <r>
    <x v="3"/>
    <x v="21"/>
    <x v="43"/>
    <n v="8.6300000000000008"/>
  </r>
  <r>
    <x v="3"/>
    <x v="21"/>
    <x v="44"/>
    <n v="8.67"/>
  </r>
  <r>
    <x v="3"/>
    <x v="21"/>
    <x v="45"/>
    <n v="8.7799999999999994"/>
  </r>
  <r>
    <x v="3"/>
    <x v="21"/>
    <x v="46"/>
    <n v="8.89"/>
  </r>
  <r>
    <x v="3"/>
    <x v="21"/>
    <x v="47"/>
    <n v="8.98"/>
  </r>
  <r>
    <x v="3"/>
    <x v="21"/>
    <x v="48"/>
    <n v="9.0399999999999991"/>
  </r>
  <r>
    <x v="3"/>
    <x v="21"/>
    <x v="49"/>
    <n v="9.09"/>
  </r>
  <r>
    <x v="3"/>
    <x v="21"/>
    <x v="50"/>
    <n v="9.23"/>
  </r>
  <r>
    <x v="3"/>
    <x v="21"/>
    <x v="51"/>
    <n v="9.3000000000000007"/>
  </r>
  <r>
    <x v="3"/>
    <x v="21"/>
    <x v="52"/>
    <n v="9.3800000000000008"/>
  </r>
  <r>
    <x v="3"/>
    <x v="21"/>
    <x v="53"/>
    <n v="9.4600000000000009"/>
  </r>
  <r>
    <x v="3"/>
    <x v="21"/>
    <x v="54"/>
    <n v="9.5299999999999994"/>
  </r>
  <r>
    <x v="3"/>
    <x v="21"/>
    <x v="55"/>
    <n v="9.6199999999999992"/>
  </r>
  <r>
    <x v="3"/>
    <x v="21"/>
    <x v="56"/>
    <n v="9.73"/>
  </r>
  <r>
    <x v="3"/>
    <x v="21"/>
    <x v="57"/>
    <n v="9.84"/>
  </r>
  <r>
    <x v="3"/>
    <x v="21"/>
    <x v="58"/>
    <n v="9.93"/>
  </r>
  <r>
    <x v="3"/>
    <x v="21"/>
    <x v="59"/>
    <n v="10.050000000000001"/>
  </r>
  <r>
    <x v="3"/>
    <x v="21"/>
    <x v="60"/>
    <n v="10.16"/>
  </r>
  <r>
    <x v="3"/>
    <x v="21"/>
    <x v="61"/>
    <n v="10.23"/>
  </r>
  <r>
    <x v="3"/>
    <x v="21"/>
    <x v="62"/>
    <n v="10.2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x v="0"/>
    <n v="5.32"/>
    <n v="4.79"/>
    <x v="0"/>
    <n v="21.982571313960147"/>
  </r>
  <r>
    <x v="0"/>
    <n v="5.32"/>
    <n v="4.79"/>
    <x v="1"/>
    <n v="22.144500000000004"/>
  </r>
  <r>
    <x v="0"/>
    <n v="5.32"/>
    <n v="4.79"/>
    <x v="2"/>
    <n v="25.335100000000001"/>
  </r>
  <r>
    <x v="0"/>
    <n v="5.32"/>
    <n v="4.79"/>
    <x v="3"/>
    <n v="22.596000000000007"/>
  </r>
  <r>
    <x v="0"/>
    <n v="5.32"/>
    <n v="4.79"/>
    <x v="4"/>
    <n v="25.879100000000008"/>
  </r>
  <r>
    <x v="0"/>
    <n v="5.32"/>
    <n v="4.79"/>
    <x v="5"/>
    <n v="30.684000000000005"/>
  </r>
  <r>
    <x v="0"/>
    <n v="5.32"/>
    <n v="4.79"/>
    <x v="6"/>
    <n v="26.326200000000004"/>
  </r>
  <r>
    <x v="0"/>
    <n v="5.32"/>
    <n v="4.79"/>
    <x v="7"/>
    <n v="23.487000000000002"/>
  </r>
  <r>
    <x v="0"/>
    <n v="5.32"/>
    <n v="4.79"/>
    <x v="8"/>
    <n v="23.752499999999998"/>
  </r>
  <r>
    <x v="0"/>
    <n v="5.32"/>
    <n v="4.79"/>
    <x v="9"/>
    <n v="28.803600000000007"/>
  </r>
  <r>
    <x v="0"/>
    <n v="5.32"/>
    <n v="4.79"/>
    <x v="10"/>
    <n v="27.495799999999999"/>
  </r>
  <r>
    <x v="0"/>
    <n v="5.32"/>
    <n v="4.79"/>
    <x v="11"/>
    <n v="29.408399999999997"/>
  </r>
  <r>
    <x v="0"/>
    <n v="5.32"/>
    <n v="4.79"/>
    <x v="12"/>
    <n v="31.3462"/>
  </r>
  <r>
    <x v="0"/>
    <n v="5.32"/>
    <n v="4.79"/>
    <x v="13"/>
    <n v="33.326000000000008"/>
  </r>
  <r>
    <x v="0"/>
    <n v="5.32"/>
    <n v="4.79"/>
    <x v="14"/>
    <n v="30.286799999999996"/>
  </r>
  <r>
    <x v="0"/>
    <n v="5.32"/>
    <n v="4.79"/>
    <x v="15"/>
    <n v="25.473000000000003"/>
  </r>
  <r>
    <x v="0"/>
    <n v="5.32"/>
    <n v="4.79"/>
    <x v="16"/>
    <n v="34.320000000000014"/>
  </r>
  <r>
    <x v="0"/>
    <n v="5.32"/>
    <n v="4.79"/>
    <x v="17"/>
    <n v="32.965000000000003"/>
  </r>
  <r>
    <x v="0"/>
    <n v="5.32"/>
    <n v="4.79"/>
    <x v="18"/>
    <n v="28.027199999999997"/>
  </r>
  <r>
    <x v="0"/>
    <n v="5.32"/>
    <n v="4.79"/>
    <x v="19"/>
    <n v="28.342400000000001"/>
  </r>
  <r>
    <x v="0"/>
    <n v="5.32"/>
    <n v="4.79"/>
    <x v="20"/>
    <n v="35.755999999999986"/>
  </r>
  <r>
    <x v="0"/>
    <n v="5.32"/>
    <n v="4.79"/>
    <x v="21"/>
    <n v="34.274099999999997"/>
  </r>
  <r>
    <x v="0"/>
    <n v="5.32"/>
    <n v="4.79"/>
    <x v="22"/>
    <n v="34.5762"/>
  </r>
  <r>
    <x v="0"/>
    <n v="5.32"/>
    <n v="4.79"/>
    <x v="23"/>
    <n v="22.030799999999996"/>
  </r>
  <r>
    <x v="0"/>
    <n v="5.32"/>
    <n v="4.79"/>
    <x v="24"/>
    <n v="22.263600000000004"/>
  </r>
  <r>
    <x v="0"/>
    <n v="5.32"/>
    <n v="4.79"/>
    <x v="25"/>
    <n v="22.480799999999995"/>
  </r>
  <r>
    <x v="0"/>
    <n v="5.32"/>
    <n v="4.79"/>
    <x v="26"/>
    <n v="18.904999999999998"/>
  </r>
  <r>
    <x v="0"/>
    <n v="5.32"/>
    <n v="4.79"/>
    <x v="27"/>
    <n v="22.932000000000002"/>
  </r>
  <r>
    <x v="0"/>
    <n v="5.32"/>
    <n v="4.79"/>
    <x v="28"/>
    <n v="28.942500000000003"/>
  </r>
  <r>
    <x v="0"/>
    <n v="5.32"/>
    <n v="4.79"/>
    <x v="29"/>
    <n v="29.224499999999992"/>
  </r>
  <r>
    <x v="0"/>
    <n v="5.32"/>
    <n v="4.79"/>
    <x v="30"/>
    <n v="21.671100000000006"/>
  </r>
  <r>
    <x v="0"/>
    <n v="5.32"/>
    <n v="4.79"/>
    <x v="31"/>
    <n v="29.85"/>
  </r>
  <r>
    <x v="0"/>
    <n v="5.32"/>
    <n v="4.79"/>
    <x v="32"/>
    <n v="24.115199999999998"/>
  </r>
  <r>
    <x v="0"/>
    <n v="5.32"/>
    <n v="4.79"/>
    <x v="33"/>
    <n v="30.458999999999996"/>
  </r>
  <r>
    <x v="0"/>
    <n v="5.32"/>
    <n v="4.79"/>
    <x v="34"/>
    <n v="30.723000000000003"/>
  </r>
  <r>
    <x v="0"/>
    <n v="5.32"/>
    <n v="4.79"/>
    <x v="35"/>
    <n v="31.076999999999998"/>
  </r>
  <r>
    <x v="0"/>
    <n v="5.32"/>
    <n v="4.79"/>
    <x v="36"/>
    <n v="29.261400000000005"/>
  </r>
  <r>
    <x v="0"/>
    <n v="5.32"/>
    <n v="4.79"/>
    <x v="37"/>
    <n v="23.250700000000002"/>
  </r>
  <r>
    <x v="0"/>
    <n v="5.32"/>
    <n v="4.79"/>
    <x v="38"/>
    <n v="27.790099999999999"/>
  </r>
  <r>
    <x v="0"/>
    <n v="5.32"/>
    <n v="4.79"/>
    <x v="39"/>
    <n v="28.030600000000003"/>
  </r>
  <r>
    <x v="0"/>
    <n v="5.32"/>
    <n v="4.79"/>
    <x v="40"/>
    <n v="23.976700000000001"/>
  </r>
  <r>
    <x v="0"/>
    <n v="5.32"/>
    <n v="4.79"/>
    <x v="41"/>
    <n v="30.787400000000002"/>
  </r>
  <r>
    <x v="0"/>
    <n v="5.32"/>
    <n v="4.79"/>
    <x v="42"/>
    <n v="28.934099999999997"/>
  </r>
  <r>
    <x v="0"/>
    <n v="5.32"/>
    <n v="4.79"/>
    <x v="43"/>
    <n v="31.488800000000001"/>
  </r>
  <r>
    <x v="0"/>
    <n v="5.32"/>
    <n v="4.79"/>
    <x v="44"/>
    <n v="34.072499999999998"/>
  </r>
  <r>
    <x v="0"/>
    <n v="5.32"/>
    <n v="4.79"/>
    <x v="45"/>
    <n v="27.487199999999998"/>
  </r>
  <r>
    <x v="0"/>
    <n v="5.32"/>
    <n v="4.79"/>
    <x v="46"/>
    <n v="30.084600000000009"/>
  </r>
  <r>
    <x v="0"/>
    <n v="5.32"/>
    <n v="4.79"/>
    <x v="47"/>
    <n v="23.396000000000001"/>
  </r>
  <r>
    <x v="0"/>
    <n v="5.32"/>
    <n v="4.79"/>
    <x v="48"/>
    <n v="30.704700000000006"/>
  </r>
  <r>
    <x v="0"/>
    <n v="5.32"/>
    <n v="4.79"/>
    <x v="49"/>
    <n v="26.200900000000004"/>
  </r>
  <r>
    <x v="0"/>
    <n v="5.32"/>
    <n v="4.79"/>
    <x v="50"/>
    <n v="36.057000000000002"/>
  </r>
  <r>
    <x v="0"/>
    <n v="5.32"/>
    <n v="4.79"/>
    <x v="51"/>
    <n v="24.292999999999999"/>
  </r>
  <r>
    <x v="0"/>
    <n v="5.32"/>
    <n v="4.79"/>
    <x v="52"/>
    <n v="31.890299999999996"/>
  </r>
  <r>
    <x v="0"/>
    <n v="5.32"/>
    <n v="4.79"/>
    <x v="53"/>
    <n v="34.668200000000013"/>
  </r>
  <r>
    <x v="0"/>
    <n v="5.32"/>
    <n v="4.79"/>
    <x v="54"/>
    <n v="25.012"/>
  </r>
  <r>
    <x v="0"/>
    <n v="5.32"/>
    <n v="4.79"/>
    <x v="55"/>
    <n v="30.347999999999999"/>
  </r>
  <r>
    <x v="0"/>
    <n v="5.32"/>
    <n v="4.79"/>
    <x v="56"/>
    <n v="33.229300000000009"/>
  </r>
  <r>
    <x v="0"/>
    <n v="5.32"/>
    <n v="4.79"/>
    <x v="57"/>
    <n v="33.627099999999999"/>
  </r>
  <r>
    <x v="0"/>
    <n v="5.32"/>
    <n v="4.79"/>
    <x v="58"/>
    <n v="31.357199999999992"/>
  </r>
  <r>
    <x v="0"/>
    <n v="5.32"/>
    <n v="4.79"/>
    <x v="59"/>
    <n v="29.044399999999996"/>
  </r>
  <r>
    <x v="0"/>
    <n v="5.32"/>
    <n v="4.79"/>
    <x v="60"/>
    <n v="37.311400000000013"/>
  </r>
  <r>
    <x v="0"/>
    <n v="5.32"/>
    <n v="4.79"/>
    <x v="61"/>
    <n v="29.649400000000004"/>
  </r>
  <r>
    <x v="0"/>
    <n v="5.32"/>
    <n v="4.79"/>
    <x v="62"/>
    <n v="29.928799999999999"/>
  </r>
  <r>
    <x v="1"/>
    <n v="49.75"/>
    <n v="44.28"/>
    <x v="0"/>
    <n v="24.913580822488171"/>
  </r>
  <r>
    <x v="1"/>
    <n v="49.75"/>
    <n v="44.28"/>
    <x v="1"/>
    <n v="22.144500000000004"/>
  </r>
  <r>
    <x v="1"/>
    <n v="49.75"/>
    <n v="44.28"/>
    <x v="2"/>
    <n v="26.825399999999998"/>
  </r>
  <r>
    <x v="1"/>
    <n v="49.75"/>
    <n v="44.28"/>
    <x v="3"/>
    <n v="30.128000000000011"/>
  </r>
  <r>
    <x v="1"/>
    <n v="49.75"/>
    <n v="44.28"/>
    <x v="4"/>
    <n v="30.446000000000012"/>
  </r>
  <r>
    <x v="1"/>
    <n v="49.75"/>
    <n v="44.28"/>
    <x v="5"/>
    <n v="23.013000000000002"/>
  </r>
  <r>
    <x v="1"/>
    <n v="49.75"/>
    <n v="44.28"/>
    <x v="6"/>
    <n v="24.777600000000003"/>
  </r>
  <r>
    <x v="1"/>
    <n v="49.75"/>
    <n v="44.28"/>
    <x v="7"/>
    <n v="28.1844"/>
  </r>
  <r>
    <x v="1"/>
    <n v="49.75"/>
    <n v="44.28"/>
    <x v="8"/>
    <n v="28.502999999999997"/>
  </r>
  <r>
    <x v="1"/>
    <n v="49.75"/>
    <n v="44.28"/>
    <x v="9"/>
    <n v="24.003000000000004"/>
  </r>
  <r>
    <x v="1"/>
    <n v="49.75"/>
    <n v="44.28"/>
    <x v="10"/>
    <n v="32.347999999999999"/>
  </r>
  <r>
    <x v="1"/>
    <n v="49.75"/>
    <n v="44.28"/>
    <x v="11"/>
    <n v="24.506999999999998"/>
  </r>
  <r>
    <x v="1"/>
    <n v="49.75"/>
    <n v="44.28"/>
    <x v="12"/>
    <n v="28.046600000000002"/>
  </r>
  <r>
    <x v="1"/>
    <n v="49.75"/>
    <n v="44.28"/>
    <x v="13"/>
    <n v="29.993400000000005"/>
  </r>
  <r>
    <x v="1"/>
    <n v="49.75"/>
    <n v="44.28"/>
    <x v="14"/>
    <n v="26.921599999999998"/>
  </r>
  <r>
    <x v="1"/>
    <n v="49.75"/>
    <n v="44.28"/>
    <x v="15"/>
    <n v="30.567600000000002"/>
  </r>
  <r>
    <x v="1"/>
    <n v="49.75"/>
    <n v="44.28"/>
    <x v="16"/>
    <n v="30.888000000000009"/>
  </r>
  <r>
    <x v="1"/>
    <n v="49.75"/>
    <n v="44.28"/>
    <x v="17"/>
    <n v="26.024999999999999"/>
  </r>
  <r>
    <x v="1"/>
    <n v="49.75"/>
    <n v="44.28"/>
    <x v="18"/>
    <n v="28.027199999999997"/>
  </r>
  <r>
    <x v="1"/>
    <n v="49.75"/>
    <n v="44.28"/>
    <x v="19"/>
    <n v="26.571000000000002"/>
  </r>
  <r>
    <x v="1"/>
    <n v="49.75"/>
    <n v="44.28"/>
    <x v="20"/>
    <n v="32.180399999999985"/>
  </r>
  <r>
    <x v="1"/>
    <n v="49.75"/>
    <n v="44.28"/>
    <x v="21"/>
    <n v="34.274099999999997"/>
  </r>
  <r>
    <x v="1"/>
    <n v="49.75"/>
    <n v="44.28"/>
    <x v="22"/>
    <n v="34.5762"/>
  </r>
  <r>
    <x v="1"/>
    <n v="49.75"/>
    <n v="44.28"/>
    <x v="23"/>
    <n v="23.866699999999998"/>
  </r>
  <r>
    <x v="1"/>
    <n v="49.75"/>
    <n v="44.28"/>
    <x v="24"/>
    <n v="24.118900000000004"/>
  </r>
  <r>
    <x v="1"/>
    <n v="49.75"/>
    <n v="44.28"/>
    <x v="25"/>
    <n v="18.733999999999998"/>
  </r>
  <r>
    <x v="1"/>
    <n v="49.75"/>
    <n v="44.28"/>
    <x v="26"/>
    <n v="26.466999999999999"/>
  </r>
  <r>
    <x v="1"/>
    <n v="49.75"/>
    <n v="44.28"/>
    <x v="27"/>
    <n v="24.843000000000004"/>
  </r>
  <r>
    <x v="1"/>
    <n v="49.75"/>
    <n v="44.28"/>
    <x v="28"/>
    <n v="27.013000000000005"/>
  </r>
  <r>
    <x v="1"/>
    <n v="49.75"/>
    <n v="44.28"/>
    <x v="29"/>
    <n v="19.482999999999997"/>
  </r>
  <r>
    <x v="1"/>
    <n v="49.75"/>
    <n v="44.28"/>
    <x v="30"/>
    <n v="21.671100000000006"/>
  </r>
  <r>
    <x v="1"/>
    <n v="49.75"/>
    <n v="44.28"/>
    <x v="31"/>
    <n v="25.870000000000005"/>
  </r>
  <r>
    <x v="1"/>
    <n v="49.75"/>
    <n v="44.28"/>
    <x v="32"/>
    <n v="30.143999999999995"/>
  </r>
  <r>
    <x v="1"/>
    <n v="49.75"/>
    <n v="44.28"/>
    <x v="33"/>
    <n v="24.367199999999997"/>
  </r>
  <r>
    <x v="1"/>
    <n v="49.75"/>
    <n v="44.28"/>
    <x v="34"/>
    <n v="26.626600000000003"/>
  </r>
  <r>
    <x v="1"/>
    <n v="49.75"/>
    <n v="44.28"/>
    <x v="35"/>
    <n v="24.861599999999999"/>
  </r>
  <r>
    <x v="1"/>
    <n v="49.75"/>
    <n v="44.28"/>
    <x v="36"/>
    <n v="31.351500000000001"/>
  </r>
  <r>
    <x v="1"/>
    <n v="49.75"/>
    <n v="44.28"/>
    <x v="37"/>
    <n v="23.250700000000002"/>
  </r>
  <r>
    <x v="1"/>
    <n v="49.75"/>
    <n v="44.28"/>
    <x v="38"/>
    <n v="25.652399999999997"/>
  </r>
  <r>
    <x v="1"/>
    <n v="49.75"/>
    <n v="44.28"/>
    <x v="39"/>
    <n v="32.342999999999996"/>
  </r>
  <r>
    <x v="1"/>
    <n v="49.75"/>
    <n v="44.28"/>
    <x v="40"/>
    <n v="32.695499999999996"/>
  </r>
  <r>
    <x v="1"/>
    <n v="49.75"/>
    <n v="44.28"/>
    <x v="41"/>
    <n v="21.991"/>
  </r>
  <r>
    <x v="1"/>
    <n v="49.75"/>
    <n v="44.28"/>
    <x v="42"/>
    <n v="28.934099999999997"/>
  </r>
  <r>
    <x v="1"/>
    <n v="49.75"/>
    <n v="44.28"/>
    <x v="43"/>
    <n v="22.492000000000001"/>
  </r>
  <r>
    <x v="1"/>
    <n v="49.75"/>
    <n v="44.28"/>
    <x v="44"/>
    <n v="27.257999999999999"/>
  </r>
  <r>
    <x v="1"/>
    <n v="49.75"/>
    <n v="44.28"/>
    <x v="45"/>
    <n v="29.777800000000003"/>
  </r>
  <r>
    <x v="1"/>
    <n v="49.75"/>
    <n v="44.28"/>
    <x v="46"/>
    <n v="25.45620000000001"/>
  </r>
  <r>
    <x v="1"/>
    <n v="49.75"/>
    <n v="44.28"/>
    <x v="47"/>
    <n v="23.396000000000001"/>
  </r>
  <r>
    <x v="1"/>
    <n v="49.75"/>
    <n v="44.28"/>
    <x v="48"/>
    <n v="25.980900000000002"/>
  </r>
  <r>
    <x v="1"/>
    <n v="49.75"/>
    <n v="44.28"/>
    <x v="49"/>
    <n v="35.728500000000004"/>
  </r>
  <r>
    <x v="1"/>
    <n v="49.75"/>
    <n v="44.28"/>
    <x v="50"/>
    <n v="33.653200000000005"/>
  </r>
  <r>
    <x v="1"/>
    <n v="49.75"/>
    <n v="44.28"/>
    <x v="51"/>
    <n v="31.5809"/>
  </r>
  <r>
    <x v="1"/>
    <n v="49.75"/>
    <n v="44.28"/>
    <x v="52"/>
    <n v="26.984099999999998"/>
  </r>
  <r>
    <x v="1"/>
    <n v="49.75"/>
    <n v="44.28"/>
    <x v="53"/>
    <n v="34.668200000000013"/>
  </r>
  <r>
    <x v="1"/>
    <n v="49.75"/>
    <n v="44.28"/>
    <x v="54"/>
    <n v="30.014399999999998"/>
  </r>
  <r>
    <x v="1"/>
    <n v="49.75"/>
    <n v="44.28"/>
    <x v="55"/>
    <n v="32.877000000000002"/>
  </r>
  <r>
    <x v="1"/>
    <n v="49.75"/>
    <n v="44.28"/>
    <x v="56"/>
    <n v="35.78540000000001"/>
  </r>
  <r>
    <x v="1"/>
    <n v="49.75"/>
    <n v="44.28"/>
    <x v="57"/>
    <n v="25.866999999999997"/>
  </r>
  <r>
    <x v="1"/>
    <n v="49.75"/>
    <n v="44.28"/>
    <x v="58"/>
    <n v="39.196499999999993"/>
  </r>
  <r>
    <x v="1"/>
    <n v="49.75"/>
    <n v="44.28"/>
    <x v="59"/>
    <n v="39.605999999999995"/>
  </r>
  <r>
    <x v="1"/>
    <n v="49.75"/>
    <n v="44.28"/>
    <x v="60"/>
    <n v="39.976500000000009"/>
  </r>
  <r>
    <x v="1"/>
    <n v="49.75"/>
    <n v="44.28"/>
    <x v="61"/>
    <n v="29.649400000000004"/>
  </r>
  <r>
    <x v="1"/>
    <n v="49.75"/>
    <n v="44.28"/>
    <x v="62"/>
    <n v="40.811999999999998"/>
  </r>
  <r>
    <x v="2"/>
    <n v="36.229999999999997"/>
    <n v="27.9"/>
    <x v="0"/>
    <n v="27.844590331016189"/>
  </r>
  <r>
    <x v="2"/>
    <n v="36.229999999999997"/>
    <n v="27.9"/>
    <x v="1"/>
    <n v="25.097100000000005"/>
  </r>
  <r>
    <x v="2"/>
    <n v="36.229999999999997"/>
    <n v="27.9"/>
    <x v="2"/>
    <n v="25.335100000000001"/>
  </r>
  <r>
    <x v="2"/>
    <n v="36.229999999999997"/>
    <n v="27.9"/>
    <x v="3"/>
    <n v="27.115200000000005"/>
  </r>
  <r>
    <x v="2"/>
    <n v="36.229999999999997"/>
    <n v="27.9"/>
    <x v="4"/>
    <n v="24.356800000000007"/>
  </r>
  <r>
    <x v="2"/>
    <n v="36.229999999999997"/>
    <n v="27.9"/>
    <x v="5"/>
    <n v="29.149800000000003"/>
  </r>
  <r>
    <x v="2"/>
    <n v="36.229999999999997"/>
    <n v="27.9"/>
    <x v="6"/>
    <n v="24.777600000000003"/>
  </r>
  <r>
    <x v="2"/>
    <n v="36.229999999999997"/>
    <n v="27.9"/>
    <x v="7"/>
    <n v="29.750200000000003"/>
  </r>
  <r>
    <x v="2"/>
    <n v="36.229999999999997"/>
    <n v="27.9"/>
    <x v="8"/>
    <n v="28.502999999999997"/>
  </r>
  <r>
    <x v="2"/>
    <n v="36.229999999999997"/>
    <n v="27.9"/>
    <x v="9"/>
    <n v="28.803600000000007"/>
  </r>
  <r>
    <x v="2"/>
    <n v="36.229999999999997"/>
    <n v="27.9"/>
    <x v="10"/>
    <n v="29.113199999999996"/>
  </r>
  <r>
    <x v="2"/>
    <n v="36.229999999999997"/>
    <n v="27.9"/>
    <x v="11"/>
    <n v="27.7746"/>
  </r>
  <r>
    <x v="2"/>
    <n v="36.229999999999997"/>
    <n v="27.9"/>
    <x v="12"/>
    <n v="29.696399999999997"/>
  </r>
  <r>
    <x v="2"/>
    <n v="36.229999999999997"/>
    <n v="27.9"/>
    <x v="13"/>
    <n v="24.994500000000002"/>
  </r>
  <r>
    <x v="2"/>
    <n v="36.229999999999997"/>
    <n v="27.9"/>
    <x v="14"/>
    <n v="25.238999999999997"/>
  </r>
  <r>
    <x v="2"/>
    <n v="36.229999999999997"/>
    <n v="27.9"/>
    <x v="15"/>
    <n v="27.171200000000002"/>
  </r>
  <r>
    <x v="2"/>
    <n v="36.229999999999997"/>
    <n v="27.9"/>
    <x v="16"/>
    <n v="27.45600000000001"/>
  </r>
  <r>
    <x v="2"/>
    <n v="36.229999999999997"/>
    <n v="27.9"/>
    <x v="17"/>
    <n v="32.965000000000003"/>
  </r>
  <r>
    <x v="2"/>
    <n v="36.229999999999997"/>
    <n v="27.9"/>
    <x v="18"/>
    <n v="31.530599999999996"/>
  </r>
  <r>
    <x v="2"/>
    <n v="36.229999999999997"/>
    <n v="27.9"/>
    <x v="19"/>
    <n v="31.885200000000001"/>
  </r>
  <r>
    <x v="2"/>
    <n v="36.229999999999997"/>
    <n v="27.9"/>
    <x v="20"/>
    <n v="33.968199999999982"/>
  </r>
  <r>
    <x v="2"/>
    <n v="36.229999999999997"/>
    <n v="27.9"/>
    <x v="21"/>
    <n v="28.862399999999997"/>
  </r>
  <r>
    <x v="2"/>
    <n v="36.229999999999997"/>
    <n v="27.9"/>
    <x v="22"/>
    <n v="29.116799999999998"/>
  </r>
  <r>
    <x v="2"/>
    <n v="36.229999999999997"/>
    <n v="27.9"/>
    <x v="23"/>
    <n v="18.358999999999998"/>
  </r>
  <r>
    <x v="2"/>
    <n v="36.229999999999997"/>
    <n v="27.9"/>
    <x v="24"/>
    <n v="24.118900000000004"/>
  </r>
  <r>
    <x v="2"/>
    <n v="36.229999999999997"/>
    <n v="27.9"/>
    <x v="25"/>
    <n v="22.480799999999995"/>
  </r>
  <r>
    <x v="2"/>
    <n v="36.229999999999997"/>
    <n v="27.9"/>
    <x v="26"/>
    <n v="22.685999999999996"/>
  </r>
  <r>
    <x v="2"/>
    <n v="36.229999999999997"/>
    <n v="27.9"/>
    <x v="27"/>
    <n v="28.665000000000003"/>
  </r>
  <r>
    <x v="2"/>
    <n v="36.229999999999997"/>
    <n v="27.9"/>
    <x v="28"/>
    <n v="19.295000000000002"/>
  </r>
  <r>
    <x v="2"/>
    <n v="36.229999999999997"/>
    <n v="27.9"/>
    <x v="29"/>
    <n v="27.276199999999996"/>
  </r>
  <r>
    <x v="2"/>
    <n v="36.229999999999997"/>
    <n v="27.9"/>
    <x v="30"/>
    <n v="19.701000000000008"/>
  </r>
  <r>
    <x v="2"/>
    <n v="36.229999999999997"/>
    <n v="27.9"/>
    <x v="31"/>
    <n v="19.900000000000006"/>
  </r>
  <r>
    <x v="2"/>
    <n v="36.229999999999997"/>
    <n v="27.9"/>
    <x v="32"/>
    <n v="24.115199999999998"/>
  </r>
  <r>
    <x v="2"/>
    <n v="36.229999999999997"/>
    <n v="27.9"/>
    <x v="33"/>
    <n v="30.458999999999996"/>
  </r>
  <r>
    <x v="2"/>
    <n v="36.229999999999997"/>
    <n v="27.9"/>
    <x v="34"/>
    <n v="26.626600000000003"/>
  </r>
  <r>
    <x v="2"/>
    <n v="36.229999999999997"/>
    <n v="27.9"/>
    <x v="35"/>
    <n v="20.718000000000004"/>
  </r>
  <r>
    <x v="2"/>
    <n v="36.229999999999997"/>
    <n v="27.9"/>
    <x v="36"/>
    <n v="27.171300000000002"/>
  </r>
  <r>
    <x v="2"/>
    <n v="36.229999999999997"/>
    <n v="27.9"/>
    <x v="37"/>
    <n v="25.3644"/>
  </r>
  <r>
    <x v="2"/>
    <n v="36.229999999999997"/>
    <n v="27.9"/>
    <x v="38"/>
    <n v="21.376999999999999"/>
  </r>
  <r>
    <x v="2"/>
    <n v="36.229999999999997"/>
    <n v="27.9"/>
    <x v="39"/>
    <n v="28.030600000000003"/>
  </r>
  <r>
    <x v="2"/>
    <n v="36.229999999999997"/>
    <n v="27.9"/>
    <x v="40"/>
    <n v="23.976700000000001"/>
  </r>
  <r>
    <x v="2"/>
    <n v="36.229999999999997"/>
    <n v="27.9"/>
    <x v="41"/>
    <n v="21.991"/>
  </r>
  <r>
    <x v="2"/>
    <n v="36.229999999999997"/>
    <n v="27.9"/>
    <x v="42"/>
    <n v="22.256999999999998"/>
  </r>
  <r>
    <x v="2"/>
    <n v="36.229999999999997"/>
    <n v="27.9"/>
    <x v="43"/>
    <n v="22.492000000000001"/>
  </r>
  <r>
    <x v="2"/>
    <n v="36.229999999999997"/>
    <n v="27.9"/>
    <x v="44"/>
    <n v="27.257999999999999"/>
  </r>
  <r>
    <x v="2"/>
    <n v="36.229999999999997"/>
    <n v="27.9"/>
    <x v="45"/>
    <n v="29.777800000000003"/>
  </r>
  <r>
    <x v="2"/>
    <n v="36.229999999999997"/>
    <n v="27.9"/>
    <x v="46"/>
    <n v="23.14200000000001"/>
  </r>
  <r>
    <x v="2"/>
    <n v="36.229999999999997"/>
    <n v="27.9"/>
    <x v="47"/>
    <n v="30.414800000000003"/>
  </r>
  <r>
    <x v="2"/>
    <n v="36.229999999999997"/>
    <n v="27.9"/>
    <x v="48"/>
    <n v="30.704700000000006"/>
  </r>
  <r>
    <x v="2"/>
    <n v="36.229999999999997"/>
    <n v="27.9"/>
    <x v="49"/>
    <n v="28.582800000000002"/>
  </r>
  <r>
    <x v="2"/>
    <n v="36.229999999999997"/>
    <n v="27.9"/>
    <x v="50"/>
    <n v="33.653200000000005"/>
  </r>
  <r>
    <x v="2"/>
    <n v="36.229999999999997"/>
    <n v="27.9"/>
    <x v="51"/>
    <n v="26.722299999999997"/>
  </r>
  <r>
    <x v="2"/>
    <n v="36.229999999999997"/>
    <n v="27.9"/>
    <x v="52"/>
    <n v="24.530999999999999"/>
  </r>
  <r>
    <x v="2"/>
    <n v="36.229999999999997"/>
    <n v="27.9"/>
    <x v="53"/>
    <n v="34.668200000000013"/>
  </r>
  <r>
    <x v="2"/>
    <n v="36.229999999999997"/>
    <n v="27.9"/>
    <x v="54"/>
    <n v="30.014399999999998"/>
  </r>
  <r>
    <x v="2"/>
    <n v="36.229999999999997"/>
    <n v="27.9"/>
    <x v="55"/>
    <n v="27.818999999999999"/>
  </r>
  <r>
    <x v="2"/>
    <n v="36.229999999999997"/>
    <n v="27.9"/>
    <x v="56"/>
    <n v="35.78540000000001"/>
  </r>
  <r>
    <x v="2"/>
    <n v="36.229999999999997"/>
    <n v="27.9"/>
    <x v="57"/>
    <n v="31.040399999999995"/>
  </r>
  <r>
    <x v="2"/>
    <n v="36.229999999999997"/>
    <n v="27.9"/>
    <x v="58"/>
    <n v="28.744099999999992"/>
  </r>
  <r>
    <x v="2"/>
    <n v="36.229999999999997"/>
    <n v="27.9"/>
    <x v="59"/>
    <n v="34.325199999999995"/>
  </r>
  <r>
    <x v="2"/>
    <n v="36.229999999999997"/>
    <n v="27.9"/>
    <x v="60"/>
    <n v="31.981200000000005"/>
  </r>
  <r>
    <x v="2"/>
    <n v="36.229999999999997"/>
    <n v="27.9"/>
    <x v="61"/>
    <n v="35.040200000000006"/>
  </r>
  <r>
    <x v="2"/>
    <n v="36.229999999999997"/>
    <n v="27.9"/>
    <x v="62"/>
    <n v="35.370399999999997"/>
  </r>
  <r>
    <x v="3"/>
    <n v="9.66"/>
    <n v="7.73"/>
    <x v="0"/>
    <n v="29.310095085280199"/>
  </r>
  <r>
    <x v="3"/>
    <n v="9.66"/>
    <n v="7.73"/>
    <x v="1"/>
    <n v="22.144500000000004"/>
  </r>
  <r>
    <x v="3"/>
    <n v="9.66"/>
    <n v="7.73"/>
    <x v="2"/>
    <n v="29.806000000000001"/>
  </r>
  <r>
    <x v="3"/>
    <n v="9.66"/>
    <n v="7.73"/>
    <x v="3"/>
    <n v="30.128000000000011"/>
  </r>
  <r>
    <x v="3"/>
    <n v="9.66"/>
    <n v="7.73"/>
    <x v="4"/>
    <n v="24.356800000000007"/>
  </r>
  <r>
    <x v="3"/>
    <n v="9.66"/>
    <n v="7.73"/>
    <x v="5"/>
    <n v="30.684000000000005"/>
  </r>
  <r>
    <x v="3"/>
    <n v="9.66"/>
    <n v="7.73"/>
    <x v="6"/>
    <n v="27.8748"/>
  </r>
  <r>
    <x v="3"/>
    <n v="9.66"/>
    <n v="7.73"/>
    <x v="7"/>
    <n v="29.750200000000003"/>
  </r>
  <r>
    <x v="3"/>
    <n v="9.66"/>
    <n v="7.73"/>
    <x v="8"/>
    <n v="31.67"/>
  </r>
  <r>
    <x v="3"/>
    <n v="9.66"/>
    <n v="7.73"/>
    <x v="9"/>
    <n v="24.003000000000004"/>
  </r>
  <r>
    <x v="3"/>
    <n v="9.66"/>
    <n v="7.73"/>
    <x v="10"/>
    <n v="29.113199999999996"/>
  </r>
  <r>
    <x v="3"/>
    <n v="9.66"/>
    <n v="7.73"/>
    <x v="11"/>
    <n v="32.676000000000002"/>
  </r>
  <r>
    <x v="3"/>
    <n v="9.66"/>
    <n v="7.73"/>
    <x v="12"/>
    <n v="29.696399999999997"/>
  </r>
  <r>
    <x v="3"/>
    <n v="9.66"/>
    <n v="7.73"/>
    <x v="13"/>
    <n v="28.327100000000005"/>
  </r>
  <r>
    <x v="3"/>
    <n v="9.66"/>
    <n v="7.73"/>
    <x v="14"/>
    <n v="30.286799999999996"/>
  </r>
  <r>
    <x v="3"/>
    <n v="9.66"/>
    <n v="7.73"/>
    <x v="15"/>
    <n v="33.964000000000006"/>
  </r>
  <r>
    <x v="3"/>
    <n v="9.66"/>
    <n v="7.73"/>
    <x v="16"/>
    <n v="25.740000000000006"/>
  </r>
  <r>
    <x v="3"/>
    <n v="9.66"/>
    <n v="7.73"/>
    <x v="17"/>
    <n v="29.495000000000001"/>
  </r>
  <r>
    <x v="3"/>
    <n v="9.66"/>
    <n v="7.73"/>
    <x v="18"/>
    <n v="35.033999999999999"/>
  </r>
  <r>
    <x v="3"/>
    <n v="9.66"/>
    <n v="7.73"/>
    <x v="19"/>
    <n v="26.571000000000002"/>
  </r>
  <r>
    <x v="3"/>
    <n v="9.66"/>
    <n v="7.73"/>
    <x v="20"/>
    <n v="26.816999999999986"/>
  </r>
  <r>
    <x v="3"/>
    <n v="9.66"/>
    <n v="7.73"/>
    <x v="21"/>
    <n v="32.470199999999998"/>
  </r>
  <r>
    <x v="3"/>
    <n v="9.66"/>
    <n v="7.73"/>
    <x v="22"/>
    <n v="34.5762"/>
  </r>
  <r>
    <x v="3"/>
    <n v="9.66"/>
    <n v="7.73"/>
    <x v="23"/>
    <n v="22.030799999999996"/>
  </r>
  <r>
    <x v="3"/>
    <n v="9.66"/>
    <n v="7.73"/>
    <x v="24"/>
    <n v="20.408300000000004"/>
  </r>
  <r>
    <x v="3"/>
    <n v="9.66"/>
    <n v="7.73"/>
    <x v="25"/>
    <n v="22.480799999999995"/>
  </r>
  <r>
    <x v="3"/>
    <n v="9.66"/>
    <n v="7.73"/>
    <x v="26"/>
    <n v="18.904999999999998"/>
  </r>
  <r>
    <x v="3"/>
    <n v="9.66"/>
    <n v="7.73"/>
    <x v="27"/>
    <n v="26.754000000000005"/>
  </r>
  <r>
    <x v="3"/>
    <n v="9.66"/>
    <n v="7.73"/>
    <x v="28"/>
    <n v="19.295000000000002"/>
  </r>
  <r>
    <x v="3"/>
    <n v="9.66"/>
    <n v="7.73"/>
    <x v="29"/>
    <n v="19.482999999999997"/>
  </r>
  <r>
    <x v="3"/>
    <n v="9.66"/>
    <n v="7.73"/>
    <x v="30"/>
    <n v="27.581400000000009"/>
  </r>
  <r>
    <x v="3"/>
    <n v="9.66"/>
    <n v="7.73"/>
    <x v="31"/>
    <n v="19.900000000000006"/>
  </r>
  <r>
    <x v="3"/>
    <n v="9.66"/>
    <n v="7.73"/>
    <x v="32"/>
    <n v="20.096"/>
  </r>
  <r>
    <x v="3"/>
    <n v="9.66"/>
    <n v="7.73"/>
    <x v="33"/>
    <n v="30.458999999999996"/>
  </r>
  <r>
    <x v="3"/>
    <n v="9.66"/>
    <n v="7.73"/>
    <x v="34"/>
    <n v="30.723000000000003"/>
  </r>
  <r>
    <x v="3"/>
    <n v="9.66"/>
    <n v="7.73"/>
    <x v="35"/>
    <n v="24.861599999999999"/>
  </r>
  <r>
    <x v="3"/>
    <n v="9.66"/>
    <n v="7.73"/>
    <x v="36"/>
    <n v="29.261400000000005"/>
  </r>
  <r>
    <x v="3"/>
    <n v="9.66"/>
    <n v="7.73"/>
    <x v="37"/>
    <n v="29.591800000000003"/>
  </r>
  <r>
    <x v="3"/>
    <n v="9.66"/>
    <n v="7.73"/>
    <x v="38"/>
    <n v="32.065499999999993"/>
  </r>
  <r>
    <x v="3"/>
    <n v="9.66"/>
    <n v="7.73"/>
    <x v="39"/>
    <n v="25.874399999999998"/>
  </r>
  <r>
    <x v="3"/>
    <n v="9.66"/>
    <n v="7.73"/>
    <x v="40"/>
    <n v="23.976700000000001"/>
  </r>
  <r>
    <x v="3"/>
    <n v="9.66"/>
    <n v="7.73"/>
    <x v="41"/>
    <n v="24.190100000000001"/>
  </r>
  <r>
    <x v="3"/>
    <n v="9.66"/>
    <n v="7.73"/>
    <x v="42"/>
    <n v="33.385499999999993"/>
  </r>
  <r>
    <x v="3"/>
    <n v="9.66"/>
    <n v="7.73"/>
    <x v="43"/>
    <n v="22.492000000000001"/>
  </r>
  <r>
    <x v="3"/>
    <n v="9.66"/>
    <n v="7.73"/>
    <x v="44"/>
    <n v="22.715000000000003"/>
  </r>
  <r>
    <x v="3"/>
    <n v="9.66"/>
    <n v="7.73"/>
    <x v="45"/>
    <n v="25.1966"/>
  </r>
  <r>
    <x v="3"/>
    <n v="9.66"/>
    <n v="7.73"/>
    <x v="46"/>
    <n v="23.14200000000001"/>
  </r>
  <r>
    <x v="3"/>
    <n v="9.66"/>
    <n v="7.73"/>
    <x v="47"/>
    <n v="25.735600000000002"/>
  </r>
  <r>
    <x v="3"/>
    <n v="9.66"/>
    <n v="7.73"/>
    <x v="48"/>
    <n v="25.980900000000002"/>
  </r>
  <r>
    <x v="3"/>
    <n v="9.66"/>
    <n v="7.73"/>
    <x v="49"/>
    <n v="26.200900000000004"/>
  </r>
  <r>
    <x v="3"/>
    <n v="9.66"/>
    <n v="7.73"/>
    <x v="50"/>
    <n v="26.441800000000004"/>
  </r>
  <r>
    <x v="3"/>
    <n v="9.66"/>
    <n v="7.73"/>
    <x v="51"/>
    <n v="31.5809"/>
  </r>
  <r>
    <x v="3"/>
    <n v="9.66"/>
    <n v="7.73"/>
    <x v="52"/>
    <n v="26.984099999999998"/>
  </r>
  <r>
    <x v="3"/>
    <n v="9.66"/>
    <n v="7.73"/>
    <x v="53"/>
    <n v="24.763000000000005"/>
  </r>
  <r>
    <x v="3"/>
    <n v="9.66"/>
    <n v="7.73"/>
    <x v="54"/>
    <n v="37.518000000000001"/>
  </r>
  <r>
    <x v="3"/>
    <n v="9.66"/>
    <n v="7.73"/>
    <x v="55"/>
    <n v="25.290000000000003"/>
  </r>
  <r>
    <x v="3"/>
    <n v="9.66"/>
    <n v="7.73"/>
    <x v="56"/>
    <n v="28.117100000000004"/>
  </r>
  <r>
    <x v="3"/>
    <n v="9.66"/>
    <n v="7.73"/>
    <x v="57"/>
    <n v="28.453699999999994"/>
  </r>
  <r>
    <x v="3"/>
    <n v="9.66"/>
    <n v="7.73"/>
    <x v="58"/>
    <n v="31.357199999999992"/>
  </r>
  <r>
    <x v="3"/>
    <n v="9.66"/>
    <n v="7.73"/>
    <x v="59"/>
    <n v="31.684799999999996"/>
  </r>
  <r>
    <x v="3"/>
    <n v="9.66"/>
    <n v="7.73"/>
    <x v="60"/>
    <n v="29.316100000000006"/>
  </r>
  <r>
    <x v="3"/>
    <n v="9.66"/>
    <n v="7.73"/>
    <x v="61"/>
    <n v="26.954000000000004"/>
  </r>
  <r>
    <x v="3"/>
    <n v="9.66"/>
    <n v="7.73"/>
    <x v="62"/>
    <n v="38.091200000000001"/>
  </r>
  <r>
    <x v="4"/>
    <n v="106.5"/>
    <n v="87.33"/>
    <x v="0"/>
    <n v="29.310095085280199"/>
  </r>
  <r>
    <x v="4"/>
    <n v="106.5"/>
    <n v="87.33"/>
    <x v="1"/>
    <n v="23.620800000000003"/>
  </r>
  <r>
    <x v="4"/>
    <n v="106.5"/>
    <n v="87.33"/>
    <x v="2"/>
    <n v="29.806000000000001"/>
  </r>
  <r>
    <x v="4"/>
    <n v="106.5"/>
    <n v="87.33"/>
    <x v="3"/>
    <n v="24.102400000000006"/>
  </r>
  <r>
    <x v="4"/>
    <n v="106.5"/>
    <n v="87.33"/>
    <x v="4"/>
    <n v="30.446000000000012"/>
  </r>
  <r>
    <x v="4"/>
    <n v="106.5"/>
    <n v="87.33"/>
    <x v="5"/>
    <n v="26.081400000000006"/>
  </r>
  <r>
    <x v="4"/>
    <n v="106.5"/>
    <n v="87.33"/>
    <x v="6"/>
    <n v="27.8748"/>
  </r>
  <r>
    <x v="4"/>
    <n v="106.5"/>
    <n v="87.33"/>
    <x v="7"/>
    <n v="26.618600000000004"/>
  </r>
  <r>
    <x v="4"/>
    <n v="106.5"/>
    <n v="87.33"/>
    <x v="8"/>
    <n v="31.67"/>
  </r>
  <r>
    <x v="4"/>
    <n v="106.5"/>
    <n v="87.33"/>
    <x v="9"/>
    <n v="32.004000000000012"/>
  </r>
  <r>
    <x v="4"/>
    <n v="106.5"/>
    <n v="87.33"/>
    <x v="10"/>
    <n v="30.730599999999995"/>
  </r>
  <r>
    <x v="4"/>
    <n v="106.5"/>
    <n v="87.33"/>
    <x v="11"/>
    <n v="27.7746"/>
  </r>
  <r>
    <x v="4"/>
    <n v="106.5"/>
    <n v="87.33"/>
    <x v="12"/>
    <n v="31.3462"/>
  </r>
  <r>
    <x v="4"/>
    <n v="106.5"/>
    <n v="87.33"/>
    <x v="13"/>
    <n v="33.326000000000008"/>
  </r>
  <r>
    <x v="4"/>
    <n v="106.5"/>
    <n v="87.33"/>
    <x v="14"/>
    <n v="26.921599999999998"/>
  </r>
  <r>
    <x v="4"/>
    <n v="106.5"/>
    <n v="87.33"/>
    <x v="15"/>
    <n v="33.964000000000006"/>
  </r>
  <r>
    <x v="4"/>
    <n v="106.5"/>
    <n v="87.33"/>
    <x v="16"/>
    <n v="27.45600000000001"/>
  </r>
  <r>
    <x v="4"/>
    <n v="106.5"/>
    <n v="87.33"/>
    <x v="17"/>
    <n v="26.024999999999999"/>
  </r>
  <r>
    <x v="4"/>
    <n v="106.5"/>
    <n v="87.33"/>
    <x v="18"/>
    <n v="31.530599999999996"/>
  </r>
  <r>
    <x v="4"/>
    <n v="106.5"/>
    <n v="87.33"/>
    <x v="19"/>
    <n v="30.113800000000005"/>
  </r>
  <r>
    <x v="4"/>
    <n v="106.5"/>
    <n v="87.33"/>
    <x v="20"/>
    <n v="33.968199999999982"/>
  </r>
  <r>
    <x v="4"/>
    <n v="106.5"/>
    <n v="87.33"/>
    <x v="21"/>
    <n v="27.058499999999999"/>
  </r>
  <r>
    <x v="4"/>
    <n v="106.5"/>
    <n v="87.33"/>
    <x v="22"/>
    <n v="34.5762"/>
  </r>
  <r>
    <x v="4"/>
    <n v="106.5"/>
    <n v="87.33"/>
    <x v="23"/>
    <n v="23.866699999999998"/>
  </r>
  <r>
    <x v="4"/>
    <n v="106.5"/>
    <n v="87.33"/>
    <x v="24"/>
    <n v="24.118900000000004"/>
  </r>
  <r>
    <x v="4"/>
    <n v="106.5"/>
    <n v="87.33"/>
    <x v="25"/>
    <n v="20.607399999999998"/>
  </r>
  <r>
    <x v="4"/>
    <n v="106.5"/>
    <n v="87.33"/>
    <x v="26"/>
    <n v="26.466999999999999"/>
  </r>
  <r>
    <x v="4"/>
    <n v="106.5"/>
    <n v="87.33"/>
    <x v="27"/>
    <n v="28.665000000000003"/>
  </r>
  <r>
    <x v="4"/>
    <n v="106.5"/>
    <n v="87.33"/>
    <x v="28"/>
    <n v="19.295000000000002"/>
  </r>
  <r>
    <x v="4"/>
    <n v="106.5"/>
    <n v="87.33"/>
    <x v="29"/>
    <n v="21.431299999999997"/>
  </r>
  <r>
    <x v="4"/>
    <n v="106.5"/>
    <n v="87.33"/>
    <x v="30"/>
    <n v="27.581400000000009"/>
  </r>
  <r>
    <x v="4"/>
    <n v="106.5"/>
    <n v="87.33"/>
    <x v="31"/>
    <n v="29.85"/>
  </r>
  <r>
    <x v="4"/>
    <n v="106.5"/>
    <n v="87.33"/>
    <x v="32"/>
    <n v="22.105599999999999"/>
  </r>
  <r>
    <x v="4"/>
    <n v="106.5"/>
    <n v="87.33"/>
    <x v="33"/>
    <n v="24.367199999999997"/>
  </r>
  <r>
    <x v="4"/>
    <n v="106.5"/>
    <n v="87.33"/>
    <x v="34"/>
    <n v="28.674800000000005"/>
  </r>
  <r>
    <x v="4"/>
    <n v="106.5"/>
    <n v="87.33"/>
    <x v="35"/>
    <n v="26.933400000000002"/>
  </r>
  <r>
    <x v="4"/>
    <n v="106.5"/>
    <n v="87.33"/>
    <x v="36"/>
    <n v="20.901000000000003"/>
  </r>
  <r>
    <x v="4"/>
    <n v="106.5"/>
    <n v="87.33"/>
    <x v="37"/>
    <n v="21.137"/>
  </r>
  <r>
    <x v="4"/>
    <n v="106.5"/>
    <n v="87.33"/>
    <x v="38"/>
    <n v="27.790099999999999"/>
  </r>
  <r>
    <x v="4"/>
    <n v="106.5"/>
    <n v="87.33"/>
    <x v="39"/>
    <n v="25.874399999999998"/>
  </r>
  <r>
    <x v="4"/>
    <n v="106.5"/>
    <n v="87.33"/>
    <x v="40"/>
    <n v="26.156399999999998"/>
  </r>
  <r>
    <x v="4"/>
    <n v="106.5"/>
    <n v="87.33"/>
    <x v="41"/>
    <n v="21.991"/>
  </r>
  <r>
    <x v="4"/>
    <n v="106.5"/>
    <n v="87.33"/>
    <x v="42"/>
    <n v="31.159799999999997"/>
  </r>
  <r>
    <x v="4"/>
    <n v="106.5"/>
    <n v="87.33"/>
    <x v="43"/>
    <n v="31.488800000000001"/>
  </r>
  <r>
    <x v="4"/>
    <n v="106.5"/>
    <n v="87.33"/>
    <x v="44"/>
    <n v="22.715000000000003"/>
  </r>
  <r>
    <x v="4"/>
    <n v="106.5"/>
    <n v="87.33"/>
    <x v="45"/>
    <n v="34.359000000000002"/>
  </r>
  <r>
    <x v="4"/>
    <n v="106.5"/>
    <n v="87.33"/>
    <x v="46"/>
    <n v="25.45620000000001"/>
  </r>
  <r>
    <x v="4"/>
    <n v="106.5"/>
    <n v="87.33"/>
    <x v="47"/>
    <n v="35.094000000000001"/>
  </r>
  <r>
    <x v="4"/>
    <n v="106.5"/>
    <n v="87.33"/>
    <x v="48"/>
    <n v="33.066600000000008"/>
  </r>
  <r>
    <x v="4"/>
    <n v="106.5"/>
    <n v="87.33"/>
    <x v="49"/>
    <n v="26.200900000000004"/>
  </r>
  <r>
    <x v="4"/>
    <n v="106.5"/>
    <n v="87.33"/>
    <x v="50"/>
    <n v="31.249400000000005"/>
  </r>
  <r>
    <x v="4"/>
    <n v="106.5"/>
    <n v="87.33"/>
    <x v="51"/>
    <n v="26.722299999999997"/>
  </r>
  <r>
    <x v="4"/>
    <n v="106.5"/>
    <n v="87.33"/>
    <x v="52"/>
    <n v="34.343400000000003"/>
  </r>
  <r>
    <x v="4"/>
    <n v="106.5"/>
    <n v="87.33"/>
    <x v="53"/>
    <n v="32.191900000000011"/>
  </r>
  <r>
    <x v="4"/>
    <n v="106.5"/>
    <n v="87.33"/>
    <x v="54"/>
    <n v="35.016800000000003"/>
  </r>
  <r>
    <x v="4"/>
    <n v="106.5"/>
    <n v="87.33"/>
    <x v="55"/>
    <n v="25.290000000000003"/>
  </r>
  <r>
    <x v="4"/>
    <n v="106.5"/>
    <n v="87.33"/>
    <x v="56"/>
    <n v="38.341500000000003"/>
  </r>
  <r>
    <x v="4"/>
    <n v="106.5"/>
    <n v="87.33"/>
    <x v="57"/>
    <n v="33.627099999999999"/>
  </r>
  <r>
    <x v="4"/>
    <n v="106.5"/>
    <n v="87.33"/>
    <x v="58"/>
    <n v="31.357199999999992"/>
  </r>
  <r>
    <x v="4"/>
    <n v="106.5"/>
    <n v="87.33"/>
    <x v="59"/>
    <n v="31.684799999999996"/>
  </r>
  <r>
    <x v="4"/>
    <n v="106.5"/>
    <n v="87.33"/>
    <x v="60"/>
    <n v="26.651000000000007"/>
  </r>
  <r>
    <x v="4"/>
    <n v="106.5"/>
    <n v="87.33"/>
    <x v="61"/>
    <n v="40.431000000000004"/>
  </r>
  <r>
    <x v="4"/>
    <n v="106.5"/>
    <n v="87.33"/>
    <x v="62"/>
    <n v="29.928799999999999"/>
  </r>
  <r>
    <x v="5"/>
    <n v="56"/>
    <n v="48.72"/>
    <x v="0"/>
    <n v="13.189542788376087"/>
  </r>
  <r>
    <x v="5"/>
    <n v="56"/>
    <n v="48.72"/>
    <x v="1"/>
    <n v="32.4786"/>
  </r>
  <r>
    <x v="5"/>
    <n v="56"/>
    <n v="48.72"/>
    <x v="2"/>
    <n v="11.92240000000001"/>
  </r>
  <r>
    <x v="5"/>
    <n v="56"/>
    <n v="48.72"/>
    <x v="3"/>
    <n v="16.570400000000006"/>
  </r>
  <r>
    <x v="5"/>
    <n v="56"/>
    <n v="48.72"/>
    <x v="4"/>
    <n v="16.745300000000015"/>
  </r>
  <r>
    <x v="5"/>
    <n v="56"/>
    <n v="48.72"/>
    <x v="5"/>
    <n v="13.807800000000015"/>
  </r>
  <r>
    <x v="5"/>
    <n v="56"/>
    <n v="48.72"/>
    <x v="6"/>
    <n v="23.229000000000013"/>
  </r>
  <r>
    <x v="5"/>
    <n v="56"/>
    <n v="48.72"/>
    <x v="7"/>
    <n v="18.789599999999979"/>
  </r>
  <r>
    <x v="5"/>
    <n v="56"/>
    <n v="48.72"/>
    <x v="8"/>
    <n v="14.251499999999993"/>
  </r>
  <r>
    <x v="5"/>
    <n v="56"/>
    <n v="48.72"/>
    <x v="9"/>
    <n v="22.402800000000013"/>
  </r>
  <r>
    <x v="5"/>
    <n v="56"/>
    <n v="48.72"/>
    <x v="10"/>
    <n v="12.9392"/>
  </r>
  <r>
    <x v="5"/>
    <n v="56"/>
    <n v="48.72"/>
    <x v="11"/>
    <n v="21.239399999999989"/>
  </r>
  <r>
    <x v="5"/>
    <n v="56"/>
    <n v="48.72"/>
    <x v="12"/>
    <n v="14.848199999999991"/>
  </r>
  <r>
    <x v="5"/>
    <n v="56"/>
    <n v="48.72"/>
    <x v="13"/>
    <n v="16.662999999999982"/>
  </r>
  <r>
    <x v="5"/>
    <n v="56"/>
    <n v="48.72"/>
    <x v="14"/>
    <n v="28.604199999999992"/>
  </r>
  <r>
    <x v="5"/>
    <n v="56"/>
    <n v="48.72"/>
    <x v="15"/>
    <n v="18.680200000000013"/>
  </r>
  <r>
    <x v="5"/>
    <n v="56"/>
    <n v="48.72"/>
    <x v="16"/>
    <n v="25.739999999999981"/>
  </r>
  <r>
    <x v="5"/>
    <n v="56"/>
    <n v="48.72"/>
    <x v="17"/>
    <n v="26.024999999999977"/>
  </r>
  <r>
    <x v="5"/>
    <n v="56"/>
    <n v="48.72"/>
    <x v="18"/>
    <n v="21.020399999999995"/>
  </r>
  <r>
    <x v="5"/>
    <n v="56"/>
    <n v="48.72"/>
    <x v="19"/>
    <n v="33.656599999999997"/>
  </r>
  <r>
    <x v="5"/>
    <n v="56"/>
    <n v="48.72"/>
    <x v="20"/>
    <n v="16.090199999999982"/>
  </r>
  <r>
    <x v="5"/>
    <n v="56"/>
    <n v="48.72"/>
    <x v="21"/>
    <n v="23.450699999999983"/>
  </r>
  <r>
    <x v="5"/>
    <n v="56"/>
    <n v="48.72"/>
    <x v="22"/>
    <n v="14.558400000000006"/>
  </r>
  <r>
    <x v="5"/>
    <n v="56"/>
    <n v="48.72"/>
    <x v="23"/>
    <n v="27.538499999999996"/>
  </r>
  <r>
    <x v="5"/>
    <n v="56"/>
    <n v="48.72"/>
    <x v="24"/>
    <n v="27.829500000000003"/>
  </r>
  <r>
    <x v="5"/>
    <n v="56"/>
    <n v="48.72"/>
    <x v="25"/>
    <n v="20.607399999999998"/>
  </r>
  <r>
    <x v="5"/>
    <n v="56"/>
    <n v="48.72"/>
    <x v="26"/>
    <n v="28.357499999999998"/>
  </r>
  <r>
    <x v="5"/>
    <n v="56"/>
    <n v="48.72"/>
    <x v="27"/>
    <n v="21.021000000000004"/>
  </r>
  <r>
    <x v="5"/>
    <n v="56"/>
    <n v="48.72"/>
    <x v="28"/>
    <n v="19.295000000000002"/>
  </r>
  <r>
    <x v="5"/>
    <n v="56"/>
    <n v="48.72"/>
    <x v="29"/>
    <n v="19.482999999999997"/>
  </r>
  <r>
    <x v="5"/>
    <n v="56"/>
    <n v="48.72"/>
    <x v="30"/>
    <n v="23.641200000000005"/>
  </r>
  <r>
    <x v="5"/>
    <n v="56"/>
    <n v="48.72"/>
    <x v="31"/>
    <n v="21.890000000000004"/>
  </r>
  <r>
    <x v="5"/>
    <n v="56"/>
    <n v="48.72"/>
    <x v="32"/>
    <n v="22.105599999999999"/>
  </r>
  <r>
    <x v="5"/>
    <n v="56"/>
    <n v="48.72"/>
    <x v="33"/>
    <n v="24.367199999999997"/>
  </r>
  <r>
    <x v="5"/>
    <n v="56"/>
    <n v="48.72"/>
    <x v="34"/>
    <n v="28.674800000000005"/>
  </r>
  <r>
    <x v="5"/>
    <n v="56"/>
    <n v="48.72"/>
    <x v="35"/>
    <n v="26.933400000000002"/>
  </r>
  <r>
    <x v="5"/>
    <n v="56"/>
    <n v="48.72"/>
    <x v="36"/>
    <n v="29.261400000000005"/>
  </r>
  <r>
    <x v="5"/>
    <n v="56"/>
    <n v="48.72"/>
    <x v="37"/>
    <n v="27.478100000000001"/>
  </r>
  <r>
    <x v="5"/>
    <n v="56"/>
    <n v="48.72"/>
    <x v="38"/>
    <n v="25.652399999999997"/>
  </r>
  <r>
    <x v="5"/>
    <n v="56"/>
    <n v="48.72"/>
    <x v="39"/>
    <n v="28.030600000000003"/>
  </r>
  <r>
    <x v="5"/>
    <n v="56"/>
    <n v="48.72"/>
    <x v="40"/>
    <n v="30.515800000000002"/>
  </r>
  <r>
    <x v="5"/>
    <n v="56"/>
    <n v="48.72"/>
    <x v="41"/>
    <n v="24.190100000000001"/>
  </r>
  <r>
    <x v="5"/>
    <n v="56"/>
    <n v="48.72"/>
    <x v="42"/>
    <n v="28.934099999999997"/>
  </r>
  <r>
    <x v="5"/>
    <n v="56"/>
    <n v="48.72"/>
    <x v="43"/>
    <n v="31.488800000000001"/>
  </r>
  <r>
    <x v="5"/>
    <n v="56"/>
    <n v="48.72"/>
    <x v="44"/>
    <n v="22.715000000000003"/>
  </r>
  <r>
    <x v="5"/>
    <n v="56"/>
    <n v="48.72"/>
    <x v="45"/>
    <n v="29.777800000000003"/>
  </r>
  <r>
    <x v="5"/>
    <n v="56"/>
    <n v="48.72"/>
    <x v="46"/>
    <n v="30.084600000000009"/>
  </r>
  <r>
    <x v="5"/>
    <n v="56"/>
    <n v="48.72"/>
    <x v="47"/>
    <n v="28.075199999999999"/>
  </r>
  <r>
    <x v="5"/>
    <n v="56"/>
    <n v="48.72"/>
    <x v="48"/>
    <n v="30.704700000000006"/>
  </r>
  <r>
    <x v="5"/>
    <n v="56"/>
    <n v="48.72"/>
    <x v="49"/>
    <n v="33.346600000000009"/>
  </r>
  <r>
    <x v="5"/>
    <n v="56"/>
    <n v="48.72"/>
    <x v="50"/>
    <n v="26.441800000000004"/>
  </r>
  <r>
    <x v="5"/>
    <n v="56"/>
    <n v="48.72"/>
    <x v="51"/>
    <n v="29.151599999999995"/>
  </r>
  <r>
    <x v="5"/>
    <n v="56"/>
    <n v="48.72"/>
    <x v="52"/>
    <n v="34.343400000000003"/>
  </r>
  <r>
    <x v="5"/>
    <n v="56"/>
    <n v="48.72"/>
    <x v="53"/>
    <n v="24.763000000000005"/>
  </r>
  <r>
    <x v="5"/>
    <n v="56"/>
    <n v="48.72"/>
    <x v="54"/>
    <n v="27.513200000000001"/>
  </r>
  <r>
    <x v="5"/>
    <n v="56"/>
    <n v="48.72"/>
    <x v="55"/>
    <n v="25.290000000000003"/>
  </r>
  <r>
    <x v="5"/>
    <n v="56"/>
    <n v="48.72"/>
    <x v="56"/>
    <n v="38.341500000000003"/>
  </r>
  <r>
    <x v="5"/>
    <n v="56"/>
    <n v="48.72"/>
    <x v="57"/>
    <n v="33.627099999999999"/>
  </r>
  <r>
    <x v="5"/>
    <n v="56"/>
    <n v="48.72"/>
    <x v="58"/>
    <n v="33.970299999999995"/>
  </r>
  <r>
    <x v="5"/>
    <n v="56"/>
    <n v="48.72"/>
    <x v="59"/>
    <n v="31.684799999999996"/>
  </r>
  <r>
    <x v="5"/>
    <n v="56"/>
    <n v="48.72"/>
    <x v="60"/>
    <n v="37.311400000000013"/>
  </r>
  <r>
    <x v="5"/>
    <n v="56"/>
    <n v="48.72"/>
    <x v="61"/>
    <n v="37.735600000000005"/>
  </r>
  <r>
    <x v="5"/>
    <n v="56"/>
    <n v="48.72"/>
    <x v="62"/>
    <n v="35.370399999999997"/>
  </r>
  <r>
    <x v="6"/>
    <n v="9.9"/>
    <n v="7.62"/>
    <x v="0"/>
    <n v="0"/>
  </r>
  <r>
    <x v="6"/>
    <n v="9.9"/>
    <n v="7.62"/>
    <x v="1"/>
    <n v="0"/>
  </r>
  <r>
    <x v="6"/>
    <n v="9.9"/>
    <n v="7.62"/>
    <x v="2"/>
    <n v="0"/>
  </r>
  <r>
    <x v="6"/>
    <n v="9.9"/>
    <n v="7.62"/>
    <x v="3"/>
    <n v="0"/>
  </r>
  <r>
    <x v="6"/>
    <n v="9.9"/>
    <n v="7.62"/>
    <x v="4"/>
    <n v="0"/>
  </r>
  <r>
    <x v="6"/>
    <n v="9.9"/>
    <n v="7.62"/>
    <x v="5"/>
    <n v="0"/>
  </r>
  <r>
    <x v="6"/>
    <n v="9.9"/>
    <n v="7.62"/>
    <x v="6"/>
    <n v="0"/>
  </r>
  <r>
    <x v="6"/>
    <n v="9.9"/>
    <n v="7.62"/>
    <x v="7"/>
    <n v="0"/>
  </r>
  <r>
    <x v="6"/>
    <n v="9.9"/>
    <n v="7.62"/>
    <x v="8"/>
    <n v="0"/>
  </r>
  <r>
    <x v="6"/>
    <n v="9.9"/>
    <n v="7.62"/>
    <x v="9"/>
    <n v="0"/>
  </r>
  <r>
    <x v="6"/>
    <n v="9.9"/>
    <n v="7.62"/>
    <x v="10"/>
    <n v="0"/>
  </r>
  <r>
    <x v="6"/>
    <n v="9.9"/>
    <n v="7.62"/>
    <x v="11"/>
    <n v="0"/>
  </r>
  <r>
    <x v="6"/>
    <n v="9.9"/>
    <n v="7.62"/>
    <x v="12"/>
    <n v="0"/>
  </r>
  <r>
    <x v="6"/>
    <n v="9.9"/>
    <n v="7.62"/>
    <x v="13"/>
    <n v="0"/>
  </r>
  <r>
    <x v="6"/>
    <n v="9.9"/>
    <n v="7.62"/>
    <x v="14"/>
    <n v="0"/>
  </r>
  <r>
    <x v="6"/>
    <n v="9.9"/>
    <n v="7.62"/>
    <x v="15"/>
    <n v="0"/>
  </r>
  <r>
    <x v="6"/>
    <n v="9.9"/>
    <n v="7.62"/>
    <x v="16"/>
    <n v="0"/>
  </r>
  <r>
    <x v="6"/>
    <n v="9.9"/>
    <n v="7.62"/>
    <x v="17"/>
    <n v="0"/>
  </r>
  <r>
    <x v="6"/>
    <n v="9.9"/>
    <n v="7.62"/>
    <x v="18"/>
    <n v="0"/>
  </r>
  <r>
    <x v="6"/>
    <n v="9.9"/>
    <n v="7.62"/>
    <x v="19"/>
    <n v="0"/>
  </r>
  <r>
    <x v="6"/>
    <n v="9.9"/>
    <n v="7.62"/>
    <x v="20"/>
    <n v="0"/>
  </r>
  <r>
    <x v="6"/>
    <n v="9.9"/>
    <n v="7.62"/>
    <x v="21"/>
    <n v="0"/>
  </r>
  <r>
    <x v="6"/>
    <n v="9.9"/>
    <n v="7.62"/>
    <x v="22"/>
    <n v="0"/>
  </r>
  <r>
    <x v="6"/>
    <n v="9.9"/>
    <n v="7.62"/>
    <x v="23"/>
    <n v="27.538499999999996"/>
  </r>
  <r>
    <x v="6"/>
    <n v="9.9"/>
    <n v="7.62"/>
    <x v="24"/>
    <n v="22.263600000000004"/>
  </r>
  <r>
    <x v="6"/>
    <n v="9.9"/>
    <n v="7.62"/>
    <x v="25"/>
    <n v="28.100999999999996"/>
  </r>
  <r>
    <x v="6"/>
    <n v="9.9"/>
    <n v="7.62"/>
    <x v="26"/>
    <n v="18.904999999999998"/>
  </r>
  <r>
    <x v="6"/>
    <n v="9.9"/>
    <n v="7.62"/>
    <x v="27"/>
    <n v="19.110000000000003"/>
  </r>
  <r>
    <x v="6"/>
    <n v="9.9"/>
    <n v="7.62"/>
    <x v="28"/>
    <n v="21.224500000000003"/>
  </r>
  <r>
    <x v="6"/>
    <n v="9.9"/>
    <n v="7.62"/>
    <x v="29"/>
    <n v="27.276199999999996"/>
  </r>
  <r>
    <x v="6"/>
    <n v="9.9"/>
    <n v="7.62"/>
    <x v="30"/>
    <n v="25.611300000000007"/>
  </r>
  <r>
    <x v="6"/>
    <n v="9.9"/>
    <n v="7.62"/>
    <x v="31"/>
    <n v="21.890000000000004"/>
  </r>
  <r>
    <x v="6"/>
    <n v="9.9"/>
    <n v="7.62"/>
    <x v="32"/>
    <n v="24.115199999999998"/>
  </r>
  <r>
    <x v="6"/>
    <n v="9.9"/>
    <n v="7.62"/>
    <x v="33"/>
    <n v="24.367199999999997"/>
  </r>
  <r>
    <x v="6"/>
    <n v="9.9"/>
    <n v="7.62"/>
    <x v="34"/>
    <n v="20.482000000000003"/>
  </r>
  <r>
    <x v="6"/>
    <n v="9.9"/>
    <n v="7.62"/>
    <x v="35"/>
    <n v="22.7898"/>
  </r>
  <r>
    <x v="6"/>
    <n v="9.9"/>
    <n v="7.62"/>
    <x v="36"/>
    <n v="27.171300000000002"/>
  </r>
  <r>
    <x v="6"/>
    <n v="9.9"/>
    <n v="7.62"/>
    <x v="37"/>
    <n v="29.591800000000003"/>
  </r>
  <r>
    <x v="6"/>
    <n v="9.9"/>
    <n v="7.62"/>
    <x v="38"/>
    <n v="23.514699999999998"/>
  </r>
  <r>
    <x v="6"/>
    <n v="9.9"/>
    <n v="7.62"/>
    <x v="39"/>
    <n v="32.342999999999996"/>
  </r>
  <r>
    <x v="6"/>
    <n v="9.9"/>
    <n v="7.62"/>
    <x v="40"/>
    <n v="21.797000000000001"/>
  </r>
  <r>
    <x v="6"/>
    <n v="9.9"/>
    <n v="7.62"/>
    <x v="41"/>
    <n v="30.787400000000002"/>
  </r>
  <r>
    <x v="6"/>
    <n v="9.9"/>
    <n v="7.62"/>
    <x v="42"/>
    <n v="26.708399999999994"/>
  </r>
  <r>
    <x v="6"/>
    <n v="9.9"/>
    <n v="7.62"/>
    <x v="43"/>
    <n v="31.488800000000001"/>
  </r>
  <r>
    <x v="6"/>
    <n v="9.9"/>
    <n v="7.62"/>
    <x v="44"/>
    <n v="34.072499999999998"/>
  </r>
  <r>
    <x v="6"/>
    <n v="9.9"/>
    <n v="7.62"/>
    <x v="45"/>
    <n v="29.777800000000003"/>
  </r>
  <r>
    <x v="6"/>
    <n v="9.9"/>
    <n v="7.62"/>
    <x v="46"/>
    <n v="32.398800000000016"/>
  </r>
  <r>
    <x v="6"/>
    <n v="9.9"/>
    <n v="7.62"/>
    <x v="47"/>
    <n v="32.754400000000004"/>
  </r>
  <r>
    <x v="6"/>
    <n v="9.9"/>
    <n v="7.62"/>
    <x v="48"/>
    <n v="35.4285"/>
  </r>
  <r>
    <x v="6"/>
    <n v="9.9"/>
    <n v="7.62"/>
    <x v="49"/>
    <n v="28.582800000000002"/>
  </r>
  <r>
    <x v="6"/>
    <n v="9.9"/>
    <n v="7.62"/>
    <x v="50"/>
    <n v="24.038000000000004"/>
  </r>
  <r>
    <x v="6"/>
    <n v="9.9"/>
    <n v="7.62"/>
    <x v="51"/>
    <n v="26.722299999999997"/>
  </r>
  <r>
    <x v="6"/>
    <n v="9.9"/>
    <n v="7.62"/>
    <x v="52"/>
    <n v="29.437199999999997"/>
  </r>
  <r>
    <x v="6"/>
    <n v="9.9"/>
    <n v="7.62"/>
    <x v="53"/>
    <n v="34.668200000000013"/>
  </r>
  <r>
    <x v="6"/>
    <n v="9.9"/>
    <n v="7.62"/>
    <x v="54"/>
    <n v="30.014399999999998"/>
  </r>
  <r>
    <x v="6"/>
    <n v="9.9"/>
    <n v="7.62"/>
    <x v="55"/>
    <n v="25.290000000000003"/>
  </r>
  <r>
    <x v="6"/>
    <n v="9.9"/>
    <n v="7.62"/>
    <x v="56"/>
    <n v="38.341500000000003"/>
  </r>
  <r>
    <x v="6"/>
    <n v="9.9"/>
    <n v="7.62"/>
    <x v="57"/>
    <n v="31.040399999999995"/>
  </r>
  <r>
    <x v="6"/>
    <n v="9.9"/>
    <n v="7.62"/>
    <x v="58"/>
    <n v="33.970299999999995"/>
  </r>
  <r>
    <x v="6"/>
    <n v="9.9"/>
    <n v="7.62"/>
    <x v="59"/>
    <n v="31.684799999999996"/>
  </r>
  <r>
    <x v="6"/>
    <n v="9.9"/>
    <n v="7.62"/>
    <x v="60"/>
    <n v="34.646300000000011"/>
  </r>
  <r>
    <x v="6"/>
    <n v="9.9"/>
    <n v="7.62"/>
    <x v="61"/>
    <n v="37.735600000000005"/>
  </r>
  <r>
    <x v="6"/>
    <n v="9.9"/>
    <n v="7.62"/>
    <x v="62"/>
    <n v="35.370399999999997"/>
  </r>
  <r>
    <x v="7"/>
    <n v="65"/>
    <n v="56.55"/>
    <x v="0"/>
    <n v="0"/>
  </r>
  <r>
    <x v="7"/>
    <n v="65"/>
    <n v="56.55"/>
    <x v="1"/>
    <n v="0"/>
  </r>
  <r>
    <x v="7"/>
    <n v="65"/>
    <n v="56.55"/>
    <x v="2"/>
    <n v="0"/>
  </r>
  <r>
    <x v="7"/>
    <n v="65"/>
    <n v="56.55"/>
    <x v="3"/>
    <n v="0"/>
  </r>
  <r>
    <x v="7"/>
    <n v="65"/>
    <n v="56.55"/>
    <x v="4"/>
    <n v="0"/>
  </r>
  <r>
    <x v="7"/>
    <n v="65"/>
    <n v="56.55"/>
    <x v="5"/>
    <n v="0"/>
  </r>
  <r>
    <x v="7"/>
    <n v="65"/>
    <n v="56.55"/>
    <x v="6"/>
    <n v="0"/>
  </r>
  <r>
    <x v="7"/>
    <n v="65"/>
    <n v="56.55"/>
    <x v="7"/>
    <n v="0"/>
  </r>
  <r>
    <x v="7"/>
    <n v="65"/>
    <n v="56.55"/>
    <x v="8"/>
    <n v="0"/>
  </r>
  <r>
    <x v="7"/>
    <n v="65"/>
    <n v="56.55"/>
    <x v="9"/>
    <n v="0"/>
  </r>
  <r>
    <x v="7"/>
    <n v="65"/>
    <n v="56.55"/>
    <x v="10"/>
    <n v="0"/>
  </r>
  <r>
    <x v="7"/>
    <n v="65"/>
    <n v="56.55"/>
    <x v="11"/>
    <n v="0"/>
  </r>
  <r>
    <x v="7"/>
    <n v="65"/>
    <n v="56.55"/>
    <x v="12"/>
    <n v="0"/>
  </r>
  <r>
    <x v="7"/>
    <n v="65"/>
    <n v="56.55"/>
    <x v="13"/>
    <n v="0"/>
  </r>
  <r>
    <x v="7"/>
    <n v="65"/>
    <n v="56.55"/>
    <x v="14"/>
    <n v="0"/>
  </r>
  <r>
    <x v="7"/>
    <n v="65"/>
    <n v="56.55"/>
    <x v="15"/>
    <n v="0"/>
  </r>
  <r>
    <x v="7"/>
    <n v="65"/>
    <n v="56.55"/>
    <x v="16"/>
    <n v="0"/>
  </r>
  <r>
    <x v="7"/>
    <n v="65"/>
    <n v="56.55"/>
    <x v="17"/>
    <n v="0"/>
  </r>
  <r>
    <x v="7"/>
    <n v="65"/>
    <n v="56.55"/>
    <x v="18"/>
    <n v="0"/>
  </r>
  <r>
    <x v="7"/>
    <n v="65"/>
    <n v="56.55"/>
    <x v="19"/>
    <n v="0"/>
  </r>
  <r>
    <x v="7"/>
    <n v="65"/>
    <n v="56.55"/>
    <x v="20"/>
    <n v="0"/>
  </r>
  <r>
    <x v="7"/>
    <n v="65"/>
    <n v="56.55"/>
    <x v="21"/>
    <n v="0"/>
  </r>
  <r>
    <x v="7"/>
    <n v="65"/>
    <n v="56.55"/>
    <x v="22"/>
    <n v="0"/>
  </r>
  <r>
    <x v="7"/>
    <n v="65"/>
    <n v="56.55"/>
    <x v="23"/>
    <n v="18.359000000000009"/>
  </r>
  <r>
    <x v="7"/>
    <n v="65"/>
    <n v="56.55"/>
    <x v="24"/>
    <n v="20.408300000000025"/>
  </r>
  <r>
    <x v="7"/>
    <n v="65"/>
    <n v="56.55"/>
    <x v="25"/>
    <n v="31.847800000000007"/>
  </r>
  <r>
    <x v="7"/>
    <n v="65"/>
    <n v="56.55"/>
    <x v="26"/>
    <n v="28.357499999999987"/>
  </r>
  <r>
    <x v="7"/>
    <n v="65"/>
    <n v="56.55"/>
    <x v="27"/>
    <n v="19.109999999999985"/>
  </r>
  <r>
    <x v="7"/>
    <n v="65"/>
    <n v="56.55"/>
    <x v="28"/>
    <n v="38.589999999999975"/>
  </r>
  <r>
    <x v="7"/>
    <n v="65"/>
    <n v="56.55"/>
    <x v="29"/>
    <n v="31.172799999999995"/>
  </r>
  <r>
    <x v="7"/>
    <n v="65"/>
    <n v="56.55"/>
    <x v="30"/>
    <n v="29.551500000000004"/>
  </r>
  <r>
    <x v="7"/>
    <n v="65"/>
    <n v="56.55"/>
    <x v="31"/>
    <n v="29.849999999999994"/>
  </r>
  <r>
    <x v="7"/>
    <n v="65"/>
    <n v="56.55"/>
    <x v="32"/>
    <n v="34.163199999999989"/>
  </r>
  <r>
    <x v="7"/>
    <n v="65"/>
    <n v="56.55"/>
    <x v="33"/>
    <n v="14.214200000000005"/>
  </r>
  <r>
    <x v="7"/>
    <n v="65"/>
    <n v="56.55"/>
    <x v="34"/>
    <n v="12.289199999999994"/>
  </r>
  <r>
    <x v="7"/>
    <n v="65"/>
    <n v="56.55"/>
    <x v="35"/>
    <n v="29.005200000000002"/>
  </r>
  <r>
    <x v="7"/>
    <n v="65"/>
    <n v="56.55"/>
    <x v="36"/>
    <n v="14.63069999999999"/>
  </r>
  <r>
    <x v="7"/>
    <n v="65"/>
    <n v="56.55"/>
    <x v="37"/>
    <n v="31.705499999999972"/>
  </r>
  <r>
    <x v="7"/>
    <n v="65"/>
    <n v="56.55"/>
    <x v="38"/>
    <n v="29.927799999999991"/>
  </r>
  <r>
    <x v="7"/>
    <n v="65"/>
    <n v="56.55"/>
    <x v="39"/>
    <n v="15.093400000000031"/>
  </r>
  <r>
    <x v="7"/>
    <n v="65"/>
    <n v="56.55"/>
    <x v="40"/>
    <n v="34.875200000000007"/>
  </r>
  <r>
    <x v="7"/>
    <n v="65"/>
    <n v="56.55"/>
    <x v="41"/>
    <n v="43.981999999999999"/>
  </r>
  <r>
    <x v="7"/>
    <n v="65"/>
    <n v="56.55"/>
    <x v="42"/>
    <n v="22.257000000000005"/>
  </r>
  <r>
    <x v="7"/>
    <n v="65"/>
    <n v="56.55"/>
    <x v="43"/>
    <n v="31.488799999999969"/>
  </r>
  <r>
    <x v="7"/>
    <n v="65"/>
    <n v="56.55"/>
    <x v="44"/>
    <n v="36.343999999999994"/>
  </r>
  <r>
    <x v="7"/>
    <n v="65"/>
    <n v="56.55"/>
    <x v="45"/>
    <n v="22.905999999999977"/>
  </r>
  <r>
    <x v="7"/>
    <n v="65"/>
    <n v="56.55"/>
    <x v="46"/>
    <n v="41.655599999999993"/>
  </r>
  <r>
    <x v="7"/>
    <n v="65"/>
    <n v="56.55"/>
    <x v="47"/>
    <n v="35.093999999999994"/>
  </r>
  <r>
    <x v="7"/>
    <n v="65"/>
    <n v="56.55"/>
    <x v="48"/>
    <n v="23.619"/>
  </r>
  <r>
    <x v="7"/>
    <n v="65"/>
    <n v="56.55"/>
    <x v="49"/>
    <n v="33.346600000000024"/>
  </r>
  <r>
    <x v="7"/>
    <n v="65"/>
    <n v="56.55"/>
    <x v="50"/>
    <n v="28.84559999999999"/>
  </r>
  <r>
    <x v="7"/>
    <n v="65"/>
    <n v="56.55"/>
    <x v="51"/>
    <n v="46.156700000000001"/>
  </r>
  <r>
    <x v="7"/>
    <n v="65"/>
    <n v="56.55"/>
    <x v="52"/>
    <n v="36.796500000000009"/>
  </r>
  <r>
    <x v="7"/>
    <n v="65"/>
    <n v="56.55"/>
    <x v="53"/>
    <n v="27.239299999999986"/>
  </r>
  <r>
    <x v="7"/>
    <n v="65"/>
    <n v="56.55"/>
    <x v="54"/>
    <n v="35.016799999999989"/>
  </r>
  <r>
    <x v="7"/>
    <n v="65"/>
    <n v="56.55"/>
    <x v="55"/>
    <n v="60.696000000000026"/>
  </r>
  <r>
    <x v="7"/>
    <n v="65"/>
    <n v="56.55"/>
    <x v="56"/>
    <n v="7.6683000000000163"/>
  </r>
  <r>
    <x v="7"/>
    <n v="65"/>
    <n v="56.55"/>
    <x v="57"/>
    <n v="41.387199999999979"/>
  </r>
  <r>
    <x v="7"/>
    <n v="65"/>
    <n v="56.55"/>
    <x v="58"/>
    <n v="31.357199999999978"/>
  </r>
  <r>
    <x v="7"/>
    <n v="65"/>
    <n v="56.55"/>
    <x v="59"/>
    <n v="34.325199999999995"/>
  </r>
  <r>
    <x v="7"/>
    <n v="65"/>
    <n v="56.55"/>
    <x v="60"/>
    <n v="29.316099999999949"/>
  </r>
  <r>
    <x v="7"/>
    <n v="65"/>
    <n v="56.55"/>
    <x v="61"/>
    <n v="32.344799999999992"/>
  </r>
  <r>
    <x v="7"/>
    <n v="65"/>
    <n v="56.55"/>
    <x v="62"/>
    <n v="27.207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D00164-F350-4C04-B5CA-668688E36953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9:O37" firstHeaderRow="1" firstDataRow="2" firstDataCol="1"/>
  <pivotFields count="7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axis="axisRow" numFmtId="17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73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3">
    <field x="6"/>
    <field x="5"/>
    <field x="3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Revenue" fld="4" baseField="0" baseItem="0" numFmtId="2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0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6" type="button" dataOnly="0" labelOnly="1" outline="0" axis="axisRow" fieldPosition="0"/>
    </format>
    <format dxfId="5">
      <pivotArea dataOnly="0" labelOnly="1" fieldPosition="0">
        <references count="1">
          <reference field="6" count="6">
            <x v="1"/>
            <x v="2"/>
            <x v="3"/>
            <x v="4"/>
            <x v="5"/>
            <x v="6"/>
          </reference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Col="1" outline="0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37D1B-4BD5-41C8-B32F-A2CE7D934B6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7:K25" firstHeaderRow="1" firstDataRow="2" firstDataCol="1" rowPageCount="1" colPageCount="1"/>
  <pivotFields count="6"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23">
        <item x="14"/>
        <item x="11"/>
        <item x="4"/>
        <item x="0"/>
        <item x="6"/>
        <item x="12"/>
        <item x="16"/>
        <item x="8"/>
        <item x="13"/>
        <item x="19"/>
        <item x="21"/>
        <item x="20"/>
        <item x="18"/>
        <item x="17"/>
        <item x="5"/>
        <item x="1"/>
        <item x="10"/>
        <item x="7"/>
        <item x="2"/>
        <item x="15"/>
        <item x="9"/>
        <item x="3"/>
        <item t="default"/>
      </items>
    </pivotField>
    <pivotField axis="axisRow" numFmtId="17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73"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8">
        <item sd="0" x="0"/>
        <item sd="0" x="1"/>
        <item sd="0" x="2"/>
        <item sd="0" x="3"/>
        <item sd="0" x="4"/>
        <item sd="0" x="5"/>
        <item sd="0" x="6"/>
        <item sd="0" x="7"/>
      </items>
    </pivotField>
  </pivotFields>
  <rowFields count="3">
    <field x="5"/>
    <field x="4"/>
    <field x="2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1" hier="-1"/>
  </pageFields>
  <dataFields count="1">
    <dataField name="Sum of Sales" fld="3" baseField="0" baseItem="0" numFmtId="2"/>
  </dataFields>
  <formats count="14"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field="0" type="button" dataOnly="0" labelOnly="1" outline="0" axis="axisCol" fieldPosition="0"/>
    </format>
    <format dxfId="21">
      <pivotArea type="topRight" dataOnly="0" labelOnly="1" outline="0" fieldPosition="0"/>
    </format>
    <format dxfId="20">
      <pivotArea field="5" type="button" dataOnly="0" labelOnly="1" outline="0" axis="axisRow" fieldPosition="0"/>
    </format>
    <format dxfId="19">
      <pivotArea dataOnly="0" labelOnly="1" fieldPosition="0">
        <references count="1">
          <reference field="5" count="6">
            <x v="1"/>
            <x v="2"/>
            <x v="3"/>
            <x v="4"/>
            <x v="5"/>
            <x v="6"/>
          </reference>
        </references>
      </pivotArea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0" count="0"/>
        </references>
      </pivotArea>
    </format>
    <format dxfId="16">
      <pivotArea dataOnly="0" labelOnly="1" grandCol="1" outline="0" fieldPosition="0"/>
    </format>
    <format dxfId="15">
      <pivotArea dataOnly="0" labelOnly="1" fieldPosition="0">
        <references count="1">
          <reference field="0" count="0"/>
        </references>
      </pivotArea>
    </format>
    <format dxfId="14">
      <pivotArea collapsedLevelsAreSubtotals="1" fieldPosition="0">
        <references count="1">
          <reference field="5" count="1">
            <x v="1"/>
          </reference>
        </references>
      </pivotArea>
    </format>
    <format dxfId="13">
      <pivotArea grandRow="1" outline="0" collapsedLevelsAreSubtotals="1" fieldPosition="0"/>
    </format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1E458B-AB74-472B-B2FA-16B7C3AE40D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AC12" firstHeaderRow="1" firstDataRow="2" firstDataCol="1" rowPageCount="1" colPageCount="1"/>
  <pivotFields count="6">
    <pivotField axis="axisPage" showAll="0">
      <items count="5">
        <item x="0"/>
        <item x="1"/>
        <item x="2"/>
        <item x="3"/>
        <item t="default"/>
      </items>
    </pivotField>
    <pivotField axis="axisCol" showAll="0">
      <items count="23">
        <item x="14"/>
        <item x="11"/>
        <item x="4"/>
        <item x="0"/>
        <item x="6"/>
        <item x="12"/>
        <item x="16"/>
        <item x="8"/>
        <item x="13"/>
        <item x="19"/>
        <item x="21"/>
        <item x="20"/>
        <item x="18"/>
        <item x="17"/>
        <item x="5"/>
        <item x="1"/>
        <item x="10"/>
        <item x="7"/>
        <item x="2"/>
        <item x="15"/>
        <item x="9"/>
        <item x="3"/>
        <item t="default"/>
      </items>
    </pivotField>
    <pivotField axis="axisRow" numFmtId="17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73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h="1" sd="0" x="0"/>
        <item sd="0" x="1"/>
        <item sd="0" x="2"/>
        <item sd="0" x="3"/>
        <item sd="0" x="4"/>
        <item sd="0" x="5"/>
        <item sd="0" x="6"/>
        <item h="1" sd="0" x="7"/>
        <item t="default"/>
      </items>
    </pivotField>
  </pivotFields>
  <rowFields count="3">
    <field x="5"/>
    <field x="4"/>
    <field x="2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pageFields count="1">
    <pageField fld="0" hier="-1"/>
  </pageFields>
  <dataFields count="1">
    <dataField name="Sum of Sales" fld="3" baseField="0" baseItem="0" numFmtId="2"/>
  </dataFields>
  <formats count="16">
    <format dxfId="41">
      <pivotArea field="0" grandRow="1" outline="0" collapsedLevelsAreSubtotals="1" axis="axisPage" fieldPosition="0">
        <references count="1">
          <reference field="0" count="1" selected="0">
            <x v="0"/>
          </reference>
        </references>
      </pivotArea>
    </format>
    <format dxfId="40">
      <pivotArea type="all" dataOnly="0" outline="0" fieldPosition="0"/>
    </format>
    <format dxfId="39">
      <pivotArea outline="0" collapsedLevelsAreSubtotals="1" fieldPosition="0"/>
    </format>
    <format dxfId="38">
      <pivotArea type="origin" dataOnly="0" labelOnly="1" outline="0" fieldPosition="0"/>
    </format>
    <format dxfId="37">
      <pivotArea field="1" type="button" dataOnly="0" labelOnly="1" outline="0" axis="axisCol" fieldPosition="0"/>
    </format>
    <format dxfId="36">
      <pivotArea type="topRight" dataOnly="0" labelOnly="1" outline="0" fieldPosition="0"/>
    </format>
    <format dxfId="35">
      <pivotArea field="5" type="button" dataOnly="0" labelOnly="1" outline="0" axis="axisRow" fieldPosition="0"/>
    </format>
    <format dxfId="34">
      <pivotArea dataOnly="0" labelOnly="1" fieldPosition="0">
        <references count="1">
          <reference field="5" count="0"/>
        </references>
      </pivotArea>
    </format>
    <format dxfId="33">
      <pivotArea dataOnly="0" labelOnly="1" grandRow="1" outline="0" fieldPosition="0"/>
    </format>
    <format dxfId="32">
      <pivotArea dataOnly="0" labelOnly="1" fieldPosition="0">
        <references count="1">
          <reference field="1" count="0"/>
        </references>
      </pivotArea>
    </format>
    <format dxfId="31">
      <pivotArea dataOnly="0" labelOnly="1" grandCol="1" outline="0" fieldPosition="0"/>
    </format>
    <format dxfId="30">
      <pivotArea dataOnly="0" labelOnly="1" fieldPosition="0">
        <references count="1">
          <reference field="1" count="0"/>
        </references>
      </pivotArea>
    </format>
    <format dxfId="29">
      <pivotArea grandRow="1" outline="0" collapsedLevelsAreSubtotals="1" fieldPosition="0"/>
    </format>
    <format dxfId="28">
      <pivotArea grandRow="1" outline="0" collapsedLevelsAreSubtotals="1" fieldPosition="0"/>
    </format>
    <format dxfId="27">
      <pivotArea collapsedLevelsAreSubtotals="1" fieldPosition="0">
        <references count="1">
          <reference field="5" count="1">
            <x v="1"/>
          </reference>
        </references>
      </pivotArea>
    </format>
    <format dxfId="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">
    <tabColor rgb="FFC00000"/>
  </sheetPr>
  <dimension ref="A1"/>
  <sheetViews>
    <sheetView showGridLines="0" workbookViewId="0">
      <selection activeCell="K20" sqref="K20"/>
    </sheetView>
  </sheetViews>
  <sheetFormatPr defaultRowHeight="15" customHeight="1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D25"/>
  <sheetViews>
    <sheetView showGridLines="0" tabSelected="1" zoomScaleNormal="100" workbookViewId="0"/>
  </sheetViews>
  <sheetFormatPr defaultRowHeight="15" customHeight="1" x14ac:dyDescent="0.25"/>
  <cols>
    <col min="1" max="1" width="5" customWidth="1"/>
    <col min="2" max="2" width="64.140625" customWidth="1"/>
    <col min="3" max="3" width="12.7109375" customWidth="1"/>
    <col min="4" max="4" width="73.42578125" customWidth="1"/>
    <col min="5" max="18" width="9.140625" customWidth="1"/>
    <col min="23" max="23" width="9.140625" customWidth="1"/>
  </cols>
  <sheetData>
    <row r="1" spans="1:4" x14ac:dyDescent="0.25"/>
    <row r="2" spans="1:4" x14ac:dyDescent="0.25">
      <c r="A2" s="15" t="s">
        <v>833</v>
      </c>
    </row>
    <row r="4" spans="1:4" ht="15" customHeight="1" x14ac:dyDescent="0.25">
      <c r="A4" s="13" t="s">
        <v>185</v>
      </c>
      <c r="B4" s="14"/>
      <c r="C4" s="14"/>
      <c r="D4" s="14"/>
    </row>
    <row r="5" spans="1:4" x14ac:dyDescent="0.25">
      <c r="A5" s="8">
        <v>1</v>
      </c>
      <c r="B5" s="11" t="s">
        <v>200</v>
      </c>
      <c r="C5" s="9"/>
      <c r="D5" s="9"/>
    </row>
    <row r="6" spans="1:4" x14ac:dyDescent="0.25">
      <c r="A6" s="8">
        <f>+A5+1</f>
        <v>2</v>
      </c>
      <c r="B6" s="12" t="s">
        <v>201</v>
      </c>
      <c r="C6" s="10"/>
      <c r="D6" s="10"/>
    </row>
    <row r="7" spans="1:4" x14ac:dyDescent="0.25">
      <c r="A7" s="8">
        <f t="shared" ref="A7:A15" si="0">+A6+1</f>
        <v>3</v>
      </c>
      <c r="B7" s="12" t="s">
        <v>826</v>
      </c>
      <c r="C7" s="10"/>
      <c r="D7" s="10"/>
    </row>
    <row r="8" spans="1:4" x14ac:dyDescent="0.25">
      <c r="A8" s="8">
        <f t="shared" si="0"/>
        <v>4</v>
      </c>
      <c r="B8" s="12" t="s">
        <v>202</v>
      </c>
      <c r="C8" s="10"/>
      <c r="D8" s="10"/>
    </row>
    <row r="9" spans="1:4" x14ac:dyDescent="0.25">
      <c r="A9" s="8">
        <f t="shared" si="0"/>
        <v>5</v>
      </c>
      <c r="B9" s="12" t="s">
        <v>130</v>
      </c>
      <c r="C9" s="10"/>
      <c r="D9" s="10"/>
    </row>
    <row r="10" spans="1:4" x14ac:dyDescent="0.25">
      <c r="A10" s="8">
        <f t="shared" si="0"/>
        <v>6</v>
      </c>
      <c r="B10" s="12" t="s">
        <v>188</v>
      </c>
      <c r="C10" s="10"/>
      <c r="D10" s="10"/>
    </row>
    <row r="11" spans="1:4" x14ac:dyDescent="0.25">
      <c r="A11" s="8">
        <f t="shared" si="0"/>
        <v>7</v>
      </c>
      <c r="B11" s="12" t="s">
        <v>127</v>
      </c>
      <c r="C11" s="10"/>
      <c r="D11" s="10"/>
    </row>
    <row r="12" spans="1:4" x14ac:dyDescent="0.25">
      <c r="A12" s="8">
        <f t="shared" si="0"/>
        <v>8</v>
      </c>
      <c r="B12" s="12" t="s">
        <v>131</v>
      </c>
      <c r="C12" s="10"/>
      <c r="D12" s="10"/>
    </row>
    <row r="13" spans="1:4" x14ac:dyDescent="0.25">
      <c r="A13" s="8">
        <f t="shared" si="0"/>
        <v>9</v>
      </c>
      <c r="B13" s="12" t="s">
        <v>831</v>
      </c>
      <c r="C13" s="10"/>
      <c r="D13" s="10"/>
    </row>
    <row r="14" spans="1:4" ht="15" customHeight="1" x14ac:dyDescent="0.25">
      <c r="A14" s="8">
        <f t="shared" si="0"/>
        <v>10</v>
      </c>
      <c r="B14" s="12" t="s">
        <v>858</v>
      </c>
      <c r="C14" s="10"/>
      <c r="D14" s="10"/>
    </row>
    <row r="15" spans="1:4" ht="15" customHeight="1" x14ac:dyDescent="0.25">
      <c r="A15" s="8">
        <f t="shared" si="0"/>
        <v>11</v>
      </c>
      <c r="B15" s="12" t="s">
        <v>128</v>
      </c>
      <c r="C15" s="10"/>
      <c r="D15" s="10"/>
    </row>
    <row r="16" spans="1:4" ht="15" customHeight="1" x14ac:dyDescent="0.25">
      <c r="A16" s="8">
        <v>12</v>
      </c>
      <c r="B16" s="12" t="s">
        <v>129</v>
      </c>
      <c r="C16" s="10"/>
      <c r="D16" s="10"/>
    </row>
    <row r="18" spans="1:4" ht="15" customHeight="1" x14ac:dyDescent="0.25">
      <c r="A18" s="13" t="s">
        <v>132</v>
      </c>
      <c r="B18" s="14"/>
      <c r="C18" s="14"/>
    </row>
    <row r="19" spans="1:4" ht="14.25" customHeight="1" x14ac:dyDescent="0.25">
      <c r="A19" s="8">
        <v>1</v>
      </c>
      <c r="B19" s="7" t="s">
        <v>827</v>
      </c>
      <c r="C19" s="38">
        <f>COUNTIF('Part 1 - SOLUTION'!G2:G40,"Green")</f>
        <v>15</v>
      </c>
      <c r="D19" t="s">
        <v>133</v>
      </c>
    </row>
    <row r="20" spans="1:4" ht="15" customHeight="1" x14ac:dyDescent="0.25">
      <c r="A20" s="8">
        <v>2</v>
      </c>
      <c r="B20" s="7" t="s">
        <v>828</v>
      </c>
      <c r="C20" s="38">
        <f>SUMIF('Part 1 - SOLUTION'!G2:G40,"Green",'Part 1 - SOLUTION'!M2:M40)</f>
        <v>691212</v>
      </c>
    </row>
    <row r="21" spans="1:4" ht="15" customHeight="1" x14ac:dyDescent="0.25">
      <c r="A21" s="8">
        <v>3</v>
      </c>
      <c r="B21" s="7" t="s">
        <v>134</v>
      </c>
      <c r="C21" s="38">
        <f>SUMIF('Part 1 - SOLUTION'!G2:G40,"*red*",'Part 1 - SOLUTION'!N2:N40)</f>
        <v>72</v>
      </c>
    </row>
    <row r="22" spans="1:4" x14ac:dyDescent="0.25">
      <c r="A22" s="8">
        <v>4</v>
      </c>
      <c r="B22" s="7" t="s">
        <v>829</v>
      </c>
      <c r="C22" s="73">
        <f>AVERAGEIF('Part 1 - SOLUTION'!G2:G40,"*red*",'Part 1 - SOLUTION'!N2:N40)</f>
        <v>7.2</v>
      </c>
    </row>
    <row r="23" spans="1:4" x14ac:dyDescent="0.25">
      <c r="A23" s="8">
        <v>5</v>
      </c>
      <c r="B23" s="7" t="s">
        <v>186</v>
      </c>
      <c r="C23" s="75">
        <f>AVERAGEIF('Part 1 - SOLUTION'!H2:H40,"mexico",'Part 1 - SOLUTION'!F2:F40)</f>
        <v>25.666666666666668</v>
      </c>
    </row>
    <row r="24" spans="1:4" x14ac:dyDescent="0.25">
      <c r="A24" s="8">
        <v>6</v>
      </c>
      <c r="B24" s="7" t="s">
        <v>830</v>
      </c>
      <c r="C24" s="74">
        <f>SUM('Part 1 - SOLUTION'!P2:P40)</f>
        <v>86838.42</v>
      </c>
    </row>
    <row r="25" spans="1:4" x14ac:dyDescent="0.25">
      <c r="A25" s="8">
        <v>7</v>
      </c>
      <c r="B25" s="7" t="s">
        <v>135</v>
      </c>
      <c r="C25" s="38" cm="1">
        <f t="array" ref="C25">COUNT(IF(TEXT('Part 1 - SOLUTION'!$I$2:$I$40,"MM")="03",COUNT("03")))</f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4"/>
  <dimension ref="A1:N40"/>
  <sheetViews>
    <sheetView zoomScale="110" zoomScaleNormal="110" workbookViewId="0">
      <selection activeCell="P12" sqref="P12"/>
    </sheetView>
  </sheetViews>
  <sheetFormatPr defaultRowHeight="15" customHeight="1" x14ac:dyDescent="0.25"/>
  <cols>
    <col min="1" max="1" width="18.42578125" bestFit="1" customWidth="1"/>
    <col min="2" max="14" width="11.5703125" customWidth="1"/>
  </cols>
  <sheetData>
    <row r="1" spans="1:14" ht="45" x14ac:dyDescent="0.25">
      <c r="A1" s="5" t="s">
        <v>0</v>
      </c>
      <c r="B1" s="5" t="s">
        <v>79</v>
      </c>
      <c r="C1" s="5" t="s">
        <v>80</v>
      </c>
      <c r="D1" s="5" t="s">
        <v>124</v>
      </c>
      <c r="E1" s="5" t="s">
        <v>125</v>
      </c>
      <c r="F1" s="5" t="s">
        <v>3</v>
      </c>
      <c r="G1" s="5" t="s">
        <v>123</v>
      </c>
      <c r="H1" s="5" t="s">
        <v>4</v>
      </c>
      <c r="I1" s="5" t="s">
        <v>126</v>
      </c>
      <c r="J1" s="5" t="s">
        <v>1</v>
      </c>
      <c r="K1" s="5" t="s">
        <v>5</v>
      </c>
      <c r="L1" s="5" t="s">
        <v>76</v>
      </c>
      <c r="M1" s="5" t="s">
        <v>77</v>
      </c>
      <c r="N1" s="6" t="s">
        <v>78</v>
      </c>
    </row>
    <row r="2" spans="1:14" x14ac:dyDescent="0.25">
      <c r="A2" t="s">
        <v>81</v>
      </c>
      <c r="B2" t="s">
        <v>39</v>
      </c>
      <c r="C2" t="s">
        <v>55</v>
      </c>
      <c r="F2">
        <v>45</v>
      </c>
      <c r="G2" t="s">
        <v>122</v>
      </c>
      <c r="H2" t="s">
        <v>19</v>
      </c>
      <c r="I2" s="4">
        <v>26505</v>
      </c>
      <c r="J2" s="4">
        <v>40937</v>
      </c>
      <c r="L2">
        <v>1990</v>
      </c>
      <c r="M2">
        <v>15</v>
      </c>
    </row>
    <row r="3" spans="1:14" x14ac:dyDescent="0.25">
      <c r="A3" t="s">
        <v>82</v>
      </c>
      <c r="B3" t="s">
        <v>22</v>
      </c>
      <c r="C3" t="s">
        <v>56</v>
      </c>
      <c r="F3">
        <v>50</v>
      </c>
      <c r="G3" t="s">
        <v>122</v>
      </c>
      <c r="H3" t="s">
        <v>19</v>
      </c>
      <c r="I3" s="4">
        <v>24631</v>
      </c>
      <c r="J3" s="4">
        <v>41854</v>
      </c>
      <c r="L3">
        <v>2107</v>
      </c>
      <c r="M3">
        <v>9</v>
      </c>
    </row>
    <row r="4" spans="1:14" x14ac:dyDescent="0.25">
      <c r="A4" t="s">
        <v>83</v>
      </c>
      <c r="B4" t="s">
        <v>21</v>
      </c>
      <c r="C4" t="s">
        <v>66</v>
      </c>
      <c r="F4">
        <v>47</v>
      </c>
      <c r="G4" t="s">
        <v>120</v>
      </c>
      <c r="H4" t="s">
        <v>10</v>
      </c>
      <c r="I4" s="4">
        <v>25619</v>
      </c>
      <c r="J4" s="4">
        <v>42480</v>
      </c>
      <c r="L4">
        <v>2295</v>
      </c>
      <c r="M4">
        <v>9</v>
      </c>
    </row>
    <row r="5" spans="1:14" x14ac:dyDescent="0.25">
      <c r="A5" t="s">
        <v>84</v>
      </c>
      <c r="B5" t="s">
        <v>39</v>
      </c>
      <c r="C5" t="s">
        <v>48</v>
      </c>
      <c r="F5">
        <v>44</v>
      </c>
      <c r="G5" t="s">
        <v>122</v>
      </c>
      <c r="H5" t="s">
        <v>15</v>
      </c>
      <c r="I5" s="4">
        <v>26772</v>
      </c>
      <c r="J5" s="4">
        <v>40600</v>
      </c>
      <c r="L5">
        <v>1513</v>
      </c>
      <c r="M5">
        <v>6</v>
      </c>
    </row>
    <row r="6" spans="1:14" x14ac:dyDescent="0.25">
      <c r="A6" t="s">
        <v>85</v>
      </c>
      <c r="B6" t="s">
        <v>39</v>
      </c>
      <c r="C6" t="s">
        <v>72</v>
      </c>
      <c r="F6">
        <v>48</v>
      </c>
      <c r="G6" t="s">
        <v>122</v>
      </c>
      <c r="H6" t="s">
        <v>10</v>
      </c>
      <c r="I6" s="4">
        <v>25345</v>
      </c>
      <c r="J6" s="4">
        <v>40884</v>
      </c>
      <c r="L6">
        <v>2300</v>
      </c>
      <c r="M6">
        <v>2</v>
      </c>
    </row>
    <row r="7" spans="1:14" x14ac:dyDescent="0.25">
      <c r="A7" t="s">
        <v>86</v>
      </c>
      <c r="B7" t="s">
        <v>44</v>
      </c>
      <c r="C7" t="s">
        <v>53</v>
      </c>
      <c r="F7">
        <v>45</v>
      </c>
      <c r="G7" t="s">
        <v>121</v>
      </c>
      <c r="H7" t="s">
        <v>7</v>
      </c>
      <c r="I7" s="4">
        <v>26247</v>
      </c>
      <c r="J7" s="4">
        <v>42660</v>
      </c>
      <c r="L7">
        <v>6117</v>
      </c>
      <c r="M7">
        <v>15</v>
      </c>
    </row>
    <row r="8" spans="1:14" x14ac:dyDescent="0.25">
      <c r="A8" t="s">
        <v>87</v>
      </c>
      <c r="B8" t="s">
        <v>42</v>
      </c>
      <c r="C8" t="s">
        <v>62</v>
      </c>
      <c r="F8">
        <v>49</v>
      </c>
      <c r="G8" t="s">
        <v>120</v>
      </c>
      <c r="H8" t="s">
        <v>14</v>
      </c>
      <c r="I8" s="4">
        <v>25025</v>
      </c>
      <c r="J8" s="4">
        <v>39977</v>
      </c>
      <c r="L8">
        <v>1193</v>
      </c>
      <c r="M8">
        <v>8</v>
      </c>
    </row>
    <row r="9" spans="1:14" x14ac:dyDescent="0.25">
      <c r="A9" t="s">
        <v>88</v>
      </c>
      <c r="B9" t="s">
        <v>34</v>
      </c>
      <c r="C9" t="s">
        <v>47</v>
      </c>
      <c r="F9">
        <v>42</v>
      </c>
      <c r="G9" t="s">
        <v>122</v>
      </c>
      <c r="H9" t="s">
        <v>12</v>
      </c>
      <c r="I9" s="4">
        <v>27539</v>
      </c>
      <c r="J9" s="4">
        <v>39950</v>
      </c>
      <c r="L9">
        <v>5745</v>
      </c>
      <c r="M9">
        <v>15</v>
      </c>
    </row>
    <row r="10" spans="1:14" x14ac:dyDescent="0.25">
      <c r="A10" t="s">
        <v>89</v>
      </c>
      <c r="B10" t="s">
        <v>26</v>
      </c>
      <c r="C10" t="s">
        <v>70</v>
      </c>
      <c r="F10">
        <v>35</v>
      </c>
      <c r="G10" t="s">
        <v>121</v>
      </c>
      <c r="H10" t="s">
        <v>9</v>
      </c>
      <c r="I10" s="4">
        <v>29972</v>
      </c>
      <c r="J10" s="4">
        <v>40290</v>
      </c>
      <c r="L10">
        <v>5294</v>
      </c>
      <c r="M10">
        <v>5</v>
      </c>
    </row>
    <row r="11" spans="1:14" x14ac:dyDescent="0.25">
      <c r="A11" t="s">
        <v>90</v>
      </c>
      <c r="B11" t="s">
        <v>25</v>
      </c>
      <c r="C11" t="s">
        <v>65</v>
      </c>
      <c r="F11">
        <v>45</v>
      </c>
      <c r="G11" t="s">
        <v>121</v>
      </c>
      <c r="H11" t="s">
        <v>17</v>
      </c>
      <c r="I11" s="4">
        <v>26218</v>
      </c>
      <c r="J11" s="4">
        <v>40309</v>
      </c>
      <c r="L11">
        <v>1841</v>
      </c>
      <c r="M11">
        <v>8</v>
      </c>
    </row>
    <row r="12" spans="1:14" x14ac:dyDescent="0.25">
      <c r="A12" t="s">
        <v>91</v>
      </c>
      <c r="B12" t="s">
        <v>32</v>
      </c>
      <c r="C12" t="s">
        <v>50</v>
      </c>
      <c r="F12">
        <v>45</v>
      </c>
      <c r="G12" t="s">
        <v>122</v>
      </c>
      <c r="H12" t="s">
        <v>12</v>
      </c>
      <c r="I12" s="4">
        <v>26218</v>
      </c>
      <c r="J12" s="4">
        <v>39701</v>
      </c>
      <c r="L12">
        <v>3229</v>
      </c>
      <c r="M12">
        <v>11</v>
      </c>
    </row>
    <row r="13" spans="1:14" x14ac:dyDescent="0.25">
      <c r="A13" t="s">
        <v>92</v>
      </c>
      <c r="B13" t="s">
        <v>35</v>
      </c>
      <c r="C13" t="s">
        <v>58</v>
      </c>
      <c r="F13">
        <v>38</v>
      </c>
      <c r="G13" t="s">
        <v>120</v>
      </c>
      <c r="H13" t="s">
        <v>8</v>
      </c>
      <c r="I13" s="4">
        <v>28986</v>
      </c>
      <c r="J13" s="4">
        <v>40010</v>
      </c>
      <c r="L13">
        <v>3143</v>
      </c>
      <c r="M13">
        <v>4</v>
      </c>
    </row>
    <row r="14" spans="1:14" x14ac:dyDescent="0.25">
      <c r="A14" t="s">
        <v>93</v>
      </c>
      <c r="B14" t="s">
        <v>6</v>
      </c>
      <c r="C14" t="s">
        <v>46</v>
      </c>
      <c r="F14">
        <v>38</v>
      </c>
      <c r="G14" t="s">
        <v>122</v>
      </c>
      <c r="H14" t="s">
        <v>15</v>
      </c>
      <c r="I14" s="4">
        <v>28913</v>
      </c>
      <c r="J14" s="4">
        <v>42678</v>
      </c>
      <c r="L14">
        <v>5556</v>
      </c>
      <c r="M14">
        <v>15</v>
      </c>
    </row>
    <row r="15" spans="1:14" x14ac:dyDescent="0.25">
      <c r="A15" t="s">
        <v>94</v>
      </c>
      <c r="B15" t="s">
        <v>35</v>
      </c>
      <c r="C15" t="s">
        <v>67</v>
      </c>
      <c r="F15">
        <v>36</v>
      </c>
      <c r="G15" t="s">
        <v>120</v>
      </c>
      <c r="H15" t="s">
        <v>11</v>
      </c>
      <c r="I15" s="4">
        <v>29572</v>
      </c>
      <c r="J15" s="4">
        <v>40430</v>
      </c>
      <c r="L15">
        <v>4423</v>
      </c>
      <c r="M15">
        <v>14</v>
      </c>
    </row>
    <row r="16" spans="1:14" x14ac:dyDescent="0.25">
      <c r="A16" t="s">
        <v>95</v>
      </c>
      <c r="B16" t="s">
        <v>28</v>
      </c>
      <c r="C16" t="s">
        <v>49</v>
      </c>
      <c r="F16">
        <v>50</v>
      </c>
      <c r="G16" t="s">
        <v>121</v>
      </c>
      <c r="H16" t="s">
        <v>9</v>
      </c>
      <c r="I16" s="4">
        <v>24414</v>
      </c>
      <c r="J16" s="4">
        <v>42050</v>
      </c>
      <c r="L16">
        <v>4596</v>
      </c>
      <c r="M16">
        <v>4</v>
      </c>
    </row>
    <row r="17" spans="1:13" x14ac:dyDescent="0.25">
      <c r="A17" t="s">
        <v>96</v>
      </c>
      <c r="B17" t="s">
        <v>21</v>
      </c>
      <c r="C17" t="s">
        <v>74</v>
      </c>
      <c r="F17">
        <v>35</v>
      </c>
      <c r="G17" t="s">
        <v>120</v>
      </c>
      <c r="H17" t="s">
        <v>12</v>
      </c>
      <c r="I17" s="4">
        <v>29932</v>
      </c>
      <c r="J17" s="4">
        <v>41453</v>
      </c>
      <c r="L17">
        <v>1368</v>
      </c>
      <c r="M17">
        <v>13</v>
      </c>
    </row>
    <row r="18" spans="1:13" x14ac:dyDescent="0.25">
      <c r="A18" t="s">
        <v>97</v>
      </c>
      <c r="B18" t="s">
        <v>26</v>
      </c>
      <c r="C18" t="s">
        <v>62</v>
      </c>
      <c r="F18">
        <v>28</v>
      </c>
      <c r="G18" t="s">
        <v>122</v>
      </c>
      <c r="H18" t="s">
        <v>8</v>
      </c>
      <c r="I18" s="4">
        <v>32565</v>
      </c>
      <c r="J18" s="4">
        <v>39824</v>
      </c>
      <c r="L18">
        <v>3310</v>
      </c>
      <c r="M18">
        <v>3</v>
      </c>
    </row>
    <row r="19" spans="1:13" x14ac:dyDescent="0.25">
      <c r="A19" t="s">
        <v>98</v>
      </c>
      <c r="B19" t="s">
        <v>35</v>
      </c>
      <c r="C19" t="s">
        <v>59</v>
      </c>
      <c r="F19">
        <v>28</v>
      </c>
      <c r="G19" t="s">
        <v>121</v>
      </c>
      <c r="H19" t="s">
        <v>9</v>
      </c>
      <c r="I19" s="4">
        <v>32472</v>
      </c>
      <c r="J19" s="4">
        <v>42741</v>
      </c>
      <c r="L19">
        <v>3455</v>
      </c>
      <c r="M19">
        <v>14</v>
      </c>
    </row>
    <row r="20" spans="1:13" x14ac:dyDescent="0.25">
      <c r="A20" t="s">
        <v>99</v>
      </c>
      <c r="B20" t="s">
        <v>43</v>
      </c>
      <c r="C20" t="s">
        <v>73</v>
      </c>
      <c r="F20">
        <v>35</v>
      </c>
      <c r="G20" t="s">
        <v>122</v>
      </c>
      <c r="H20" t="s">
        <v>7</v>
      </c>
      <c r="I20" s="4">
        <v>29836</v>
      </c>
      <c r="J20" s="4">
        <v>42110</v>
      </c>
      <c r="L20">
        <v>5114</v>
      </c>
      <c r="M20">
        <v>10</v>
      </c>
    </row>
    <row r="21" spans="1:13" x14ac:dyDescent="0.25">
      <c r="A21" t="s">
        <v>100</v>
      </c>
      <c r="B21" t="s">
        <v>26</v>
      </c>
      <c r="C21" t="s">
        <v>52</v>
      </c>
      <c r="F21">
        <v>44</v>
      </c>
      <c r="G21" t="s">
        <v>121</v>
      </c>
      <c r="H21" t="s">
        <v>17</v>
      </c>
      <c r="I21" s="4">
        <v>26769</v>
      </c>
      <c r="J21" s="4">
        <v>40742</v>
      </c>
      <c r="L21">
        <v>5296</v>
      </c>
      <c r="M21">
        <v>15</v>
      </c>
    </row>
    <row r="22" spans="1:13" x14ac:dyDescent="0.25">
      <c r="A22" t="s">
        <v>101</v>
      </c>
      <c r="B22" t="s">
        <v>37</v>
      </c>
      <c r="C22" t="s">
        <v>73</v>
      </c>
      <c r="F22">
        <v>24</v>
      </c>
      <c r="G22" t="s">
        <v>121</v>
      </c>
      <c r="H22" t="s">
        <v>13</v>
      </c>
      <c r="I22" s="4">
        <v>33869</v>
      </c>
      <c r="J22" s="4">
        <v>40411</v>
      </c>
      <c r="L22">
        <v>3418</v>
      </c>
      <c r="M22">
        <v>14</v>
      </c>
    </row>
    <row r="23" spans="1:13" x14ac:dyDescent="0.25">
      <c r="A23" t="s">
        <v>102</v>
      </c>
      <c r="B23" t="s">
        <v>39</v>
      </c>
      <c r="C23" t="s">
        <v>54</v>
      </c>
      <c r="F23">
        <v>18</v>
      </c>
      <c r="G23" t="s">
        <v>120</v>
      </c>
      <c r="H23" t="s">
        <v>18</v>
      </c>
      <c r="I23" s="4">
        <v>36126</v>
      </c>
      <c r="J23" s="4">
        <v>40400</v>
      </c>
      <c r="L23">
        <v>2313</v>
      </c>
      <c r="M23">
        <v>1</v>
      </c>
    </row>
    <row r="24" spans="1:13" x14ac:dyDescent="0.25">
      <c r="A24" t="s">
        <v>103</v>
      </c>
      <c r="B24" t="s">
        <v>36</v>
      </c>
      <c r="C24" t="s">
        <v>60</v>
      </c>
      <c r="F24">
        <v>44</v>
      </c>
      <c r="G24" t="s">
        <v>121</v>
      </c>
      <c r="H24" t="s">
        <v>18</v>
      </c>
      <c r="I24" s="4">
        <v>26773</v>
      </c>
      <c r="J24" s="4">
        <v>40738</v>
      </c>
      <c r="L24">
        <v>6266</v>
      </c>
      <c r="M24">
        <v>12</v>
      </c>
    </row>
    <row r="25" spans="1:13" x14ac:dyDescent="0.25">
      <c r="A25" t="s">
        <v>104</v>
      </c>
      <c r="B25" t="s">
        <v>24</v>
      </c>
      <c r="C25" t="s">
        <v>69</v>
      </c>
      <c r="F25">
        <v>52</v>
      </c>
      <c r="G25" t="s">
        <v>121</v>
      </c>
      <c r="H25" t="s">
        <v>16</v>
      </c>
      <c r="I25" s="4">
        <v>23870</v>
      </c>
      <c r="J25" s="4">
        <v>42816</v>
      </c>
      <c r="L25">
        <v>5288</v>
      </c>
      <c r="M25">
        <v>3</v>
      </c>
    </row>
    <row r="26" spans="1:13" x14ac:dyDescent="0.25">
      <c r="A26" t="s">
        <v>105</v>
      </c>
      <c r="B26" t="s">
        <v>30</v>
      </c>
      <c r="C26" t="s">
        <v>64</v>
      </c>
      <c r="F26">
        <v>23</v>
      </c>
      <c r="G26" t="s">
        <v>122</v>
      </c>
      <c r="H26" t="s">
        <v>13</v>
      </c>
      <c r="I26" s="4">
        <v>34444</v>
      </c>
      <c r="J26" s="4">
        <v>40706</v>
      </c>
      <c r="L26">
        <v>5936</v>
      </c>
      <c r="M26">
        <v>9</v>
      </c>
    </row>
    <row r="27" spans="1:13" x14ac:dyDescent="0.25">
      <c r="A27" t="s">
        <v>106</v>
      </c>
      <c r="B27" t="s">
        <v>29</v>
      </c>
      <c r="C27" t="s">
        <v>60</v>
      </c>
      <c r="F27">
        <v>30</v>
      </c>
      <c r="G27" t="s">
        <v>120</v>
      </c>
      <c r="H27" t="s">
        <v>13</v>
      </c>
      <c r="I27" s="4">
        <v>31800</v>
      </c>
      <c r="J27" s="4">
        <v>39779</v>
      </c>
      <c r="L27">
        <v>5029</v>
      </c>
      <c r="M27">
        <v>4</v>
      </c>
    </row>
    <row r="28" spans="1:13" x14ac:dyDescent="0.25">
      <c r="A28" t="s">
        <v>107</v>
      </c>
      <c r="B28" t="s">
        <v>38</v>
      </c>
      <c r="C28" t="s">
        <v>51</v>
      </c>
      <c r="F28">
        <v>27</v>
      </c>
      <c r="G28" t="s">
        <v>122</v>
      </c>
      <c r="H28" t="s">
        <v>16</v>
      </c>
      <c r="I28" s="4">
        <v>32766</v>
      </c>
      <c r="J28" s="4">
        <v>39566</v>
      </c>
      <c r="L28">
        <v>5568</v>
      </c>
      <c r="M28">
        <v>2</v>
      </c>
    </row>
    <row r="29" spans="1:13" x14ac:dyDescent="0.25">
      <c r="A29" t="s">
        <v>108</v>
      </c>
      <c r="B29" t="s">
        <v>39</v>
      </c>
      <c r="C29" t="s">
        <v>61</v>
      </c>
      <c r="F29">
        <v>27</v>
      </c>
      <c r="G29" t="s">
        <v>121</v>
      </c>
      <c r="H29" t="s">
        <v>10</v>
      </c>
      <c r="I29" s="4">
        <v>32783</v>
      </c>
      <c r="J29" s="4">
        <v>41583</v>
      </c>
      <c r="L29">
        <v>5028</v>
      </c>
      <c r="M29">
        <v>14</v>
      </c>
    </row>
    <row r="30" spans="1:13" x14ac:dyDescent="0.25">
      <c r="A30" t="s">
        <v>109</v>
      </c>
      <c r="B30" t="s">
        <v>31</v>
      </c>
      <c r="C30" t="s">
        <v>62</v>
      </c>
      <c r="F30">
        <v>28</v>
      </c>
      <c r="G30" t="s">
        <v>120</v>
      </c>
      <c r="H30" t="s">
        <v>18</v>
      </c>
      <c r="I30" s="4">
        <v>32691</v>
      </c>
      <c r="J30" s="4">
        <v>39996</v>
      </c>
      <c r="L30">
        <v>5913</v>
      </c>
      <c r="M30">
        <v>6</v>
      </c>
    </row>
    <row r="31" spans="1:13" x14ac:dyDescent="0.25">
      <c r="A31" t="s">
        <v>110</v>
      </c>
      <c r="B31" t="s">
        <v>24</v>
      </c>
      <c r="C31" t="s">
        <v>61</v>
      </c>
      <c r="F31">
        <v>34</v>
      </c>
      <c r="G31" t="s">
        <v>120</v>
      </c>
      <c r="H31" t="s">
        <v>16</v>
      </c>
      <c r="I31" s="4">
        <v>30343</v>
      </c>
      <c r="J31" s="4">
        <v>40229</v>
      </c>
      <c r="L31">
        <v>1187</v>
      </c>
      <c r="M31">
        <v>12</v>
      </c>
    </row>
    <row r="32" spans="1:13" x14ac:dyDescent="0.25">
      <c r="A32" t="s">
        <v>111</v>
      </c>
      <c r="B32" t="s">
        <v>33</v>
      </c>
      <c r="C32" t="s">
        <v>58</v>
      </c>
      <c r="F32">
        <v>53</v>
      </c>
      <c r="G32" t="s">
        <v>120</v>
      </c>
      <c r="H32" t="s">
        <v>15</v>
      </c>
      <c r="I32" s="4">
        <v>23336</v>
      </c>
      <c r="J32" s="4">
        <v>41481</v>
      </c>
      <c r="L32">
        <v>6098</v>
      </c>
      <c r="M32">
        <v>1</v>
      </c>
    </row>
    <row r="33" spans="1:13" x14ac:dyDescent="0.25">
      <c r="A33" t="s">
        <v>112</v>
      </c>
      <c r="B33" t="s">
        <v>40</v>
      </c>
      <c r="C33" t="s">
        <v>55</v>
      </c>
      <c r="F33">
        <v>26</v>
      </c>
      <c r="G33" t="s">
        <v>121</v>
      </c>
      <c r="H33" t="s">
        <v>7</v>
      </c>
      <c r="I33" s="4">
        <v>33245</v>
      </c>
      <c r="J33" s="4">
        <v>40911</v>
      </c>
      <c r="L33">
        <v>1365</v>
      </c>
      <c r="M33">
        <v>2</v>
      </c>
    </row>
    <row r="34" spans="1:13" x14ac:dyDescent="0.25">
      <c r="A34" t="s">
        <v>113</v>
      </c>
      <c r="B34" t="s">
        <v>41</v>
      </c>
      <c r="C34" t="s">
        <v>63</v>
      </c>
      <c r="F34">
        <v>25</v>
      </c>
      <c r="G34" t="s">
        <v>122</v>
      </c>
      <c r="H34" t="s">
        <v>14</v>
      </c>
      <c r="I34" s="4">
        <v>33701</v>
      </c>
      <c r="J34" s="4">
        <v>42268</v>
      </c>
      <c r="L34">
        <v>2824</v>
      </c>
      <c r="M34">
        <v>8</v>
      </c>
    </row>
    <row r="35" spans="1:13" x14ac:dyDescent="0.25">
      <c r="A35" t="s">
        <v>114</v>
      </c>
      <c r="B35" t="s">
        <v>27</v>
      </c>
      <c r="C35" t="s">
        <v>57</v>
      </c>
      <c r="F35">
        <v>22</v>
      </c>
      <c r="G35" t="s">
        <v>122</v>
      </c>
      <c r="H35" t="s">
        <v>10</v>
      </c>
      <c r="I35" s="4">
        <v>34811</v>
      </c>
      <c r="J35" s="4">
        <v>39562</v>
      </c>
      <c r="L35">
        <v>6406</v>
      </c>
      <c r="M35">
        <v>14</v>
      </c>
    </row>
    <row r="36" spans="1:13" x14ac:dyDescent="0.25">
      <c r="A36" t="s">
        <v>115</v>
      </c>
      <c r="B36" t="s">
        <v>20</v>
      </c>
      <c r="C36" t="s">
        <v>48</v>
      </c>
      <c r="F36">
        <v>39</v>
      </c>
      <c r="G36" t="s">
        <v>121</v>
      </c>
      <c r="H36" t="s">
        <v>12</v>
      </c>
      <c r="I36" s="4">
        <v>28515</v>
      </c>
      <c r="J36" s="4">
        <v>41642</v>
      </c>
      <c r="L36">
        <v>4194</v>
      </c>
      <c r="M36">
        <v>11</v>
      </c>
    </row>
    <row r="37" spans="1:13" x14ac:dyDescent="0.25">
      <c r="A37" t="s">
        <v>116</v>
      </c>
      <c r="B37" t="s">
        <v>45</v>
      </c>
      <c r="C37" t="s">
        <v>75</v>
      </c>
      <c r="F37">
        <v>48</v>
      </c>
      <c r="G37" t="s">
        <v>121</v>
      </c>
      <c r="H37" t="s">
        <v>7</v>
      </c>
      <c r="I37" s="4">
        <v>25266</v>
      </c>
      <c r="J37" s="4">
        <v>42242</v>
      </c>
      <c r="L37">
        <v>2722</v>
      </c>
      <c r="M37">
        <v>11</v>
      </c>
    </row>
    <row r="38" spans="1:13" x14ac:dyDescent="0.25">
      <c r="A38" t="s">
        <v>117</v>
      </c>
      <c r="B38" t="s">
        <v>36</v>
      </c>
      <c r="C38" t="s">
        <v>71</v>
      </c>
      <c r="F38">
        <v>28</v>
      </c>
      <c r="G38" t="s">
        <v>122</v>
      </c>
      <c r="H38" t="s">
        <v>16</v>
      </c>
      <c r="I38" s="4">
        <v>32602</v>
      </c>
      <c r="J38" s="4">
        <v>41878</v>
      </c>
      <c r="L38">
        <v>3434</v>
      </c>
      <c r="M38">
        <v>13</v>
      </c>
    </row>
    <row r="39" spans="1:13" x14ac:dyDescent="0.25">
      <c r="A39" t="s">
        <v>118</v>
      </c>
      <c r="B39" t="s">
        <v>21</v>
      </c>
      <c r="C39" t="s">
        <v>68</v>
      </c>
      <c r="F39">
        <v>27</v>
      </c>
      <c r="G39" t="s">
        <v>122</v>
      </c>
      <c r="H39" t="s">
        <v>15</v>
      </c>
      <c r="I39" s="4">
        <v>32968</v>
      </c>
      <c r="J39" s="4">
        <v>42741</v>
      </c>
      <c r="L39">
        <v>2569</v>
      </c>
      <c r="M39">
        <v>15</v>
      </c>
    </row>
    <row r="40" spans="1:13" x14ac:dyDescent="0.25">
      <c r="A40" t="s">
        <v>119</v>
      </c>
      <c r="B40" t="s">
        <v>23</v>
      </c>
      <c r="C40" t="s">
        <v>64</v>
      </c>
      <c r="F40">
        <v>32</v>
      </c>
      <c r="G40" t="s">
        <v>121</v>
      </c>
      <c r="H40" t="s">
        <v>11</v>
      </c>
      <c r="I40" s="4">
        <v>31161</v>
      </c>
      <c r="J40" s="4">
        <v>39734</v>
      </c>
      <c r="L40">
        <v>3667</v>
      </c>
      <c r="M4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E38F-053A-4528-AEE5-CB1CBD6783C4}">
  <sheetPr codeName="Sheet2"/>
  <dimension ref="A1:Q40"/>
  <sheetViews>
    <sheetView zoomScale="110" zoomScaleNormal="110" workbookViewId="0">
      <selection activeCell="T10" sqref="T10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3" width="11.85546875" bestFit="1" customWidth="1"/>
    <col min="4" max="4" width="10.5703125" bestFit="1" customWidth="1"/>
    <col min="5" max="5" width="16.85546875" bestFit="1" customWidth="1"/>
    <col min="6" max="6" width="4.42578125" bestFit="1" customWidth="1"/>
    <col min="7" max="7" width="6.42578125" bestFit="1" customWidth="1"/>
    <col min="8" max="8" width="11.7109375" bestFit="1" customWidth="1"/>
    <col min="9" max="9" width="10.85546875" bestFit="1" customWidth="1"/>
    <col min="10" max="10" width="9.28515625" bestFit="1" customWidth="1"/>
    <col min="11" max="11" width="7.28515625" bestFit="1" customWidth="1"/>
    <col min="12" max="12" width="10.42578125" bestFit="1" customWidth="1"/>
    <col min="13" max="13" width="11.42578125" bestFit="1" customWidth="1"/>
    <col min="14" max="14" width="8.7109375" bestFit="1" customWidth="1"/>
    <col min="15" max="15" width="13.42578125" bestFit="1" customWidth="1"/>
    <col min="16" max="16" width="10.42578125" bestFit="1" customWidth="1"/>
    <col min="17" max="17" width="8.7109375" bestFit="1" customWidth="1"/>
  </cols>
  <sheetData>
    <row r="1" spans="1:17" ht="45" x14ac:dyDescent="0.25">
      <c r="A1" s="5" t="s">
        <v>0</v>
      </c>
      <c r="B1" s="5" t="s">
        <v>79</v>
      </c>
      <c r="C1" s="5" t="s">
        <v>80</v>
      </c>
      <c r="D1" s="5" t="s">
        <v>124</v>
      </c>
      <c r="E1" s="5" t="s">
        <v>125</v>
      </c>
      <c r="F1" s="5" t="s">
        <v>3</v>
      </c>
      <c r="G1" s="5" t="s">
        <v>123</v>
      </c>
      <c r="H1" s="5" t="s">
        <v>4</v>
      </c>
      <c r="I1" s="5" t="s">
        <v>126</v>
      </c>
      <c r="J1" s="5" t="s">
        <v>1</v>
      </c>
      <c r="K1" s="5" t="s">
        <v>5</v>
      </c>
      <c r="L1" s="5" t="s">
        <v>76</v>
      </c>
      <c r="M1" s="69" t="s">
        <v>855</v>
      </c>
      <c r="N1" s="5" t="s">
        <v>77</v>
      </c>
      <c r="O1" s="6" t="s">
        <v>78</v>
      </c>
      <c r="P1" s="70" t="s">
        <v>856</v>
      </c>
      <c r="Q1" s="70" t="s">
        <v>857</v>
      </c>
    </row>
    <row r="2" spans="1:17" x14ac:dyDescent="0.25">
      <c r="A2" t="s">
        <v>81</v>
      </c>
      <c r="B2" t="s">
        <v>39</v>
      </c>
      <c r="C2" t="s">
        <v>55</v>
      </c>
      <c r="D2" t="str">
        <f>PROPER(C2)</f>
        <v>Harris</v>
      </c>
      <c r="E2" t="str">
        <f>CONCATENATE(D2," ",B2)</f>
        <v>Harris Deborah</v>
      </c>
      <c r="F2">
        <v>45</v>
      </c>
      <c r="G2" t="s">
        <v>122</v>
      </c>
      <c r="H2" t="s">
        <v>19</v>
      </c>
      <c r="I2" s="4">
        <v>26505</v>
      </c>
      <c r="J2" s="71">
        <v>40937</v>
      </c>
      <c r="K2">
        <f>DATEDIF(J2,"08/01/2017","y")</f>
        <v>5</v>
      </c>
      <c r="L2" s="72">
        <v>1990</v>
      </c>
      <c r="M2" s="72">
        <f>L2*12</f>
        <v>23880</v>
      </c>
      <c r="N2">
        <v>15</v>
      </c>
      <c r="O2" t="str">
        <f>IF(K2&gt;1,"1 per month","0.5 per month")</f>
        <v>1 per month</v>
      </c>
      <c r="P2" s="72" cm="1">
        <f t="array" ref="P2">_xlfn.IFS(G2="Green",M2*5%,G2="Blue",M2*3.5%,G2="Red",M2*7%,TRUE,M2*7%)</f>
        <v>1194</v>
      </c>
      <c r="Q2">
        <f>IF(O2="1 per Month",1*6,0.5*6)</f>
        <v>6</v>
      </c>
    </row>
    <row r="3" spans="1:17" x14ac:dyDescent="0.25">
      <c r="A3" t="s">
        <v>82</v>
      </c>
      <c r="B3" t="s">
        <v>22</v>
      </c>
      <c r="C3" t="s">
        <v>56</v>
      </c>
      <c r="D3" t="str">
        <f t="shared" ref="D3:D40" si="0">PROPER(C3)</f>
        <v>Sanchez</v>
      </c>
      <c r="E3" t="str">
        <f t="shared" ref="E3:E40" si="1">CONCATENATE(D3," ",B3)</f>
        <v>Sanchez Robert</v>
      </c>
      <c r="F3">
        <v>50</v>
      </c>
      <c r="G3" t="s">
        <v>122</v>
      </c>
      <c r="H3" t="s">
        <v>19</v>
      </c>
      <c r="I3" s="4">
        <v>24631</v>
      </c>
      <c r="J3" s="71">
        <v>41854</v>
      </c>
      <c r="K3">
        <f t="shared" ref="K3:K40" si="2">DATEDIF(J3,"08/01/2017","y")</f>
        <v>2</v>
      </c>
      <c r="L3" s="72">
        <v>2107</v>
      </c>
      <c r="M3" s="72">
        <f t="shared" ref="M3:M40" si="3">L3*12</f>
        <v>25284</v>
      </c>
      <c r="N3">
        <v>9</v>
      </c>
      <c r="O3" t="str">
        <f t="shared" ref="O3:O40" si="4">IF(K3&gt;1,"1 per month","0.5 per month")</f>
        <v>1 per month</v>
      </c>
      <c r="P3" s="72" cm="1">
        <f t="array" ref="P3">_xlfn.IFS(G3="Green",M3*5%,G3="Blue",M3*3.5%,G3="Red",M3*7%,TRUE,M3*7%)</f>
        <v>1264.2</v>
      </c>
      <c r="Q3">
        <f t="shared" ref="Q3:Q40" si="5">IF(O3="1 per Month",1*6,0.5*6)</f>
        <v>6</v>
      </c>
    </row>
    <row r="4" spans="1:17" x14ac:dyDescent="0.25">
      <c r="A4" t="s">
        <v>83</v>
      </c>
      <c r="B4" t="s">
        <v>21</v>
      </c>
      <c r="C4" t="s">
        <v>66</v>
      </c>
      <c r="D4" t="str">
        <f t="shared" si="0"/>
        <v>Carter</v>
      </c>
      <c r="E4" t="str">
        <f t="shared" si="1"/>
        <v>Carter Patricia</v>
      </c>
      <c r="F4">
        <v>47</v>
      </c>
      <c r="G4" t="s">
        <v>120</v>
      </c>
      <c r="H4" t="s">
        <v>10</v>
      </c>
      <c r="I4" s="4">
        <v>25619</v>
      </c>
      <c r="J4" s="71">
        <v>42480</v>
      </c>
      <c r="K4">
        <f t="shared" si="2"/>
        <v>1</v>
      </c>
      <c r="L4" s="72">
        <v>2295</v>
      </c>
      <c r="M4" s="72">
        <f t="shared" si="3"/>
        <v>27540</v>
      </c>
      <c r="N4">
        <v>9</v>
      </c>
      <c r="O4" t="str">
        <f t="shared" si="4"/>
        <v>0.5 per month</v>
      </c>
      <c r="P4" s="72" cm="1">
        <f t="array" ref="P4">_xlfn.IFS(G4="Green",M4*5%,G4="Blue",M4*3.5%,G4="Red",M4*7%,TRUE,M4*7%)</f>
        <v>1927.8000000000002</v>
      </c>
      <c r="Q4">
        <f t="shared" si="5"/>
        <v>3</v>
      </c>
    </row>
    <row r="5" spans="1:17" x14ac:dyDescent="0.25">
      <c r="A5" t="s">
        <v>84</v>
      </c>
      <c r="B5" t="s">
        <v>39</v>
      </c>
      <c r="C5" t="s">
        <v>48</v>
      </c>
      <c r="D5" t="str">
        <f t="shared" si="0"/>
        <v>Brown</v>
      </c>
      <c r="E5" t="str">
        <f t="shared" si="1"/>
        <v>Brown Deborah</v>
      </c>
      <c r="F5">
        <v>44</v>
      </c>
      <c r="G5" t="s">
        <v>122</v>
      </c>
      <c r="H5" t="s">
        <v>15</v>
      </c>
      <c r="I5" s="4">
        <v>26772</v>
      </c>
      <c r="J5" s="71">
        <v>40600</v>
      </c>
      <c r="K5">
        <f t="shared" si="2"/>
        <v>6</v>
      </c>
      <c r="L5" s="72">
        <v>1513</v>
      </c>
      <c r="M5" s="72">
        <f t="shared" si="3"/>
        <v>18156</v>
      </c>
      <c r="N5">
        <v>6</v>
      </c>
      <c r="O5" t="str">
        <f t="shared" si="4"/>
        <v>1 per month</v>
      </c>
      <c r="P5" s="72" cm="1">
        <f t="array" ref="P5">_xlfn.IFS(G5="Green",M5*5%,G5="Blue",M5*3.5%,G5="Red",M5*7%,TRUE,M5*7%)</f>
        <v>907.80000000000007</v>
      </c>
      <c r="Q5">
        <f t="shared" si="5"/>
        <v>6</v>
      </c>
    </row>
    <row r="6" spans="1:17" x14ac:dyDescent="0.25">
      <c r="A6" t="s">
        <v>85</v>
      </c>
      <c r="B6" t="s">
        <v>39</v>
      </c>
      <c r="C6" t="s">
        <v>72</v>
      </c>
      <c r="D6" t="str">
        <f t="shared" si="0"/>
        <v>Stewart</v>
      </c>
      <c r="E6" t="str">
        <f t="shared" si="1"/>
        <v>Stewart Deborah</v>
      </c>
      <c r="F6">
        <v>48</v>
      </c>
      <c r="G6" t="s">
        <v>122</v>
      </c>
      <c r="H6" t="s">
        <v>10</v>
      </c>
      <c r="I6" s="4">
        <v>25345</v>
      </c>
      <c r="J6" s="71">
        <v>40884</v>
      </c>
      <c r="K6">
        <f t="shared" si="2"/>
        <v>5</v>
      </c>
      <c r="L6" s="72">
        <v>2300</v>
      </c>
      <c r="M6" s="72">
        <f t="shared" si="3"/>
        <v>27600</v>
      </c>
      <c r="N6">
        <v>2</v>
      </c>
      <c r="O6" t="str">
        <f t="shared" si="4"/>
        <v>1 per month</v>
      </c>
      <c r="P6" s="72" cm="1">
        <f t="array" ref="P6">_xlfn.IFS(G6="Green",M6*5%,G6="Blue",M6*3.5%,G6="Red",M6*7%,TRUE,M6*7%)</f>
        <v>1380</v>
      </c>
      <c r="Q6">
        <f t="shared" si="5"/>
        <v>6</v>
      </c>
    </row>
    <row r="7" spans="1:17" x14ac:dyDescent="0.25">
      <c r="A7" t="s">
        <v>86</v>
      </c>
      <c r="B7" t="s">
        <v>44</v>
      </c>
      <c r="C7" t="s">
        <v>53</v>
      </c>
      <c r="D7" t="str">
        <f t="shared" si="0"/>
        <v>Martin</v>
      </c>
      <c r="E7" t="str">
        <f t="shared" si="1"/>
        <v>Martin Pamela</v>
      </c>
      <c r="F7">
        <v>45</v>
      </c>
      <c r="G7" t="s">
        <v>121</v>
      </c>
      <c r="H7" t="s">
        <v>7</v>
      </c>
      <c r="I7" s="4">
        <v>26247</v>
      </c>
      <c r="J7" s="71">
        <v>42660</v>
      </c>
      <c r="K7">
        <f t="shared" si="2"/>
        <v>0</v>
      </c>
      <c r="L7" s="72">
        <v>6117</v>
      </c>
      <c r="M7" s="72">
        <f t="shared" si="3"/>
        <v>73404</v>
      </c>
      <c r="N7">
        <v>15</v>
      </c>
      <c r="O7" t="str">
        <f t="shared" si="4"/>
        <v>0.5 per month</v>
      </c>
      <c r="P7" s="72" cm="1">
        <f t="array" ref="P7">_xlfn.IFS(G7="Green",M7*5%,G7="Blue",M7*3.5%,G7="Red",M7*7%,TRUE,M7*7%)</f>
        <v>2569.1400000000003</v>
      </c>
      <c r="Q7">
        <f t="shared" si="5"/>
        <v>3</v>
      </c>
    </row>
    <row r="8" spans="1:17" x14ac:dyDescent="0.25">
      <c r="A8" t="s">
        <v>87</v>
      </c>
      <c r="B8" t="s">
        <v>42</v>
      </c>
      <c r="C8" t="s">
        <v>62</v>
      </c>
      <c r="D8" t="str">
        <f t="shared" si="0"/>
        <v>Nelson</v>
      </c>
      <c r="E8" t="str">
        <f t="shared" si="1"/>
        <v>Nelson Anna</v>
      </c>
      <c r="F8">
        <v>49</v>
      </c>
      <c r="G8" t="s">
        <v>120</v>
      </c>
      <c r="H8" t="s">
        <v>14</v>
      </c>
      <c r="I8" s="4">
        <v>25025</v>
      </c>
      <c r="J8" s="71">
        <v>39977</v>
      </c>
      <c r="K8">
        <f t="shared" si="2"/>
        <v>8</v>
      </c>
      <c r="L8" s="72">
        <v>1193</v>
      </c>
      <c r="M8" s="72">
        <f t="shared" si="3"/>
        <v>14316</v>
      </c>
      <c r="N8">
        <v>8</v>
      </c>
      <c r="O8" t="str">
        <f t="shared" si="4"/>
        <v>1 per month</v>
      </c>
      <c r="P8" s="72" cm="1">
        <f t="array" ref="P8">_xlfn.IFS(G8="Green",M8*5%,G8="Blue",M8*3.5%,G8="Red",M8*7%,TRUE,M8*7%)</f>
        <v>1002.1200000000001</v>
      </c>
      <c r="Q8">
        <f t="shared" si="5"/>
        <v>6</v>
      </c>
    </row>
    <row r="9" spans="1:17" x14ac:dyDescent="0.25">
      <c r="A9" t="s">
        <v>88</v>
      </c>
      <c r="B9" t="s">
        <v>34</v>
      </c>
      <c r="C9" t="s">
        <v>47</v>
      </c>
      <c r="D9" t="str">
        <f t="shared" si="0"/>
        <v>Johnson</v>
      </c>
      <c r="E9" t="str">
        <f t="shared" si="1"/>
        <v>Johnson Joshua</v>
      </c>
      <c r="F9">
        <v>42</v>
      </c>
      <c r="G9" t="s">
        <v>122</v>
      </c>
      <c r="H9" t="s">
        <v>12</v>
      </c>
      <c r="I9" s="4">
        <v>27539</v>
      </c>
      <c r="J9" s="71">
        <v>39950</v>
      </c>
      <c r="K9">
        <f t="shared" si="2"/>
        <v>8</v>
      </c>
      <c r="L9" s="72">
        <v>5745</v>
      </c>
      <c r="M9" s="72">
        <f t="shared" si="3"/>
        <v>68940</v>
      </c>
      <c r="N9">
        <v>15</v>
      </c>
      <c r="O9" t="str">
        <f t="shared" si="4"/>
        <v>1 per month</v>
      </c>
      <c r="P9" s="72" cm="1">
        <f t="array" ref="P9">_xlfn.IFS(G9="Green",M9*5%,G9="Blue",M9*3.5%,G9="Red",M9*7%,TRUE,M9*7%)</f>
        <v>3447</v>
      </c>
      <c r="Q9">
        <f t="shared" si="5"/>
        <v>6</v>
      </c>
    </row>
    <row r="10" spans="1:17" x14ac:dyDescent="0.25">
      <c r="A10" t="s">
        <v>89</v>
      </c>
      <c r="B10" t="s">
        <v>26</v>
      </c>
      <c r="C10" t="s">
        <v>70</v>
      </c>
      <c r="D10" t="str">
        <f t="shared" si="0"/>
        <v>Edwards</v>
      </c>
      <c r="E10" t="str">
        <f t="shared" si="1"/>
        <v>Edwards Richard</v>
      </c>
      <c r="F10">
        <v>35</v>
      </c>
      <c r="G10" t="s">
        <v>121</v>
      </c>
      <c r="H10" t="s">
        <v>9</v>
      </c>
      <c r="I10" s="4">
        <v>29972</v>
      </c>
      <c r="J10" s="71">
        <v>40290</v>
      </c>
      <c r="K10">
        <f t="shared" si="2"/>
        <v>7</v>
      </c>
      <c r="L10" s="72">
        <v>5294</v>
      </c>
      <c r="M10" s="72">
        <f t="shared" si="3"/>
        <v>63528</v>
      </c>
      <c r="N10">
        <v>5</v>
      </c>
      <c r="O10" t="str">
        <f t="shared" si="4"/>
        <v>1 per month</v>
      </c>
      <c r="P10" s="72" cm="1">
        <f t="array" ref="P10">_xlfn.IFS(G10="Green",M10*5%,G10="Blue",M10*3.5%,G10="Red",M10*7%,TRUE,M10*7%)</f>
        <v>2223.48</v>
      </c>
      <c r="Q10">
        <f t="shared" si="5"/>
        <v>6</v>
      </c>
    </row>
    <row r="11" spans="1:17" x14ac:dyDescent="0.25">
      <c r="A11" t="s">
        <v>90</v>
      </c>
      <c r="B11" t="s">
        <v>25</v>
      </c>
      <c r="C11" t="s">
        <v>65</v>
      </c>
      <c r="D11" t="str">
        <f t="shared" si="0"/>
        <v>Campbell</v>
      </c>
      <c r="E11" t="str">
        <f t="shared" si="1"/>
        <v>Campbell Barbara</v>
      </c>
      <c r="F11">
        <v>45</v>
      </c>
      <c r="G11" t="s">
        <v>121</v>
      </c>
      <c r="H11" t="s">
        <v>17</v>
      </c>
      <c r="I11" s="4">
        <v>26218</v>
      </c>
      <c r="J11" s="71">
        <v>40309</v>
      </c>
      <c r="K11">
        <f t="shared" si="2"/>
        <v>7</v>
      </c>
      <c r="L11" s="72">
        <v>1841</v>
      </c>
      <c r="M11" s="72">
        <f t="shared" si="3"/>
        <v>22092</v>
      </c>
      <c r="N11">
        <v>8</v>
      </c>
      <c r="O11" t="str">
        <f t="shared" si="4"/>
        <v>1 per month</v>
      </c>
      <c r="P11" s="72" cm="1">
        <f t="array" ref="P11">_xlfn.IFS(G11="Green",M11*5%,G11="Blue",M11*3.5%,G11="Red",M11*7%,TRUE,M11*7%)</f>
        <v>773.22</v>
      </c>
      <c r="Q11">
        <f t="shared" si="5"/>
        <v>6</v>
      </c>
    </row>
    <row r="12" spans="1:17" x14ac:dyDescent="0.25">
      <c r="A12" t="s">
        <v>91</v>
      </c>
      <c r="B12" t="s">
        <v>32</v>
      </c>
      <c r="C12" t="s">
        <v>50</v>
      </c>
      <c r="D12" t="str">
        <f t="shared" si="0"/>
        <v>Gonzalez</v>
      </c>
      <c r="E12" t="str">
        <f t="shared" si="1"/>
        <v>Gonzalez Paul</v>
      </c>
      <c r="F12">
        <v>45</v>
      </c>
      <c r="G12" t="s">
        <v>122</v>
      </c>
      <c r="H12" t="s">
        <v>12</v>
      </c>
      <c r="I12" s="4">
        <v>26218</v>
      </c>
      <c r="J12" s="71">
        <v>39701</v>
      </c>
      <c r="K12">
        <f t="shared" si="2"/>
        <v>8</v>
      </c>
      <c r="L12" s="72">
        <v>3229</v>
      </c>
      <c r="M12" s="72">
        <f t="shared" si="3"/>
        <v>38748</v>
      </c>
      <c r="N12">
        <v>11</v>
      </c>
      <c r="O12" t="str">
        <f t="shared" si="4"/>
        <v>1 per month</v>
      </c>
      <c r="P12" s="72" cm="1">
        <f t="array" ref="P12">_xlfn.IFS(G12="Green",M12*5%,G12="Blue",M12*3.5%,G12="Red",M12*7%,TRUE,M12*7%)</f>
        <v>1937.4</v>
      </c>
      <c r="Q12">
        <f t="shared" si="5"/>
        <v>6</v>
      </c>
    </row>
    <row r="13" spans="1:17" x14ac:dyDescent="0.25">
      <c r="A13" t="s">
        <v>92</v>
      </c>
      <c r="B13" t="s">
        <v>35</v>
      </c>
      <c r="C13" t="s">
        <v>58</v>
      </c>
      <c r="D13" t="str">
        <f t="shared" si="0"/>
        <v>Lewis</v>
      </c>
      <c r="E13" t="str">
        <f t="shared" si="1"/>
        <v>Lewis Emily</v>
      </c>
      <c r="F13">
        <v>38</v>
      </c>
      <c r="G13" t="s">
        <v>120</v>
      </c>
      <c r="H13" t="s">
        <v>8</v>
      </c>
      <c r="I13" s="4">
        <v>28986</v>
      </c>
      <c r="J13" s="71">
        <v>40010</v>
      </c>
      <c r="K13">
        <f t="shared" si="2"/>
        <v>8</v>
      </c>
      <c r="L13" s="72">
        <v>3143</v>
      </c>
      <c r="M13" s="72">
        <f t="shared" si="3"/>
        <v>37716</v>
      </c>
      <c r="N13">
        <v>4</v>
      </c>
      <c r="O13" t="str">
        <f t="shared" si="4"/>
        <v>1 per month</v>
      </c>
      <c r="P13" s="72" cm="1">
        <f t="array" ref="P13">_xlfn.IFS(G13="Green",M13*5%,G13="Blue",M13*3.5%,G13="Red",M13*7%,TRUE,M13*7%)</f>
        <v>2640.1200000000003</v>
      </c>
      <c r="Q13">
        <f t="shared" si="5"/>
        <v>6</v>
      </c>
    </row>
    <row r="14" spans="1:17" x14ac:dyDescent="0.25">
      <c r="A14" t="s">
        <v>93</v>
      </c>
      <c r="B14" t="s">
        <v>6</v>
      </c>
      <c r="C14" t="s">
        <v>46</v>
      </c>
      <c r="D14" t="str">
        <f t="shared" si="0"/>
        <v>Smith</v>
      </c>
      <c r="E14" t="str">
        <f t="shared" si="1"/>
        <v>Smith John</v>
      </c>
      <c r="F14">
        <v>38</v>
      </c>
      <c r="G14" t="s">
        <v>122</v>
      </c>
      <c r="H14" t="s">
        <v>15</v>
      </c>
      <c r="I14" s="4">
        <v>28913</v>
      </c>
      <c r="J14" s="71">
        <v>42678</v>
      </c>
      <c r="K14">
        <f t="shared" si="2"/>
        <v>0</v>
      </c>
      <c r="L14" s="72">
        <v>5556</v>
      </c>
      <c r="M14" s="72">
        <f t="shared" si="3"/>
        <v>66672</v>
      </c>
      <c r="N14">
        <v>15</v>
      </c>
      <c r="O14" t="str">
        <f t="shared" si="4"/>
        <v>0.5 per month</v>
      </c>
      <c r="P14" s="72" cm="1">
        <f t="array" ref="P14">_xlfn.IFS(G14="Green",M14*5%,G14="Blue",M14*3.5%,G14="Red",M14*7%,TRUE,M14*7%)</f>
        <v>3333.6000000000004</v>
      </c>
      <c r="Q14">
        <f t="shared" si="5"/>
        <v>3</v>
      </c>
    </row>
    <row r="15" spans="1:17" x14ac:dyDescent="0.25">
      <c r="A15" t="s">
        <v>94</v>
      </c>
      <c r="B15" t="s">
        <v>35</v>
      </c>
      <c r="C15" t="s">
        <v>67</v>
      </c>
      <c r="D15" t="str">
        <f t="shared" si="0"/>
        <v>Roberts</v>
      </c>
      <c r="E15" t="str">
        <f t="shared" si="1"/>
        <v>Roberts Emily</v>
      </c>
      <c r="F15">
        <v>36</v>
      </c>
      <c r="G15" t="s">
        <v>120</v>
      </c>
      <c r="H15" t="s">
        <v>11</v>
      </c>
      <c r="I15" s="4">
        <v>29572</v>
      </c>
      <c r="J15" s="71">
        <v>40430</v>
      </c>
      <c r="K15">
        <f t="shared" si="2"/>
        <v>6</v>
      </c>
      <c r="L15" s="72">
        <v>4423</v>
      </c>
      <c r="M15" s="72">
        <f t="shared" si="3"/>
        <v>53076</v>
      </c>
      <c r="N15">
        <v>14</v>
      </c>
      <c r="O15" t="str">
        <f t="shared" si="4"/>
        <v>1 per month</v>
      </c>
      <c r="P15" s="72" cm="1">
        <f t="array" ref="P15">_xlfn.IFS(G15="Green",M15*5%,G15="Blue",M15*3.5%,G15="Red",M15*7%,TRUE,M15*7%)</f>
        <v>3715.32</v>
      </c>
      <c r="Q15">
        <f t="shared" si="5"/>
        <v>6</v>
      </c>
    </row>
    <row r="16" spans="1:17" x14ac:dyDescent="0.25">
      <c r="A16" t="s">
        <v>95</v>
      </c>
      <c r="B16" t="s">
        <v>28</v>
      </c>
      <c r="C16" t="s">
        <v>49</v>
      </c>
      <c r="D16" t="str">
        <f t="shared" si="0"/>
        <v>Hernandez</v>
      </c>
      <c r="E16" t="str">
        <f t="shared" si="1"/>
        <v>Hernandez Nancy</v>
      </c>
      <c r="F16">
        <v>50</v>
      </c>
      <c r="G16" t="s">
        <v>121</v>
      </c>
      <c r="H16" t="s">
        <v>9</v>
      </c>
      <c r="I16" s="4">
        <v>24414</v>
      </c>
      <c r="J16" s="71">
        <v>42050</v>
      </c>
      <c r="K16">
        <f t="shared" si="2"/>
        <v>2</v>
      </c>
      <c r="L16" s="72">
        <v>4596</v>
      </c>
      <c r="M16" s="72">
        <f t="shared" si="3"/>
        <v>55152</v>
      </c>
      <c r="N16">
        <v>4</v>
      </c>
      <c r="O16" t="str">
        <f t="shared" si="4"/>
        <v>1 per month</v>
      </c>
      <c r="P16" s="72" cm="1">
        <f t="array" ref="P16">_xlfn.IFS(G16="Green",M16*5%,G16="Blue",M16*3.5%,G16="Red",M16*7%,TRUE,M16*7%)</f>
        <v>1930.3200000000002</v>
      </c>
      <c r="Q16">
        <f t="shared" si="5"/>
        <v>6</v>
      </c>
    </row>
    <row r="17" spans="1:17" x14ac:dyDescent="0.25">
      <c r="A17" t="s">
        <v>96</v>
      </c>
      <c r="B17" t="s">
        <v>21</v>
      </c>
      <c r="C17" t="s">
        <v>74</v>
      </c>
      <c r="D17" t="str">
        <f t="shared" si="0"/>
        <v>Cook</v>
      </c>
      <c r="E17" t="str">
        <f t="shared" si="1"/>
        <v>Cook Patricia</v>
      </c>
      <c r="F17">
        <v>35</v>
      </c>
      <c r="G17" t="s">
        <v>120</v>
      </c>
      <c r="H17" t="s">
        <v>12</v>
      </c>
      <c r="I17" s="4">
        <v>29932</v>
      </c>
      <c r="J17" s="71">
        <v>41453</v>
      </c>
      <c r="K17">
        <f t="shared" si="2"/>
        <v>4</v>
      </c>
      <c r="L17" s="72">
        <v>1368</v>
      </c>
      <c r="M17" s="72">
        <f t="shared" si="3"/>
        <v>16416</v>
      </c>
      <c r="N17">
        <v>13</v>
      </c>
      <c r="O17" t="str">
        <f t="shared" si="4"/>
        <v>1 per month</v>
      </c>
      <c r="P17" s="72" cm="1">
        <f t="array" ref="P17">_xlfn.IFS(G17="Green",M17*5%,G17="Blue",M17*3.5%,G17="Red",M17*7%,TRUE,M17*7%)</f>
        <v>1149.1200000000001</v>
      </c>
      <c r="Q17">
        <f t="shared" si="5"/>
        <v>6</v>
      </c>
    </row>
    <row r="18" spans="1:17" x14ac:dyDescent="0.25">
      <c r="A18" t="s">
        <v>97</v>
      </c>
      <c r="B18" t="s">
        <v>26</v>
      </c>
      <c r="C18" t="s">
        <v>62</v>
      </c>
      <c r="D18" t="str">
        <f t="shared" si="0"/>
        <v>Nelson</v>
      </c>
      <c r="E18" t="str">
        <f t="shared" si="1"/>
        <v>Nelson Richard</v>
      </c>
      <c r="F18">
        <v>28</v>
      </c>
      <c r="G18" t="s">
        <v>122</v>
      </c>
      <c r="H18" t="s">
        <v>8</v>
      </c>
      <c r="I18" s="4">
        <v>32565</v>
      </c>
      <c r="J18" s="71">
        <v>39824</v>
      </c>
      <c r="K18">
        <f t="shared" si="2"/>
        <v>8</v>
      </c>
      <c r="L18" s="72">
        <v>3310</v>
      </c>
      <c r="M18" s="72">
        <f t="shared" si="3"/>
        <v>39720</v>
      </c>
      <c r="N18">
        <v>3</v>
      </c>
      <c r="O18" t="str">
        <f t="shared" si="4"/>
        <v>1 per month</v>
      </c>
      <c r="P18" s="72" cm="1">
        <f t="array" ref="P18">_xlfn.IFS(G18="Green",M18*5%,G18="Blue",M18*3.5%,G18="Red",M18*7%,TRUE,M18*7%)</f>
        <v>1986</v>
      </c>
      <c r="Q18">
        <f t="shared" si="5"/>
        <v>6</v>
      </c>
    </row>
    <row r="19" spans="1:17" x14ac:dyDescent="0.25">
      <c r="A19" t="s">
        <v>98</v>
      </c>
      <c r="B19" t="s">
        <v>35</v>
      </c>
      <c r="C19" t="s">
        <v>59</v>
      </c>
      <c r="D19" t="str">
        <f t="shared" si="0"/>
        <v>Torres</v>
      </c>
      <c r="E19" t="str">
        <f t="shared" si="1"/>
        <v>Torres Emily</v>
      </c>
      <c r="F19">
        <v>28</v>
      </c>
      <c r="G19" t="s">
        <v>121</v>
      </c>
      <c r="H19" t="s">
        <v>9</v>
      </c>
      <c r="I19" s="4">
        <v>32472</v>
      </c>
      <c r="J19" s="71">
        <v>42741</v>
      </c>
      <c r="K19">
        <f t="shared" si="2"/>
        <v>0</v>
      </c>
      <c r="L19" s="72">
        <v>3455</v>
      </c>
      <c r="M19" s="72">
        <f t="shared" si="3"/>
        <v>41460</v>
      </c>
      <c r="N19">
        <v>14</v>
      </c>
      <c r="O19" t="str">
        <f t="shared" si="4"/>
        <v>0.5 per month</v>
      </c>
      <c r="P19" s="72" cm="1">
        <f t="array" ref="P19">_xlfn.IFS(G19="Green",M19*5%,G19="Blue",M19*3.5%,G19="Red",M19*7%,TRUE,M19*7%)</f>
        <v>1451.1000000000001</v>
      </c>
      <c r="Q19">
        <f t="shared" si="5"/>
        <v>3</v>
      </c>
    </row>
    <row r="20" spans="1:17" x14ac:dyDescent="0.25">
      <c r="A20" t="s">
        <v>99</v>
      </c>
      <c r="B20" t="s">
        <v>43</v>
      </c>
      <c r="C20" t="s">
        <v>73</v>
      </c>
      <c r="D20" t="str">
        <f t="shared" si="0"/>
        <v>Morales</v>
      </c>
      <c r="E20" t="str">
        <f t="shared" si="1"/>
        <v>Morales Ruth</v>
      </c>
      <c r="F20">
        <v>35</v>
      </c>
      <c r="G20" t="s">
        <v>122</v>
      </c>
      <c r="H20" t="s">
        <v>7</v>
      </c>
      <c r="I20" s="4">
        <v>29836</v>
      </c>
      <c r="J20" s="71">
        <v>42110</v>
      </c>
      <c r="K20">
        <f t="shared" si="2"/>
        <v>2</v>
      </c>
      <c r="L20" s="72">
        <v>5114</v>
      </c>
      <c r="M20" s="72">
        <f t="shared" si="3"/>
        <v>61368</v>
      </c>
      <c r="N20">
        <v>10</v>
      </c>
      <c r="O20" t="str">
        <f t="shared" si="4"/>
        <v>1 per month</v>
      </c>
      <c r="P20" s="72" cm="1">
        <f t="array" ref="P20">_xlfn.IFS(G20="Green",M20*5%,G20="Blue",M20*3.5%,G20="Red",M20*7%,TRUE,M20*7%)</f>
        <v>3068.4</v>
      </c>
      <c r="Q20">
        <f t="shared" si="5"/>
        <v>6</v>
      </c>
    </row>
    <row r="21" spans="1:17" x14ac:dyDescent="0.25">
      <c r="A21" t="s">
        <v>100</v>
      </c>
      <c r="B21" t="s">
        <v>26</v>
      </c>
      <c r="C21" t="s">
        <v>52</v>
      </c>
      <c r="D21" t="str">
        <f t="shared" si="0"/>
        <v>Thomas</v>
      </c>
      <c r="E21" t="str">
        <f t="shared" si="1"/>
        <v>Thomas Richard</v>
      </c>
      <c r="F21">
        <v>44</v>
      </c>
      <c r="G21" t="s">
        <v>121</v>
      </c>
      <c r="H21" t="s">
        <v>17</v>
      </c>
      <c r="I21" s="4">
        <v>26769</v>
      </c>
      <c r="J21" s="71">
        <v>40742</v>
      </c>
      <c r="K21">
        <f t="shared" si="2"/>
        <v>6</v>
      </c>
      <c r="L21" s="72">
        <v>5296</v>
      </c>
      <c r="M21" s="72">
        <f t="shared" si="3"/>
        <v>63552</v>
      </c>
      <c r="N21">
        <v>15</v>
      </c>
      <c r="O21" t="str">
        <f t="shared" si="4"/>
        <v>1 per month</v>
      </c>
      <c r="P21" s="72" cm="1">
        <f t="array" ref="P21">_xlfn.IFS(G21="Green",M21*5%,G21="Blue",M21*3.5%,G21="Red",M21*7%,TRUE,M21*7%)</f>
        <v>2224.3200000000002</v>
      </c>
      <c r="Q21">
        <f t="shared" si="5"/>
        <v>6</v>
      </c>
    </row>
    <row r="22" spans="1:17" x14ac:dyDescent="0.25">
      <c r="A22" t="s">
        <v>101</v>
      </c>
      <c r="B22" t="s">
        <v>37</v>
      </c>
      <c r="C22" t="s">
        <v>73</v>
      </c>
      <c r="D22" t="str">
        <f t="shared" si="0"/>
        <v>Morales</v>
      </c>
      <c r="E22" t="str">
        <f t="shared" si="1"/>
        <v>Morales Edward</v>
      </c>
      <c r="F22">
        <v>24</v>
      </c>
      <c r="G22" t="s">
        <v>121</v>
      </c>
      <c r="H22" t="s">
        <v>13</v>
      </c>
      <c r="I22" s="4">
        <v>33869</v>
      </c>
      <c r="J22" s="71">
        <v>40411</v>
      </c>
      <c r="K22">
        <f t="shared" si="2"/>
        <v>6</v>
      </c>
      <c r="L22" s="72">
        <v>3418</v>
      </c>
      <c r="M22" s="72">
        <f t="shared" si="3"/>
        <v>41016</v>
      </c>
      <c r="N22">
        <v>14</v>
      </c>
      <c r="O22" t="str">
        <f t="shared" si="4"/>
        <v>1 per month</v>
      </c>
      <c r="P22" s="72" cm="1">
        <f t="array" ref="P22">_xlfn.IFS(G22="Green",M22*5%,G22="Blue",M22*3.5%,G22="Red",M22*7%,TRUE,M22*7%)</f>
        <v>1435.5600000000002</v>
      </c>
      <c r="Q22">
        <f t="shared" si="5"/>
        <v>6</v>
      </c>
    </row>
    <row r="23" spans="1:17" x14ac:dyDescent="0.25">
      <c r="A23" t="s">
        <v>102</v>
      </c>
      <c r="B23" t="s">
        <v>39</v>
      </c>
      <c r="C23" t="s">
        <v>54</v>
      </c>
      <c r="D23" t="str">
        <f t="shared" si="0"/>
        <v>White</v>
      </c>
      <c r="E23" t="str">
        <f t="shared" si="1"/>
        <v>White Deborah</v>
      </c>
      <c r="F23">
        <v>18</v>
      </c>
      <c r="G23" t="s">
        <v>120</v>
      </c>
      <c r="H23" t="s">
        <v>18</v>
      </c>
      <c r="I23" s="4">
        <v>36126</v>
      </c>
      <c r="J23" s="71">
        <v>40400</v>
      </c>
      <c r="K23">
        <f t="shared" si="2"/>
        <v>6</v>
      </c>
      <c r="L23" s="72">
        <v>2313</v>
      </c>
      <c r="M23" s="72">
        <f t="shared" si="3"/>
        <v>27756</v>
      </c>
      <c r="N23">
        <v>1</v>
      </c>
      <c r="O23" t="str">
        <f t="shared" si="4"/>
        <v>1 per month</v>
      </c>
      <c r="P23" s="72" cm="1">
        <f t="array" ref="P23">_xlfn.IFS(G23="Green",M23*5%,G23="Blue",M23*3.5%,G23="Red",M23*7%,TRUE,M23*7%)</f>
        <v>1942.92</v>
      </c>
      <c r="Q23">
        <f t="shared" si="5"/>
        <v>6</v>
      </c>
    </row>
    <row r="24" spans="1:17" x14ac:dyDescent="0.25">
      <c r="A24" t="s">
        <v>103</v>
      </c>
      <c r="B24" t="s">
        <v>36</v>
      </c>
      <c r="C24" t="s">
        <v>60</v>
      </c>
      <c r="D24" t="str">
        <f t="shared" si="0"/>
        <v>Nguyen</v>
      </c>
      <c r="E24" t="str">
        <f t="shared" si="1"/>
        <v>Nguyen Brian</v>
      </c>
      <c r="F24">
        <v>44</v>
      </c>
      <c r="G24" t="s">
        <v>121</v>
      </c>
      <c r="H24" t="s">
        <v>18</v>
      </c>
      <c r="I24" s="4">
        <v>26773</v>
      </c>
      <c r="J24" s="71">
        <v>40738</v>
      </c>
      <c r="K24">
        <f t="shared" si="2"/>
        <v>6</v>
      </c>
      <c r="L24" s="72">
        <v>6266</v>
      </c>
      <c r="M24" s="72">
        <f t="shared" si="3"/>
        <v>75192</v>
      </c>
      <c r="N24">
        <v>12</v>
      </c>
      <c r="O24" t="str">
        <f t="shared" si="4"/>
        <v>1 per month</v>
      </c>
      <c r="P24" s="72" cm="1">
        <f t="array" ref="P24">_xlfn.IFS(G24="Green",M24*5%,G24="Blue",M24*3.5%,G24="Red",M24*7%,TRUE,M24*7%)</f>
        <v>2631.7200000000003</v>
      </c>
      <c r="Q24">
        <f t="shared" si="5"/>
        <v>6</v>
      </c>
    </row>
    <row r="25" spans="1:17" x14ac:dyDescent="0.25">
      <c r="A25" t="s">
        <v>104</v>
      </c>
      <c r="B25" t="s">
        <v>24</v>
      </c>
      <c r="C25" t="s">
        <v>69</v>
      </c>
      <c r="D25" t="str">
        <f t="shared" si="0"/>
        <v>Cruz</v>
      </c>
      <c r="E25" t="str">
        <f t="shared" si="1"/>
        <v>Cruz David</v>
      </c>
      <c r="F25">
        <v>52</v>
      </c>
      <c r="G25" t="s">
        <v>121</v>
      </c>
      <c r="H25" t="s">
        <v>16</v>
      </c>
      <c r="I25" s="4">
        <v>23870</v>
      </c>
      <c r="J25" s="71">
        <v>42816</v>
      </c>
      <c r="K25">
        <f t="shared" si="2"/>
        <v>0</v>
      </c>
      <c r="L25" s="72">
        <v>5288</v>
      </c>
      <c r="M25" s="72">
        <f t="shared" si="3"/>
        <v>63456</v>
      </c>
      <c r="N25">
        <v>3</v>
      </c>
      <c r="O25" t="str">
        <f t="shared" si="4"/>
        <v>0.5 per month</v>
      </c>
      <c r="P25" s="72" cm="1">
        <f t="array" ref="P25">_xlfn.IFS(G25="Green",M25*5%,G25="Blue",M25*3.5%,G25="Red",M25*7%,TRUE,M25*7%)</f>
        <v>2220.96</v>
      </c>
      <c r="Q25">
        <f t="shared" si="5"/>
        <v>3</v>
      </c>
    </row>
    <row r="26" spans="1:17" x14ac:dyDescent="0.25">
      <c r="A26" t="s">
        <v>105</v>
      </c>
      <c r="B26" t="s">
        <v>30</v>
      </c>
      <c r="C26" t="s">
        <v>64</v>
      </c>
      <c r="D26" t="str">
        <f t="shared" si="0"/>
        <v>Rivera</v>
      </c>
      <c r="E26" t="str">
        <f t="shared" si="1"/>
        <v>Rivera Anthony</v>
      </c>
      <c r="F26">
        <v>23</v>
      </c>
      <c r="G26" t="s">
        <v>122</v>
      </c>
      <c r="H26" t="s">
        <v>13</v>
      </c>
      <c r="I26" s="4">
        <v>34444</v>
      </c>
      <c r="J26" s="71">
        <v>40706</v>
      </c>
      <c r="K26">
        <f t="shared" si="2"/>
        <v>6</v>
      </c>
      <c r="L26" s="72">
        <v>5936</v>
      </c>
      <c r="M26" s="72">
        <f t="shared" si="3"/>
        <v>71232</v>
      </c>
      <c r="N26">
        <v>9</v>
      </c>
      <c r="O26" t="str">
        <f t="shared" si="4"/>
        <v>1 per month</v>
      </c>
      <c r="P26" s="72" cm="1">
        <f t="array" ref="P26">_xlfn.IFS(G26="Green",M26*5%,G26="Blue",M26*3.5%,G26="Red",M26*7%,TRUE,M26*7%)</f>
        <v>3561.6000000000004</v>
      </c>
      <c r="Q26">
        <f t="shared" si="5"/>
        <v>6</v>
      </c>
    </row>
    <row r="27" spans="1:17" x14ac:dyDescent="0.25">
      <c r="A27" t="s">
        <v>106</v>
      </c>
      <c r="B27" t="s">
        <v>29</v>
      </c>
      <c r="C27" t="s">
        <v>60</v>
      </c>
      <c r="D27" t="str">
        <f t="shared" si="0"/>
        <v>Nguyen</v>
      </c>
      <c r="E27" t="str">
        <f t="shared" si="1"/>
        <v>Nguyen Betty</v>
      </c>
      <c r="F27">
        <v>30</v>
      </c>
      <c r="G27" t="s">
        <v>120</v>
      </c>
      <c r="H27" t="s">
        <v>13</v>
      </c>
      <c r="I27" s="4">
        <v>31800</v>
      </c>
      <c r="J27" s="71">
        <v>39779</v>
      </c>
      <c r="K27">
        <f t="shared" si="2"/>
        <v>8</v>
      </c>
      <c r="L27" s="72">
        <v>5029</v>
      </c>
      <c r="M27" s="72">
        <f t="shared" si="3"/>
        <v>60348</v>
      </c>
      <c r="N27">
        <v>4</v>
      </c>
      <c r="O27" t="str">
        <f t="shared" si="4"/>
        <v>1 per month</v>
      </c>
      <c r="P27" s="72" cm="1">
        <f t="array" ref="P27">_xlfn.IFS(G27="Green",M27*5%,G27="Blue",M27*3.5%,G27="Red",M27*7%,TRUE,M27*7%)</f>
        <v>4224.3600000000006</v>
      </c>
      <c r="Q27">
        <f t="shared" si="5"/>
        <v>6</v>
      </c>
    </row>
    <row r="28" spans="1:17" x14ac:dyDescent="0.25">
      <c r="A28" t="s">
        <v>107</v>
      </c>
      <c r="B28" t="s">
        <v>38</v>
      </c>
      <c r="C28" t="s">
        <v>51</v>
      </c>
      <c r="D28" t="str">
        <f t="shared" si="0"/>
        <v>Anderson</v>
      </c>
      <c r="E28" t="str">
        <f t="shared" si="1"/>
        <v>Anderson Melissa</v>
      </c>
      <c r="F28">
        <v>27</v>
      </c>
      <c r="G28" t="s">
        <v>122</v>
      </c>
      <c r="H28" t="s">
        <v>16</v>
      </c>
      <c r="I28" s="4">
        <v>32766</v>
      </c>
      <c r="J28" s="71">
        <v>39566</v>
      </c>
      <c r="K28">
        <f t="shared" si="2"/>
        <v>9</v>
      </c>
      <c r="L28" s="72">
        <v>5568</v>
      </c>
      <c r="M28" s="72">
        <f t="shared" si="3"/>
        <v>66816</v>
      </c>
      <c r="N28">
        <v>2</v>
      </c>
      <c r="O28" t="str">
        <f t="shared" si="4"/>
        <v>1 per month</v>
      </c>
      <c r="P28" s="72" cm="1">
        <f t="array" ref="P28">_xlfn.IFS(G28="Green",M28*5%,G28="Blue",M28*3.5%,G28="Red",M28*7%,TRUE,M28*7%)</f>
        <v>3340.8</v>
      </c>
      <c r="Q28">
        <f t="shared" si="5"/>
        <v>6</v>
      </c>
    </row>
    <row r="29" spans="1:17" x14ac:dyDescent="0.25">
      <c r="A29" t="s">
        <v>108</v>
      </c>
      <c r="B29" t="s">
        <v>39</v>
      </c>
      <c r="C29" t="s">
        <v>61</v>
      </c>
      <c r="D29" t="str">
        <f t="shared" si="0"/>
        <v>Adams</v>
      </c>
      <c r="E29" t="str">
        <f t="shared" si="1"/>
        <v>Adams Deborah</v>
      </c>
      <c r="F29">
        <v>27</v>
      </c>
      <c r="G29" t="s">
        <v>121</v>
      </c>
      <c r="H29" t="s">
        <v>10</v>
      </c>
      <c r="I29" s="4">
        <v>32783</v>
      </c>
      <c r="J29" s="71">
        <v>41583</v>
      </c>
      <c r="K29">
        <f t="shared" si="2"/>
        <v>3</v>
      </c>
      <c r="L29" s="72">
        <v>5028</v>
      </c>
      <c r="M29" s="72">
        <f t="shared" si="3"/>
        <v>60336</v>
      </c>
      <c r="N29">
        <v>14</v>
      </c>
      <c r="O29" t="str">
        <f t="shared" si="4"/>
        <v>1 per month</v>
      </c>
      <c r="P29" s="72" cm="1">
        <f t="array" ref="P29">_xlfn.IFS(G29="Green",M29*5%,G29="Blue",M29*3.5%,G29="Red",M29*7%,TRUE,M29*7%)</f>
        <v>2111.7600000000002</v>
      </c>
      <c r="Q29">
        <f t="shared" si="5"/>
        <v>6</v>
      </c>
    </row>
    <row r="30" spans="1:17" x14ac:dyDescent="0.25">
      <c r="A30" t="s">
        <v>109</v>
      </c>
      <c r="B30" t="s">
        <v>31</v>
      </c>
      <c r="C30" t="s">
        <v>62</v>
      </c>
      <c r="D30" t="str">
        <f t="shared" si="0"/>
        <v>Nelson</v>
      </c>
      <c r="E30" t="str">
        <f t="shared" si="1"/>
        <v>Nelson Donald</v>
      </c>
      <c r="F30">
        <v>28</v>
      </c>
      <c r="G30" t="s">
        <v>120</v>
      </c>
      <c r="H30" t="s">
        <v>18</v>
      </c>
      <c r="I30" s="4">
        <v>32691</v>
      </c>
      <c r="J30" s="71">
        <v>39996</v>
      </c>
      <c r="K30">
        <f t="shared" si="2"/>
        <v>8</v>
      </c>
      <c r="L30" s="72">
        <v>5913</v>
      </c>
      <c r="M30" s="72">
        <f t="shared" si="3"/>
        <v>70956</v>
      </c>
      <c r="N30">
        <v>6</v>
      </c>
      <c r="O30" t="str">
        <f t="shared" si="4"/>
        <v>1 per month</v>
      </c>
      <c r="P30" s="72" cm="1">
        <f t="array" ref="P30">_xlfn.IFS(G30="Green",M30*5%,G30="Blue",M30*3.5%,G30="Red",M30*7%,TRUE,M30*7%)</f>
        <v>4966.92</v>
      </c>
      <c r="Q30">
        <f t="shared" si="5"/>
        <v>6</v>
      </c>
    </row>
    <row r="31" spans="1:17" x14ac:dyDescent="0.25">
      <c r="A31" t="s">
        <v>110</v>
      </c>
      <c r="B31" t="s">
        <v>24</v>
      </c>
      <c r="C31" t="s">
        <v>61</v>
      </c>
      <c r="D31" t="str">
        <f t="shared" si="0"/>
        <v>Adams</v>
      </c>
      <c r="E31" t="str">
        <f t="shared" si="1"/>
        <v>Adams David</v>
      </c>
      <c r="F31">
        <v>34</v>
      </c>
      <c r="G31" t="s">
        <v>120</v>
      </c>
      <c r="H31" t="s">
        <v>16</v>
      </c>
      <c r="I31" s="4">
        <v>30343</v>
      </c>
      <c r="J31" s="71">
        <v>40229</v>
      </c>
      <c r="K31">
        <f t="shared" si="2"/>
        <v>7</v>
      </c>
      <c r="L31" s="72">
        <v>1187</v>
      </c>
      <c r="M31" s="72">
        <f t="shared" si="3"/>
        <v>14244</v>
      </c>
      <c r="N31">
        <v>12</v>
      </c>
      <c r="O31" t="str">
        <f t="shared" si="4"/>
        <v>1 per month</v>
      </c>
      <c r="P31" s="72" cm="1">
        <f t="array" ref="P31">_xlfn.IFS(G31="Green",M31*5%,G31="Blue",M31*3.5%,G31="Red",M31*7%,TRUE,M31*7%)</f>
        <v>997.08</v>
      </c>
      <c r="Q31">
        <f t="shared" si="5"/>
        <v>6</v>
      </c>
    </row>
    <row r="32" spans="1:17" x14ac:dyDescent="0.25">
      <c r="A32" t="s">
        <v>111</v>
      </c>
      <c r="B32" t="s">
        <v>33</v>
      </c>
      <c r="C32" t="s">
        <v>58</v>
      </c>
      <c r="D32" t="str">
        <f t="shared" si="0"/>
        <v>Lewis</v>
      </c>
      <c r="E32" t="str">
        <f t="shared" si="1"/>
        <v>Lewis Kenneth</v>
      </c>
      <c r="F32">
        <v>53</v>
      </c>
      <c r="G32" t="s">
        <v>120</v>
      </c>
      <c r="H32" t="s">
        <v>15</v>
      </c>
      <c r="I32" s="4">
        <v>23336</v>
      </c>
      <c r="J32" s="71">
        <v>41481</v>
      </c>
      <c r="K32">
        <f t="shared" si="2"/>
        <v>4</v>
      </c>
      <c r="L32" s="72">
        <v>6098</v>
      </c>
      <c r="M32" s="72">
        <f t="shared" si="3"/>
        <v>73176</v>
      </c>
      <c r="N32">
        <v>1</v>
      </c>
      <c r="O32" t="str">
        <f t="shared" si="4"/>
        <v>1 per month</v>
      </c>
      <c r="P32" s="72" cm="1">
        <f t="array" ref="P32">_xlfn.IFS(G32="Green",M32*5%,G32="Blue",M32*3.5%,G32="Red",M32*7%,TRUE,M32*7%)</f>
        <v>5122.3200000000006</v>
      </c>
      <c r="Q32">
        <f t="shared" si="5"/>
        <v>6</v>
      </c>
    </row>
    <row r="33" spans="1:17" x14ac:dyDescent="0.25">
      <c r="A33" t="s">
        <v>112</v>
      </c>
      <c r="B33" t="s">
        <v>40</v>
      </c>
      <c r="C33" t="s">
        <v>55</v>
      </c>
      <c r="D33" t="str">
        <f t="shared" si="0"/>
        <v>Harris</v>
      </c>
      <c r="E33" t="str">
        <f t="shared" si="1"/>
        <v>Harris Laura</v>
      </c>
      <c r="F33">
        <v>26</v>
      </c>
      <c r="G33" t="s">
        <v>121</v>
      </c>
      <c r="H33" t="s">
        <v>7</v>
      </c>
      <c r="I33" s="4">
        <v>33245</v>
      </c>
      <c r="J33" s="71">
        <v>40911</v>
      </c>
      <c r="K33">
        <f t="shared" si="2"/>
        <v>5</v>
      </c>
      <c r="L33" s="72">
        <v>1365</v>
      </c>
      <c r="M33" s="72">
        <f t="shared" si="3"/>
        <v>16380</v>
      </c>
      <c r="N33">
        <v>2</v>
      </c>
      <c r="O33" t="str">
        <f t="shared" si="4"/>
        <v>1 per month</v>
      </c>
      <c r="P33" s="72" cm="1">
        <f t="array" ref="P33">_xlfn.IFS(G33="Green",M33*5%,G33="Blue",M33*3.5%,G33="Red",M33*7%,TRUE,M33*7%)</f>
        <v>573.30000000000007</v>
      </c>
      <c r="Q33">
        <f t="shared" si="5"/>
        <v>6</v>
      </c>
    </row>
    <row r="34" spans="1:17" x14ac:dyDescent="0.25">
      <c r="A34" t="s">
        <v>113</v>
      </c>
      <c r="B34" t="s">
        <v>41</v>
      </c>
      <c r="C34" t="s">
        <v>63</v>
      </c>
      <c r="D34" t="str">
        <f t="shared" si="0"/>
        <v>Hall</v>
      </c>
      <c r="E34" t="str">
        <f t="shared" si="1"/>
        <v>Hall Sharon</v>
      </c>
      <c r="F34">
        <v>25</v>
      </c>
      <c r="G34" t="s">
        <v>122</v>
      </c>
      <c r="H34" t="s">
        <v>14</v>
      </c>
      <c r="I34" s="4">
        <v>33701</v>
      </c>
      <c r="J34" s="71">
        <v>42268</v>
      </c>
      <c r="K34">
        <f t="shared" si="2"/>
        <v>1</v>
      </c>
      <c r="L34" s="72">
        <v>2824</v>
      </c>
      <c r="M34" s="72">
        <f t="shared" si="3"/>
        <v>33888</v>
      </c>
      <c r="N34">
        <v>8</v>
      </c>
      <c r="O34" t="str">
        <f t="shared" si="4"/>
        <v>0.5 per month</v>
      </c>
      <c r="P34" s="72" cm="1">
        <f t="array" ref="P34">_xlfn.IFS(G34="Green",M34*5%,G34="Blue",M34*3.5%,G34="Red",M34*7%,TRUE,M34*7%)</f>
        <v>1694.4</v>
      </c>
      <c r="Q34">
        <f t="shared" si="5"/>
        <v>3</v>
      </c>
    </row>
    <row r="35" spans="1:17" x14ac:dyDescent="0.25">
      <c r="A35" t="s">
        <v>114</v>
      </c>
      <c r="B35" t="s">
        <v>27</v>
      </c>
      <c r="C35" t="s">
        <v>57</v>
      </c>
      <c r="D35" t="str">
        <f t="shared" si="0"/>
        <v>Ramirez</v>
      </c>
      <c r="E35" t="str">
        <f t="shared" si="1"/>
        <v>Ramirez Margaret</v>
      </c>
      <c r="F35">
        <v>22</v>
      </c>
      <c r="G35" t="s">
        <v>122</v>
      </c>
      <c r="H35" t="s">
        <v>10</v>
      </c>
      <c r="I35" s="4">
        <v>34811</v>
      </c>
      <c r="J35" s="71">
        <v>39562</v>
      </c>
      <c r="K35">
        <f t="shared" si="2"/>
        <v>9</v>
      </c>
      <c r="L35" s="72">
        <v>6406</v>
      </c>
      <c r="M35" s="72">
        <f t="shared" si="3"/>
        <v>76872</v>
      </c>
      <c r="N35">
        <v>14</v>
      </c>
      <c r="O35" t="str">
        <f t="shared" si="4"/>
        <v>1 per month</v>
      </c>
      <c r="P35" s="72" cm="1">
        <f t="array" ref="P35">_xlfn.IFS(G35="Green",M35*5%,G35="Blue",M35*3.5%,G35="Red",M35*7%,TRUE,M35*7%)</f>
        <v>3843.6000000000004</v>
      </c>
      <c r="Q35">
        <f t="shared" si="5"/>
        <v>6</v>
      </c>
    </row>
    <row r="36" spans="1:17" x14ac:dyDescent="0.25">
      <c r="A36" t="s">
        <v>115</v>
      </c>
      <c r="B36" t="s">
        <v>20</v>
      </c>
      <c r="C36" t="s">
        <v>48</v>
      </c>
      <c r="D36" t="str">
        <f t="shared" si="0"/>
        <v>Brown</v>
      </c>
      <c r="E36" t="str">
        <f t="shared" si="1"/>
        <v>Brown James</v>
      </c>
      <c r="F36">
        <v>39</v>
      </c>
      <c r="G36" t="s">
        <v>121</v>
      </c>
      <c r="H36" t="s">
        <v>12</v>
      </c>
      <c r="I36" s="4">
        <v>28515</v>
      </c>
      <c r="J36" s="71">
        <v>41642</v>
      </c>
      <c r="K36">
        <f t="shared" si="2"/>
        <v>3</v>
      </c>
      <c r="L36" s="72">
        <v>4194</v>
      </c>
      <c r="M36" s="72">
        <f t="shared" si="3"/>
        <v>50328</v>
      </c>
      <c r="N36">
        <v>11</v>
      </c>
      <c r="O36" t="str">
        <f t="shared" si="4"/>
        <v>1 per month</v>
      </c>
      <c r="P36" s="72" cm="1">
        <f t="array" ref="P36">_xlfn.IFS(G36="Green",M36*5%,G36="Blue",M36*3.5%,G36="Red",M36*7%,TRUE,M36*7%)</f>
        <v>1761.4800000000002</v>
      </c>
      <c r="Q36">
        <f t="shared" si="5"/>
        <v>6</v>
      </c>
    </row>
    <row r="37" spans="1:17" x14ac:dyDescent="0.25">
      <c r="A37" t="s">
        <v>116</v>
      </c>
      <c r="B37" t="s">
        <v>45</v>
      </c>
      <c r="C37" t="s">
        <v>75</v>
      </c>
      <c r="D37" t="str">
        <f t="shared" si="0"/>
        <v>Gutierrez</v>
      </c>
      <c r="E37" t="str">
        <f t="shared" si="1"/>
        <v>Gutierrez Nicole</v>
      </c>
      <c r="F37">
        <v>48</v>
      </c>
      <c r="G37" t="s">
        <v>121</v>
      </c>
      <c r="H37" t="s">
        <v>7</v>
      </c>
      <c r="I37" s="4">
        <v>25266</v>
      </c>
      <c r="J37" s="71">
        <v>42242</v>
      </c>
      <c r="K37">
        <f t="shared" si="2"/>
        <v>1</v>
      </c>
      <c r="L37" s="72">
        <v>2722</v>
      </c>
      <c r="M37" s="72">
        <f t="shared" si="3"/>
        <v>32664</v>
      </c>
      <c r="N37">
        <v>11</v>
      </c>
      <c r="O37" t="str">
        <f t="shared" si="4"/>
        <v>0.5 per month</v>
      </c>
      <c r="P37" s="72" cm="1">
        <f t="array" ref="P37">_xlfn.IFS(G37="Green",M37*5%,G37="Blue",M37*3.5%,G37="Red",M37*7%,TRUE,M37*7%)</f>
        <v>1143.24</v>
      </c>
      <c r="Q37">
        <f t="shared" si="5"/>
        <v>3</v>
      </c>
    </row>
    <row r="38" spans="1:17" x14ac:dyDescent="0.25">
      <c r="A38" t="s">
        <v>117</v>
      </c>
      <c r="B38" t="s">
        <v>36</v>
      </c>
      <c r="C38" t="s">
        <v>71</v>
      </c>
      <c r="D38" t="str">
        <f t="shared" si="0"/>
        <v>Reyes</v>
      </c>
      <c r="E38" t="str">
        <f t="shared" si="1"/>
        <v>Reyes Brian</v>
      </c>
      <c r="F38">
        <v>28</v>
      </c>
      <c r="G38" t="s">
        <v>122</v>
      </c>
      <c r="H38" t="s">
        <v>16</v>
      </c>
      <c r="I38" s="4">
        <v>32602</v>
      </c>
      <c r="J38" s="71">
        <v>41878</v>
      </c>
      <c r="K38">
        <f t="shared" si="2"/>
        <v>2</v>
      </c>
      <c r="L38" s="72">
        <v>3434</v>
      </c>
      <c r="M38" s="72">
        <f t="shared" si="3"/>
        <v>41208</v>
      </c>
      <c r="N38">
        <v>13</v>
      </c>
      <c r="O38" t="str">
        <f t="shared" si="4"/>
        <v>1 per month</v>
      </c>
      <c r="P38" s="72" cm="1">
        <f t="array" ref="P38">_xlfn.IFS(G38="Green",M38*5%,G38="Blue",M38*3.5%,G38="Red",M38*7%,TRUE,M38*7%)</f>
        <v>2060.4</v>
      </c>
      <c r="Q38">
        <f t="shared" si="5"/>
        <v>6</v>
      </c>
    </row>
    <row r="39" spans="1:17" x14ac:dyDescent="0.25">
      <c r="A39" t="s">
        <v>118</v>
      </c>
      <c r="B39" t="s">
        <v>21</v>
      </c>
      <c r="C39" t="s">
        <v>68</v>
      </c>
      <c r="D39" t="str">
        <f t="shared" si="0"/>
        <v>Evans</v>
      </c>
      <c r="E39" t="str">
        <f t="shared" si="1"/>
        <v>Evans Patricia</v>
      </c>
      <c r="F39">
        <v>27</v>
      </c>
      <c r="G39" t="s">
        <v>122</v>
      </c>
      <c r="H39" t="s">
        <v>15</v>
      </c>
      <c r="I39" s="4">
        <v>32968</v>
      </c>
      <c r="J39" s="71">
        <v>42741</v>
      </c>
      <c r="K39">
        <f t="shared" si="2"/>
        <v>0</v>
      </c>
      <c r="L39" s="72">
        <v>2569</v>
      </c>
      <c r="M39" s="72">
        <f t="shared" si="3"/>
        <v>30828</v>
      </c>
      <c r="N39">
        <v>15</v>
      </c>
      <c r="O39" t="str">
        <f t="shared" si="4"/>
        <v>0.5 per month</v>
      </c>
      <c r="P39" s="72" cm="1">
        <f t="array" ref="P39">_xlfn.IFS(G39="Green",M39*5%,G39="Blue",M39*3.5%,G39="Red",M39*7%,TRUE,M39*7%)</f>
        <v>1541.4</v>
      </c>
      <c r="Q39">
        <f t="shared" si="5"/>
        <v>3</v>
      </c>
    </row>
    <row r="40" spans="1:17" x14ac:dyDescent="0.25">
      <c r="A40" t="s">
        <v>119</v>
      </c>
      <c r="B40" t="s">
        <v>23</v>
      </c>
      <c r="C40" t="s">
        <v>64</v>
      </c>
      <c r="D40" t="str">
        <f t="shared" si="0"/>
        <v>Rivera</v>
      </c>
      <c r="E40" t="str">
        <f t="shared" si="1"/>
        <v>Rivera William</v>
      </c>
      <c r="F40">
        <v>32</v>
      </c>
      <c r="G40" t="s">
        <v>121</v>
      </c>
      <c r="H40" t="s">
        <v>11</v>
      </c>
      <c r="I40" s="4">
        <v>31161</v>
      </c>
      <c r="J40" s="71">
        <v>39734</v>
      </c>
      <c r="K40">
        <f t="shared" si="2"/>
        <v>8</v>
      </c>
      <c r="L40" s="72">
        <v>3667</v>
      </c>
      <c r="M40" s="72">
        <f t="shared" si="3"/>
        <v>44004</v>
      </c>
      <c r="N40">
        <v>12</v>
      </c>
      <c r="O40" t="str">
        <f t="shared" si="4"/>
        <v>1 per month</v>
      </c>
      <c r="P40" s="72" cm="1">
        <f t="array" ref="P40">_xlfn.IFS(G40="Green",M40*5%,G40="Blue",M40*3.5%,G40="Red",M40*7%,TRUE,M40*7%)</f>
        <v>1540.14</v>
      </c>
      <c r="Q40">
        <f t="shared" si="5"/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tabColor rgb="FFC00000"/>
  </sheetPr>
  <dimension ref="A1"/>
  <sheetViews>
    <sheetView showGridLines="0" workbookViewId="0">
      <selection activeCell="G38" sqref="G38"/>
    </sheetView>
  </sheetViews>
  <sheetFormatPr defaultRowHeight="15" customHeight="1" x14ac:dyDescent="0.25"/>
  <cols>
    <col min="1" max="1" width="9.140625" customWidth="1"/>
  </cols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6"/>
  <dimension ref="A1:V135"/>
  <sheetViews>
    <sheetView showGridLines="0" workbookViewId="0">
      <selection activeCell="B19" sqref="B19"/>
    </sheetView>
  </sheetViews>
  <sheetFormatPr defaultRowHeight="15" customHeight="1" x14ac:dyDescent="0.25"/>
  <cols>
    <col min="1" max="1" width="5.140625" customWidth="1"/>
    <col min="2" max="2" width="19.7109375" customWidth="1"/>
    <col min="3" max="3" width="15.28515625" bestFit="1" customWidth="1"/>
    <col min="4" max="4" width="12.5703125" bestFit="1" customWidth="1"/>
    <col min="5" max="6" width="11.5703125" bestFit="1" customWidth="1"/>
    <col min="7" max="7" width="11.7109375" bestFit="1" customWidth="1"/>
    <col min="8" max="8" width="11.7109375" customWidth="1"/>
    <col min="9" max="9" width="10.5703125" bestFit="1" customWidth="1"/>
    <col min="10" max="10" width="11.5703125" bestFit="1" customWidth="1"/>
    <col min="11" max="11" width="14.28515625" customWidth="1"/>
    <col min="12" max="12" width="11.5703125" bestFit="1" customWidth="1"/>
    <col min="13" max="13" width="13.7109375" bestFit="1" customWidth="1"/>
    <col min="14" max="14" width="11.5703125" bestFit="1" customWidth="1"/>
    <col min="15" max="15" width="16.7109375" bestFit="1" customWidth="1"/>
    <col min="16" max="19" width="11.5703125" bestFit="1" customWidth="1"/>
    <col min="20" max="20" width="12.5703125" bestFit="1" customWidth="1"/>
    <col min="21" max="21" width="11.5703125" bestFit="1" customWidth="1"/>
    <col min="22" max="22" width="11.140625" bestFit="1" customWidth="1"/>
    <col min="23" max="23" width="12.5703125" bestFit="1" customWidth="1"/>
  </cols>
  <sheetData>
    <row r="1" spans="1:16" x14ac:dyDescent="0.25"/>
    <row r="2" spans="1:16" x14ac:dyDescent="0.25">
      <c r="A2" s="15" t="s">
        <v>832</v>
      </c>
    </row>
    <row r="3" spans="1:16" x14ac:dyDescent="0.25">
      <c r="O3" s="13" t="s">
        <v>170</v>
      </c>
      <c r="P3" s="13" t="s">
        <v>171</v>
      </c>
    </row>
    <row r="4" spans="1:16" x14ac:dyDescent="0.25">
      <c r="A4" s="8">
        <v>1</v>
      </c>
      <c r="B4" s="12" t="s">
        <v>190</v>
      </c>
      <c r="C4" s="10"/>
      <c r="D4" s="10"/>
      <c r="E4" s="10"/>
      <c r="F4" s="10"/>
      <c r="G4" s="10"/>
      <c r="H4" s="10"/>
      <c r="I4" s="10"/>
      <c r="J4" s="10"/>
      <c r="K4" s="18"/>
      <c r="O4" s="7"/>
      <c r="P4" s="55"/>
    </row>
    <row r="5" spans="1:16" x14ac:dyDescent="0.25">
      <c r="A5" s="8">
        <v>2</v>
      </c>
      <c r="B5" s="12" t="s">
        <v>189</v>
      </c>
      <c r="C5" s="10"/>
      <c r="D5" s="10"/>
      <c r="E5" s="10"/>
      <c r="F5" s="10"/>
      <c r="G5" s="10"/>
      <c r="H5" s="10"/>
      <c r="I5" s="10"/>
      <c r="J5" s="10"/>
      <c r="K5" s="18"/>
    </row>
    <row r="6" spans="1:16" x14ac:dyDescent="0.25">
      <c r="A6" s="8">
        <v>3</v>
      </c>
      <c r="B6" s="12" t="s">
        <v>203</v>
      </c>
      <c r="C6" s="10"/>
      <c r="D6" s="10"/>
      <c r="E6" s="10"/>
      <c r="F6" s="10"/>
      <c r="G6" s="10"/>
      <c r="H6" s="10"/>
      <c r="I6" s="10"/>
      <c r="J6" s="10"/>
      <c r="K6" s="18"/>
    </row>
    <row r="7" spans="1:16" x14ac:dyDescent="0.25">
      <c r="A7" s="8">
        <v>4</v>
      </c>
      <c r="B7" s="12" t="s">
        <v>834</v>
      </c>
      <c r="C7" s="10"/>
      <c r="D7" s="10"/>
      <c r="E7" s="10"/>
      <c r="F7" s="10"/>
      <c r="G7" s="10"/>
      <c r="H7" s="10"/>
      <c r="I7" s="10"/>
      <c r="J7" s="10"/>
      <c r="K7" s="18"/>
    </row>
    <row r="8" spans="1:16" x14ac:dyDescent="0.25">
      <c r="A8" s="8">
        <v>5</v>
      </c>
      <c r="B8" s="12" t="s">
        <v>187</v>
      </c>
      <c r="C8" s="10"/>
      <c r="D8" s="10"/>
      <c r="E8" s="10"/>
      <c r="F8" s="10"/>
      <c r="G8" s="10"/>
      <c r="H8" s="10"/>
      <c r="I8" s="10"/>
      <c r="J8" s="10"/>
      <c r="K8" s="18"/>
    </row>
    <row r="9" spans="1:16" x14ac:dyDescent="0.25">
      <c r="A9" s="8">
        <v>6</v>
      </c>
      <c r="B9" s="12" t="s">
        <v>191</v>
      </c>
      <c r="C9" s="10"/>
      <c r="D9" s="10"/>
      <c r="E9" s="10"/>
      <c r="F9" s="10"/>
      <c r="G9" s="10"/>
      <c r="H9" s="10"/>
      <c r="I9" s="10"/>
      <c r="J9" s="10"/>
      <c r="K9" s="18"/>
    </row>
    <row r="10" spans="1:16" x14ac:dyDescent="0.25">
      <c r="A10" s="8">
        <v>7</v>
      </c>
      <c r="B10" s="12" t="s">
        <v>183</v>
      </c>
      <c r="C10" s="10"/>
      <c r="D10" s="10"/>
      <c r="E10" s="10"/>
      <c r="F10" s="10"/>
      <c r="G10" s="10"/>
      <c r="H10" s="10"/>
      <c r="I10" s="10"/>
      <c r="J10" s="10"/>
      <c r="K10" s="18"/>
    </row>
    <row r="11" spans="1:16" x14ac:dyDescent="0.25">
      <c r="A11" s="8">
        <v>8</v>
      </c>
      <c r="B11" s="12" t="s">
        <v>184</v>
      </c>
      <c r="C11" s="10"/>
      <c r="D11" s="10"/>
      <c r="E11" s="10"/>
      <c r="F11" s="10"/>
      <c r="G11" s="10"/>
      <c r="H11" s="10"/>
      <c r="I11" s="10"/>
      <c r="J11" s="10"/>
      <c r="K11" s="18"/>
    </row>
    <row r="12" spans="1:16" x14ac:dyDescent="0.25">
      <c r="A12" s="8">
        <v>10</v>
      </c>
      <c r="B12" s="12" t="s">
        <v>835</v>
      </c>
      <c r="C12" s="10"/>
      <c r="D12" s="10"/>
      <c r="E12" s="10"/>
      <c r="F12" s="10"/>
      <c r="G12" s="10"/>
      <c r="H12" s="10"/>
      <c r="I12" s="10"/>
      <c r="J12" s="10"/>
      <c r="K12" s="18"/>
    </row>
    <row r="13" spans="1:16" x14ac:dyDescent="0.25">
      <c r="A13" s="8">
        <v>11</v>
      </c>
      <c r="B13" s="12" t="s">
        <v>823</v>
      </c>
      <c r="C13" s="10"/>
      <c r="D13" s="10"/>
      <c r="E13" s="10"/>
      <c r="F13" s="10"/>
      <c r="G13" s="10"/>
      <c r="H13" s="10"/>
      <c r="I13" s="10"/>
      <c r="J13" s="10"/>
      <c r="K13" s="18"/>
    </row>
    <row r="14" spans="1:16" x14ac:dyDescent="0.25">
      <c r="A14" s="8">
        <v>12</v>
      </c>
      <c r="B14" s="12" t="s">
        <v>836</v>
      </c>
      <c r="C14" s="10"/>
      <c r="D14" s="10"/>
      <c r="E14" s="10"/>
      <c r="F14" s="10"/>
      <c r="G14" s="10"/>
      <c r="H14" s="10"/>
      <c r="I14" s="10"/>
      <c r="J14" s="10"/>
      <c r="K14" s="18"/>
    </row>
    <row r="15" spans="1:16" x14ac:dyDescent="0.25"/>
    <row r="16" spans="1:16" x14ac:dyDescent="0.25">
      <c r="C16" s="3" t="s">
        <v>172</v>
      </c>
    </row>
    <row r="17" spans="1:22" x14ac:dyDescent="0.25"/>
    <row r="18" spans="1:22" x14ac:dyDescent="0.25">
      <c r="C18" s="13" t="s">
        <v>0</v>
      </c>
      <c r="D18" s="13" t="s">
        <v>151</v>
      </c>
      <c r="E18" s="13" t="s">
        <v>152</v>
      </c>
      <c r="F18" s="13" t="s">
        <v>153</v>
      </c>
      <c r="G18" s="13" t="s">
        <v>154</v>
      </c>
      <c r="H18" s="13" t="s">
        <v>155</v>
      </c>
      <c r="I18" s="13" t="s">
        <v>156</v>
      </c>
      <c r="J18" s="13" t="s">
        <v>157</v>
      </c>
      <c r="K18" s="13" t="s">
        <v>166</v>
      </c>
      <c r="L18" s="13" t="s">
        <v>158</v>
      </c>
      <c r="M18" s="13" t="s">
        <v>159</v>
      </c>
      <c r="N18" s="13" t="s">
        <v>160</v>
      </c>
      <c r="O18" s="13" t="s">
        <v>164</v>
      </c>
      <c r="P18" s="13" t="s">
        <v>161</v>
      </c>
      <c r="Q18" s="13" t="s">
        <v>162</v>
      </c>
      <c r="R18" s="13" t="s">
        <v>163</v>
      </c>
      <c r="S18" s="13" t="s">
        <v>165</v>
      </c>
      <c r="T18" s="13" t="s">
        <v>167</v>
      </c>
      <c r="U18" s="13" t="s">
        <v>168</v>
      </c>
      <c r="V18" s="13" t="s">
        <v>169</v>
      </c>
    </row>
    <row r="19" spans="1:22" x14ac:dyDescent="0.25">
      <c r="A19" s="17"/>
      <c r="C19" s="22" t="s">
        <v>136</v>
      </c>
      <c r="D19" s="23">
        <v>1038</v>
      </c>
      <c r="E19" s="23">
        <v>1245.5999999999999</v>
      </c>
      <c r="F19" s="23">
        <v>1494.7199999999998</v>
      </c>
      <c r="G19" s="24">
        <f>SUBTOTAL(9,D19:F19)</f>
        <v>3778.3199999999997</v>
      </c>
      <c r="H19" s="23">
        <v>1793.6639999999998</v>
      </c>
      <c r="I19" s="23">
        <v>2152.3967999999995</v>
      </c>
      <c r="J19" s="23">
        <v>2582.8761599999993</v>
      </c>
      <c r="K19" s="24">
        <f>SUBTOTAL(9,H19:J19)</f>
        <v>6528.9369599999991</v>
      </c>
      <c r="L19" s="23">
        <v>3099.451391999999</v>
      </c>
      <c r="M19" s="23">
        <v>3719.3416703999987</v>
      </c>
      <c r="N19" s="23">
        <v>4463.2100044799981</v>
      </c>
      <c r="O19" s="24">
        <f>SUBTOTAL(9,L19:N19)</f>
        <v>11282.003066879995</v>
      </c>
      <c r="P19" s="23">
        <v>5355.8520053759976</v>
      </c>
      <c r="Q19" s="23">
        <v>6427.0224064511967</v>
      </c>
      <c r="R19" s="23">
        <v>7712.4268877414361</v>
      </c>
      <c r="S19" s="24">
        <f>SUBTOTAL(9,P19:R19)</f>
        <v>19495.301299568629</v>
      </c>
      <c r="T19" s="23">
        <f>SUM(D19:S19)</f>
        <v>82169.122652897262</v>
      </c>
      <c r="U19" s="23">
        <v>37000</v>
      </c>
      <c r="V19" s="25">
        <f>T19/U19</f>
        <v>2.2207870987269529</v>
      </c>
    </row>
    <row r="20" spans="1:22" x14ac:dyDescent="0.25">
      <c r="A20" s="17"/>
      <c r="C20" s="22" t="s">
        <v>137</v>
      </c>
      <c r="D20" s="23">
        <v>3771</v>
      </c>
      <c r="E20" s="23">
        <v>3959.55</v>
      </c>
      <c r="F20" s="23">
        <v>4157.5275000000001</v>
      </c>
      <c r="G20" s="24">
        <f t="shared" ref="G20:G32" si="0">SUBTOTAL(9,D20:F20)</f>
        <v>11888.077499999999</v>
      </c>
      <c r="H20" s="23">
        <v>4365.403875</v>
      </c>
      <c r="I20" s="23">
        <v>4583.6740687500005</v>
      </c>
      <c r="J20" s="23">
        <v>4812.8577721875008</v>
      </c>
      <c r="K20" s="24">
        <f t="shared" ref="K20:K32" si="1">SUBTOTAL(9,H20:J20)</f>
        <v>13761.935715937501</v>
      </c>
      <c r="L20" s="23">
        <v>5053.5006607968762</v>
      </c>
      <c r="M20" s="23">
        <v>5306.1756938367198</v>
      </c>
      <c r="N20" s="23">
        <v>5571.4844785285559</v>
      </c>
      <c r="O20" s="24">
        <f t="shared" ref="O20:O32" si="2">SUBTOTAL(9,L20:N20)</f>
        <v>15931.160833162154</v>
      </c>
      <c r="P20" s="23">
        <v>5850.0587024549841</v>
      </c>
      <c r="Q20" s="23">
        <v>6142.5616375777336</v>
      </c>
      <c r="R20" s="23">
        <v>6449.6897194566209</v>
      </c>
      <c r="S20" s="24">
        <f t="shared" ref="S20:S32" si="3">SUBTOTAL(9,P20:R20)</f>
        <v>18442.31005948934</v>
      </c>
      <c r="T20" s="23">
        <f t="shared" ref="T20:T33" si="4">SUM(D20:S20)</f>
        <v>120046.96821717799</v>
      </c>
      <c r="U20" s="23">
        <v>55000</v>
      </c>
      <c r="V20" s="25">
        <f t="shared" ref="V20:V33" si="5">T20/U20</f>
        <v>2.1826721494032362</v>
      </c>
    </row>
    <row r="21" spans="1:22" x14ac:dyDescent="0.25">
      <c r="A21" s="17"/>
      <c r="C21" s="22" t="s">
        <v>144</v>
      </c>
      <c r="D21" s="23">
        <v>4456</v>
      </c>
      <c r="E21" s="23">
        <v>5347.2</v>
      </c>
      <c r="F21" s="23">
        <v>6416.6399999999994</v>
      </c>
      <c r="G21" s="24">
        <f t="shared" si="0"/>
        <v>16219.84</v>
      </c>
      <c r="H21" s="23">
        <v>7699.9679999999989</v>
      </c>
      <c r="I21" s="23">
        <v>9239.9615999999987</v>
      </c>
      <c r="J21" s="23">
        <v>11087.953919999998</v>
      </c>
      <c r="K21" s="24">
        <f t="shared" si="1"/>
        <v>28027.883519999996</v>
      </c>
      <c r="L21" s="23">
        <v>13305.544703999998</v>
      </c>
      <c r="M21" s="23">
        <v>15966.653644799997</v>
      </c>
      <c r="N21" s="23">
        <v>19159.984373759995</v>
      </c>
      <c r="O21" s="24">
        <f t="shared" si="2"/>
        <v>48432.182722559992</v>
      </c>
      <c r="P21" s="23">
        <v>22991.981248511995</v>
      </c>
      <c r="Q21" s="23">
        <v>27590.377498214391</v>
      </c>
      <c r="R21" s="23">
        <v>33108.452997857268</v>
      </c>
      <c r="S21" s="24">
        <f t="shared" si="3"/>
        <v>83690.811744583654</v>
      </c>
      <c r="T21" s="23">
        <f t="shared" si="4"/>
        <v>352741.43597428728</v>
      </c>
      <c r="U21" s="23">
        <v>159000</v>
      </c>
      <c r="V21" s="25">
        <f t="shared" si="5"/>
        <v>2.2184995973225616</v>
      </c>
    </row>
    <row r="22" spans="1:22" x14ac:dyDescent="0.25">
      <c r="A22" s="17"/>
      <c r="C22" s="22" t="s">
        <v>138</v>
      </c>
      <c r="D22" s="23">
        <v>1477</v>
      </c>
      <c r="E22" s="23">
        <v>1550.8500000000001</v>
      </c>
      <c r="F22" s="23">
        <v>1628.3925000000002</v>
      </c>
      <c r="G22" s="24">
        <f t="shared" si="0"/>
        <v>4656.2425000000003</v>
      </c>
      <c r="H22" s="23">
        <v>1709.8121250000002</v>
      </c>
      <c r="I22" s="23">
        <v>1795.3027312500003</v>
      </c>
      <c r="J22" s="23">
        <v>1885.0678678125005</v>
      </c>
      <c r="K22" s="24">
        <f t="shared" si="1"/>
        <v>5390.1827240625007</v>
      </c>
      <c r="L22" s="23">
        <v>1979.3212612031257</v>
      </c>
      <c r="M22" s="23">
        <v>2078.2873242632822</v>
      </c>
      <c r="N22" s="23">
        <v>2182.2016904764464</v>
      </c>
      <c r="O22" s="24">
        <f>SUBTOTAL(9,L22:N22)</f>
        <v>6239.8102759428548</v>
      </c>
      <c r="P22" s="23">
        <v>2291.3117750002689</v>
      </c>
      <c r="Q22" s="23">
        <v>2405.8773637502823</v>
      </c>
      <c r="R22" s="23">
        <v>2526.1712319377966</v>
      </c>
      <c r="S22" s="24">
        <f t="shared" si="3"/>
        <v>7223.3603706883478</v>
      </c>
      <c r="T22" s="23">
        <f t="shared" si="4"/>
        <v>47019.191741387403</v>
      </c>
      <c r="U22" s="23">
        <v>20000</v>
      </c>
      <c r="V22" s="25">
        <f t="shared" si="5"/>
        <v>2.35095958706937</v>
      </c>
    </row>
    <row r="23" spans="1:22" x14ac:dyDescent="0.25">
      <c r="A23" s="17"/>
      <c r="C23" s="22" t="s">
        <v>139</v>
      </c>
      <c r="D23" s="23">
        <v>4308</v>
      </c>
      <c r="E23" s="23">
        <v>4738.8</v>
      </c>
      <c r="F23" s="23">
        <v>5212.68</v>
      </c>
      <c r="G23" s="24">
        <f t="shared" si="0"/>
        <v>14259.48</v>
      </c>
      <c r="H23" s="23">
        <v>5733.9480000000012</v>
      </c>
      <c r="I23" s="23">
        <v>6307.3428000000022</v>
      </c>
      <c r="J23" s="23">
        <v>6938.0770800000028</v>
      </c>
      <c r="K23" s="24">
        <f t="shared" si="1"/>
        <v>18979.367880000005</v>
      </c>
      <c r="L23" s="23">
        <v>7631.8847880000039</v>
      </c>
      <c r="M23" s="23">
        <v>8395.0732668000055</v>
      </c>
      <c r="N23" s="23">
        <v>9234.5805934800064</v>
      </c>
      <c r="O23" s="24">
        <f t="shared" si="2"/>
        <v>25261.538648280017</v>
      </c>
      <c r="P23" s="23">
        <v>10158.038652828009</v>
      </c>
      <c r="Q23" s="23">
        <v>11173.84251811081</v>
      </c>
      <c r="R23" s="23">
        <v>12291.226769921892</v>
      </c>
      <c r="S23" s="24">
        <f t="shared" si="3"/>
        <v>33623.107940860711</v>
      </c>
      <c r="T23" s="23">
        <f t="shared" si="4"/>
        <v>184246.98893828146</v>
      </c>
      <c r="U23" s="23">
        <v>74000</v>
      </c>
      <c r="V23" s="25">
        <f t="shared" si="5"/>
        <v>2.4898241748416412</v>
      </c>
    </row>
    <row r="24" spans="1:22" x14ac:dyDescent="0.25">
      <c r="A24" s="17"/>
      <c r="C24" s="22" t="s">
        <v>140</v>
      </c>
      <c r="D24" s="23">
        <v>2352</v>
      </c>
      <c r="E24" s="23">
        <v>2587.2000000000003</v>
      </c>
      <c r="F24" s="23">
        <v>2845.9200000000005</v>
      </c>
      <c r="G24" s="24">
        <f>SUM(D24:F24)</f>
        <v>7785.1200000000008</v>
      </c>
      <c r="H24" s="23">
        <v>3130.5120000000006</v>
      </c>
      <c r="I24" s="23">
        <v>3443.563200000001</v>
      </c>
      <c r="J24" s="23">
        <v>3787.9195200000013</v>
      </c>
      <c r="K24" s="24">
        <f>SUM(H24:J24)</f>
        <v>10361.994720000002</v>
      </c>
      <c r="L24" s="23">
        <v>4166.7114720000018</v>
      </c>
      <c r="M24" s="23">
        <v>4583.3826192000024</v>
      </c>
      <c r="N24" s="23">
        <v>5041.7208811200035</v>
      </c>
      <c r="O24" s="24">
        <f>SUM(L24:N24)</f>
        <v>13791.814972320008</v>
      </c>
      <c r="P24" s="23">
        <v>5545.8929692320044</v>
      </c>
      <c r="Q24" s="23">
        <v>6100.4822661552053</v>
      </c>
      <c r="R24" s="23">
        <v>6710.5304927707266</v>
      </c>
      <c r="S24" s="24">
        <f>SUM(P24:R24)</f>
        <v>18356.905728157937</v>
      </c>
      <c r="T24" s="23">
        <f t="shared" si="4"/>
        <v>100591.67084095589</v>
      </c>
      <c r="U24" s="23">
        <v>78000</v>
      </c>
      <c r="V24" s="25">
        <f t="shared" si="5"/>
        <v>1.2896368056532808</v>
      </c>
    </row>
    <row r="25" spans="1:22" x14ac:dyDescent="0.25">
      <c r="A25" s="17"/>
      <c r="C25" s="22" t="s">
        <v>141</v>
      </c>
      <c r="D25" s="23">
        <v>2463</v>
      </c>
      <c r="E25" s="23">
        <v>3078.75</v>
      </c>
      <c r="F25" s="23">
        <v>3848.4375</v>
      </c>
      <c r="G25" s="24">
        <f t="shared" si="0"/>
        <v>9390.1875</v>
      </c>
      <c r="H25" s="23">
        <v>4810.546875</v>
      </c>
      <c r="I25" s="23">
        <v>6013.18359375</v>
      </c>
      <c r="J25" s="23">
        <v>7516.4794921875</v>
      </c>
      <c r="K25" s="24">
        <f t="shared" si="1"/>
        <v>18340.2099609375</v>
      </c>
      <c r="L25" s="23">
        <v>9395.599365234375</v>
      </c>
      <c r="M25" s="23">
        <v>11744.499206542969</v>
      </c>
      <c r="N25" s="23">
        <v>14680.624008178711</v>
      </c>
      <c r="O25" s="24">
        <f t="shared" si="2"/>
        <v>35820.722579956055</v>
      </c>
      <c r="P25" s="23">
        <v>18350.780010223389</v>
      </c>
      <c r="Q25" s="23">
        <v>22938.475012779236</v>
      </c>
      <c r="R25" s="23">
        <v>28673.093765974045</v>
      </c>
      <c r="S25" s="24">
        <f t="shared" si="3"/>
        <v>69962.348788976669</v>
      </c>
      <c r="T25" s="23">
        <f t="shared" si="4"/>
        <v>267026.93765974045</v>
      </c>
      <c r="U25" s="23">
        <v>143000</v>
      </c>
      <c r="V25" s="25">
        <f t="shared" si="5"/>
        <v>1.8673212423758074</v>
      </c>
    </row>
    <row r="26" spans="1:22" x14ac:dyDescent="0.25">
      <c r="A26" s="17"/>
      <c r="C26" s="22" t="s">
        <v>143</v>
      </c>
      <c r="D26" s="23">
        <v>2556</v>
      </c>
      <c r="E26" s="23">
        <v>2811.6000000000004</v>
      </c>
      <c r="F26" s="23">
        <v>3092.7600000000007</v>
      </c>
      <c r="G26" s="24">
        <f t="shared" si="0"/>
        <v>8460.36</v>
      </c>
      <c r="H26" s="23">
        <v>3402.036000000001</v>
      </c>
      <c r="I26" s="23">
        <v>3742.2396000000012</v>
      </c>
      <c r="J26" s="23">
        <v>4116.463560000002</v>
      </c>
      <c r="K26" s="24">
        <f t="shared" si="1"/>
        <v>11260.739160000005</v>
      </c>
      <c r="L26" s="23">
        <v>4528.1099160000022</v>
      </c>
      <c r="M26" s="23">
        <v>4980.9209076000025</v>
      </c>
      <c r="N26" s="23">
        <v>5479.0129983600027</v>
      </c>
      <c r="O26" s="24">
        <f t="shared" si="2"/>
        <v>14988.043821960007</v>
      </c>
      <c r="P26" s="23">
        <v>6026.9142981960031</v>
      </c>
      <c r="Q26" s="23">
        <v>6629.6057280156037</v>
      </c>
      <c r="R26" s="23">
        <v>7292.566300817165</v>
      </c>
      <c r="S26" s="24">
        <f t="shared" si="3"/>
        <v>19949.086327028774</v>
      </c>
      <c r="T26" s="23">
        <f t="shared" si="4"/>
        <v>109316.45861797759</v>
      </c>
      <c r="U26" s="23">
        <v>51000</v>
      </c>
      <c r="V26" s="25">
        <f t="shared" si="5"/>
        <v>2.1434599729015216</v>
      </c>
    </row>
    <row r="27" spans="1:22" x14ac:dyDescent="0.25">
      <c r="A27" s="17"/>
      <c r="C27" s="22" t="s">
        <v>142</v>
      </c>
      <c r="D27" s="23">
        <v>1934</v>
      </c>
      <c r="E27" s="23">
        <v>2030.7</v>
      </c>
      <c r="F27" s="23">
        <v>2132.2350000000001</v>
      </c>
      <c r="G27" s="24">
        <f t="shared" si="0"/>
        <v>6096.9349999999995</v>
      </c>
      <c r="H27" s="23">
        <v>2238.8467500000002</v>
      </c>
      <c r="I27" s="23">
        <v>2350.7890875000003</v>
      </c>
      <c r="J27" s="23">
        <v>2468.3285418750006</v>
      </c>
      <c r="K27" s="24">
        <f t="shared" si="1"/>
        <v>7057.9643793750001</v>
      </c>
      <c r="L27" s="23">
        <v>2591.7449689687505</v>
      </c>
      <c r="M27" s="23">
        <v>2721.3322174171881</v>
      </c>
      <c r="N27" s="23">
        <v>2857.3988282880478</v>
      </c>
      <c r="O27" s="24">
        <f t="shared" si="2"/>
        <v>8170.4760146739864</v>
      </c>
      <c r="P27" s="23">
        <v>3000.2687697024503</v>
      </c>
      <c r="Q27" s="23">
        <v>3150.2822081875729</v>
      </c>
      <c r="R27" s="23">
        <v>3307.7963185969516</v>
      </c>
      <c r="S27" s="24">
        <f t="shared" si="3"/>
        <v>9458.3472964869743</v>
      </c>
      <c r="T27" s="23">
        <f t="shared" si="4"/>
        <v>61567.445381071921</v>
      </c>
      <c r="U27" s="23">
        <v>32000</v>
      </c>
      <c r="V27" s="25">
        <f t="shared" si="5"/>
        <v>1.9239826681584975</v>
      </c>
    </row>
    <row r="28" spans="1:22" x14ac:dyDescent="0.25">
      <c r="A28" s="17"/>
      <c r="C28" s="22" t="s">
        <v>145</v>
      </c>
      <c r="D28" s="23">
        <v>4483</v>
      </c>
      <c r="E28" s="23">
        <v>4707.1500000000005</v>
      </c>
      <c r="F28" s="23">
        <v>4942.5075000000006</v>
      </c>
      <c r="G28" s="24">
        <f>SUM(D28:F28)</f>
        <v>14132.657500000001</v>
      </c>
      <c r="H28" s="23">
        <v>5189.6328750000011</v>
      </c>
      <c r="I28" s="23">
        <v>5449.1145187500015</v>
      </c>
      <c r="J28" s="23">
        <v>5721.5702446875021</v>
      </c>
      <c r="K28" s="24">
        <f>SUM(H28:J28)</f>
        <v>16360.317638437506</v>
      </c>
      <c r="L28" s="23">
        <v>6007.6487569218771</v>
      </c>
      <c r="M28" s="23">
        <v>6308.0311947679711</v>
      </c>
      <c r="N28" s="23">
        <v>6623.4327545063697</v>
      </c>
      <c r="O28" s="24">
        <f>SUM(L28:N28)</f>
        <v>18939.112706196218</v>
      </c>
      <c r="P28" s="23">
        <v>6954.6043922316885</v>
      </c>
      <c r="Q28" s="23">
        <v>7302.3346118432728</v>
      </c>
      <c r="R28" s="23">
        <v>7667.4513424354363</v>
      </c>
      <c r="S28" s="24">
        <f>SUM(P28:R28)</f>
        <v>21924.390346510398</v>
      </c>
      <c r="T28" s="23">
        <f t="shared" si="4"/>
        <v>142712.95638228825</v>
      </c>
      <c r="U28" s="23">
        <v>172000</v>
      </c>
      <c r="V28" s="25">
        <f t="shared" si="5"/>
        <v>0.82972649059469916</v>
      </c>
    </row>
    <row r="29" spans="1:22" x14ac:dyDescent="0.25">
      <c r="A29" s="17"/>
      <c r="C29" s="22" t="s">
        <v>146</v>
      </c>
      <c r="D29" s="23">
        <v>4612</v>
      </c>
      <c r="E29" s="23">
        <v>5534.4</v>
      </c>
      <c r="F29" s="23">
        <v>6641.28</v>
      </c>
      <c r="G29" s="24">
        <f t="shared" si="0"/>
        <v>16787.68</v>
      </c>
      <c r="H29" s="23">
        <v>7969.5359999999991</v>
      </c>
      <c r="I29" s="23">
        <v>9563.4431999999979</v>
      </c>
      <c r="J29" s="23">
        <v>11476.131839999996</v>
      </c>
      <c r="K29" s="24">
        <f t="shared" si="1"/>
        <v>29009.111039999996</v>
      </c>
      <c r="L29" s="23">
        <v>13771.358207999996</v>
      </c>
      <c r="M29" s="23">
        <v>16525.629849599994</v>
      </c>
      <c r="N29" s="23">
        <v>19830.755819519993</v>
      </c>
      <c r="O29" s="24">
        <f t="shared" si="2"/>
        <v>50127.743877119981</v>
      </c>
      <c r="P29" s="23">
        <v>23796.906983423989</v>
      </c>
      <c r="Q29" s="23">
        <v>28556.288380108785</v>
      </c>
      <c r="R29" s="23">
        <v>34267.546056130537</v>
      </c>
      <c r="S29" s="24">
        <f t="shared" si="3"/>
        <v>86620.741419663304</v>
      </c>
      <c r="T29" s="23">
        <f t="shared" si="4"/>
        <v>365090.55267356656</v>
      </c>
      <c r="U29" s="23">
        <v>179000</v>
      </c>
      <c r="V29" s="25">
        <f t="shared" si="5"/>
        <v>2.0396120261093102</v>
      </c>
    </row>
    <row r="30" spans="1:22" x14ac:dyDescent="0.25">
      <c r="A30" s="17"/>
      <c r="C30" s="22" t="s">
        <v>147</v>
      </c>
      <c r="D30" s="23">
        <v>2125</v>
      </c>
      <c r="E30" s="23">
        <v>2337.5</v>
      </c>
      <c r="F30" s="23">
        <v>2571.25</v>
      </c>
      <c r="G30" s="24">
        <f t="shared" si="0"/>
        <v>7033.75</v>
      </c>
      <c r="H30" s="23">
        <v>2828.3750000000005</v>
      </c>
      <c r="I30" s="23">
        <v>3111.2125000000005</v>
      </c>
      <c r="J30" s="23">
        <v>3422.3337500000007</v>
      </c>
      <c r="K30" s="24">
        <f t="shared" si="1"/>
        <v>9361.9212500000031</v>
      </c>
      <c r="L30" s="23">
        <v>3764.5671250000009</v>
      </c>
      <c r="M30" s="23">
        <v>4141.0238375000017</v>
      </c>
      <c r="N30" s="23">
        <v>4555.1262212500023</v>
      </c>
      <c r="O30" s="24">
        <f t="shared" si="2"/>
        <v>12460.717183750005</v>
      </c>
      <c r="P30" s="23">
        <v>5010.6388433750026</v>
      </c>
      <c r="Q30" s="23">
        <v>5511.7027277125035</v>
      </c>
      <c r="R30" s="23">
        <v>6062.8730004837544</v>
      </c>
      <c r="S30" s="24">
        <f t="shared" si="3"/>
        <v>16585.214571571261</v>
      </c>
      <c r="T30" s="23">
        <f t="shared" si="4"/>
        <v>90883.206010642549</v>
      </c>
      <c r="U30" s="23">
        <v>45000</v>
      </c>
      <c r="V30" s="25">
        <f t="shared" si="5"/>
        <v>2.0196268002365012</v>
      </c>
    </row>
    <row r="31" spans="1:22" x14ac:dyDescent="0.25">
      <c r="A31" s="17"/>
      <c r="C31" s="22" t="s">
        <v>148</v>
      </c>
      <c r="D31" s="23">
        <v>1838</v>
      </c>
      <c r="E31" s="23">
        <v>2205.6</v>
      </c>
      <c r="F31" s="23">
        <v>2646.72</v>
      </c>
      <c r="G31" s="24">
        <f t="shared" si="0"/>
        <v>6690.32</v>
      </c>
      <c r="H31" s="23">
        <v>3176.0639999999999</v>
      </c>
      <c r="I31" s="23">
        <v>3811.2767999999996</v>
      </c>
      <c r="J31" s="23">
        <v>4573.5321599999997</v>
      </c>
      <c r="K31" s="24">
        <f t="shared" si="1"/>
        <v>11560.872960000001</v>
      </c>
      <c r="L31" s="23">
        <v>5488.2385919999997</v>
      </c>
      <c r="M31" s="23">
        <v>6585.8863103999993</v>
      </c>
      <c r="N31" s="23">
        <v>7903.0635724799986</v>
      </c>
      <c r="O31" s="24">
        <f t="shared" si="2"/>
        <v>19977.188474879997</v>
      </c>
      <c r="P31" s="23">
        <v>9483.6762869759987</v>
      </c>
      <c r="Q31" s="23">
        <v>11380.411544371198</v>
      </c>
      <c r="R31" s="23">
        <v>13656.493853245438</v>
      </c>
      <c r="S31" s="24">
        <f t="shared" si="3"/>
        <v>34520.581684592638</v>
      </c>
      <c r="T31" s="23">
        <f t="shared" si="4"/>
        <v>145497.92623894528</v>
      </c>
      <c r="U31" s="23">
        <v>55000</v>
      </c>
      <c r="V31" s="25">
        <f t="shared" si="5"/>
        <v>2.645416840708096</v>
      </c>
    </row>
    <row r="32" spans="1:22" x14ac:dyDescent="0.25">
      <c r="A32" s="17"/>
      <c r="C32" s="22" t="s">
        <v>149</v>
      </c>
      <c r="D32" s="23">
        <v>1553</v>
      </c>
      <c r="E32" s="23">
        <v>1630.65</v>
      </c>
      <c r="F32" s="23">
        <v>1712.1825000000001</v>
      </c>
      <c r="G32" s="24">
        <f t="shared" si="0"/>
        <v>4895.8325000000004</v>
      </c>
      <c r="H32" s="23">
        <v>1797.7916250000003</v>
      </c>
      <c r="I32" s="23">
        <v>1887.6812062500003</v>
      </c>
      <c r="J32" s="23">
        <v>1982.0652665625005</v>
      </c>
      <c r="K32" s="24">
        <f t="shared" si="1"/>
        <v>5667.5380978125013</v>
      </c>
      <c r="L32" s="23">
        <v>2081.1685298906255</v>
      </c>
      <c r="M32" s="23">
        <v>2185.2269563851569</v>
      </c>
      <c r="N32" s="23">
        <v>2294.4883042044148</v>
      </c>
      <c r="O32" s="24">
        <f t="shared" si="2"/>
        <v>6560.8837904801967</v>
      </c>
      <c r="P32" s="23">
        <v>2409.2127194146356</v>
      </c>
      <c r="Q32" s="23">
        <v>2529.6733553853674</v>
      </c>
      <c r="R32" s="23">
        <v>2656.1570231546357</v>
      </c>
      <c r="S32" s="24">
        <f t="shared" si="3"/>
        <v>7595.0430979546381</v>
      </c>
      <c r="T32" s="23">
        <f t="shared" si="4"/>
        <v>49438.594972494684</v>
      </c>
      <c r="U32" s="23">
        <v>20000</v>
      </c>
      <c r="V32" s="25">
        <f t="shared" si="5"/>
        <v>2.471929748624734</v>
      </c>
    </row>
    <row r="33" spans="1:22" x14ac:dyDescent="0.25">
      <c r="A33" s="17"/>
      <c r="C33" s="22" t="s">
        <v>150</v>
      </c>
      <c r="D33" s="23">
        <v>2460</v>
      </c>
      <c r="E33" s="23">
        <v>2952</v>
      </c>
      <c r="F33" s="23">
        <v>3542.4</v>
      </c>
      <c r="G33" s="24">
        <f>SUM(D33:F33)</f>
        <v>8954.4</v>
      </c>
      <c r="H33" s="23">
        <v>4250.88</v>
      </c>
      <c r="I33" s="23">
        <v>5101.0559999999996</v>
      </c>
      <c r="J33" s="23">
        <v>6121.2671999999993</v>
      </c>
      <c r="K33" s="24">
        <f>SUM(H33:J33)</f>
        <v>15473.2032</v>
      </c>
      <c r="L33" s="23">
        <v>7345.5206399999988</v>
      </c>
      <c r="M33" s="23">
        <v>8814.6247679999979</v>
      </c>
      <c r="N33" s="23">
        <v>10577.549721599997</v>
      </c>
      <c r="O33" s="24">
        <f>SUM(L33:N33)</f>
        <v>26737.695129599993</v>
      </c>
      <c r="P33" s="23">
        <v>12693.059665919996</v>
      </c>
      <c r="Q33" s="23">
        <v>15231.671599103995</v>
      </c>
      <c r="R33" s="23">
        <v>18278.005918924791</v>
      </c>
      <c r="S33" s="24">
        <f>SUM(P33:R33)</f>
        <v>46202.737183948782</v>
      </c>
      <c r="T33" s="23">
        <f t="shared" si="4"/>
        <v>194736.07102709753</v>
      </c>
      <c r="U33" s="23">
        <v>244000</v>
      </c>
      <c r="V33" s="25">
        <f t="shared" si="5"/>
        <v>0.79809865175039973</v>
      </c>
    </row>
    <row r="34" spans="1:22" x14ac:dyDescent="0.25"/>
    <row r="35" spans="1:22" x14ac:dyDescent="0.25"/>
    <row r="36" spans="1:22" x14ac:dyDescent="0.25">
      <c r="C36" s="3" t="s">
        <v>173</v>
      </c>
    </row>
    <row r="37" spans="1:22" x14ac:dyDescent="0.25"/>
    <row r="38" spans="1:22" x14ac:dyDescent="0.25">
      <c r="C38" s="13" t="s">
        <v>0</v>
      </c>
      <c r="D38" s="13" t="s">
        <v>151</v>
      </c>
      <c r="E38" s="13" t="s">
        <v>152</v>
      </c>
      <c r="F38" s="13" t="s">
        <v>153</v>
      </c>
      <c r="G38" s="13" t="s">
        <v>154</v>
      </c>
      <c r="H38" s="13" t="s">
        <v>155</v>
      </c>
      <c r="I38" s="13" t="s">
        <v>156</v>
      </c>
      <c r="J38" s="13" t="s">
        <v>157</v>
      </c>
      <c r="K38" s="13" t="s">
        <v>166</v>
      </c>
      <c r="L38" s="13" t="s">
        <v>158</v>
      </c>
      <c r="M38" s="13" t="s">
        <v>159</v>
      </c>
      <c r="N38" s="13" t="s">
        <v>160</v>
      </c>
      <c r="O38" s="13" t="s">
        <v>164</v>
      </c>
      <c r="P38" s="13" t="s">
        <v>161</v>
      </c>
      <c r="Q38" s="13" t="s">
        <v>162</v>
      </c>
      <c r="R38" s="13" t="s">
        <v>163</v>
      </c>
      <c r="S38" s="13" t="s">
        <v>165</v>
      </c>
      <c r="T38" s="13" t="s">
        <v>167</v>
      </c>
    </row>
    <row r="39" spans="1:22" x14ac:dyDescent="0.25">
      <c r="C39" s="22" t="s">
        <v>136</v>
      </c>
      <c r="D39" s="35" t="s">
        <v>174</v>
      </c>
      <c r="E39" s="35"/>
      <c r="F39" s="35"/>
      <c r="G39" s="36" t="s">
        <v>174</v>
      </c>
      <c r="H39" s="35"/>
      <c r="I39" s="35"/>
      <c r="J39" s="35"/>
      <c r="K39" s="37"/>
      <c r="L39" s="35"/>
      <c r="M39" s="35"/>
      <c r="N39" s="35"/>
      <c r="O39" s="37"/>
      <c r="P39" s="35"/>
      <c r="Q39" s="35"/>
      <c r="R39" s="35"/>
      <c r="S39" s="37"/>
      <c r="T39" s="35"/>
    </row>
    <row r="40" spans="1:22" x14ac:dyDescent="0.25">
      <c r="C40" s="22" t="s">
        <v>137</v>
      </c>
      <c r="D40" s="35" t="s">
        <v>174</v>
      </c>
      <c r="E40" s="35"/>
      <c r="F40" s="35"/>
      <c r="G40" s="36" t="s">
        <v>174</v>
      </c>
      <c r="H40" s="35"/>
      <c r="I40" s="35"/>
      <c r="J40" s="35"/>
      <c r="K40" s="37"/>
      <c r="L40" s="35"/>
      <c r="M40" s="35"/>
      <c r="N40" s="35"/>
      <c r="O40" s="37"/>
      <c r="P40" s="35"/>
      <c r="Q40" s="35"/>
      <c r="R40" s="35"/>
      <c r="S40" s="37"/>
      <c r="T40" s="35"/>
    </row>
    <row r="41" spans="1:22" x14ac:dyDescent="0.25">
      <c r="C41" s="22" t="s">
        <v>144</v>
      </c>
      <c r="D41" s="35" t="s">
        <v>174</v>
      </c>
      <c r="E41" s="35"/>
      <c r="F41" s="35"/>
      <c r="G41" s="36" t="s">
        <v>174</v>
      </c>
      <c r="H41" s="35"/>
      <c r="I41" s="35"/>
      <c r="J41" s="35"/>
      <c r="K41" s="37"/>
      <c r="L41" s="35"/>
      <c r="M41" s="35"/>
      <c r="N41" s="35"/>
      <c r="O41" s="37"/>
      <c r="P41" s="35"/>
      <c r="Q41" s="35"/>
      <c r="R41" s="35"/>
      <c r="S41" s="37"/>
      <c r="T41" s="35"/>
    </row>
    <row r="42" spans="1:22" x14ac:dyDescent="0.25">
      <c r="C42" s="22" t="s">
        <v>138</v>
      </c>
      <c r="D42" s="35" t="s">
        <v>174</v>
      </c>
      <c r="E42" s="35"/>
      <c r="F42" s="35"/>
      <c r="G42" s="36" t="s">
        <v>174</v>
      </c>
      <c r="H42" s="35"/>
      <c r="I42" s="35"/>
      <c r="J42" s="35"/>
      <c r="K42" s="37"/>
      <c r="L42" s="35"/>
      <c r="M42" s="35"/>
      <c r="N42" s="35"/>
      <c r="O42" s="37"/>
      <c r="P42" s="35"/>
      <c r="Q42" s="35"/>
      <c r="R42" s="35"/>
      <c r="S42" s="37"/>
      <c r="T42" s="35"/>
    </row>
    <row r="43" spans="1:22" x14ac:dyDescent="0.25">
      <c r="C43" s="22" t="s">
        <v>139</v>
      </c>
      <c r="D43" s="35" t="s">
        <v>174</v>
      </c>
      <c r="E43" s="35"/>
      <c r="F43" s="35"/>
      <c r="G43" s="36" t="s">
        <v>174</v>
      </c>
      <c r="H43" s="35"/>
      <c r="I43" s="35"/>
      <c r="J43" s="35"/>
      <c r="K43" s="37"/>
      <c r="L43" s="35"/>
      <c r="M43" s="35"/>
      <c r="N43" s="35"/>
      <c r="O43" s="37"/>
      <c r="P43" s="35"/>
      <c r="Q43" s="35"/>
      <c r="R43" s="35"/>
      <c r="S43" s="37"/>
      <c r="T43" s="35"/>
    </row>
    <row r="44" spans="1:22" x14ac:dyDescent="0.25">
      <c r="C44" s="22" t="s">
        <v>140</v>
      </c>
      <c r="D44" s="35" t="s">
        <v>174</v>
      </c>
      <c r="E44" s="35"/>
      <c r="F44" s="35"/>
      <c r="G44" s="36" t="s">
        <v>174</v>
      </c>
      <c r="H44" s="35"/>
      <c r="I44" s="35"/>
      <c r="J44" s="35"/>
      <c r="K44" s="37"/>
      <c r="L44" s="35"/>
      <c r="M44" s="35"/>
      <c r="N44" s="35"/>
      <c r="O44" s="37"/>
      <c r="P44" s="35"/>
      <c r="Q44" s="35"/>
      <c r="R44" s="35"/>
      <c r="S44" s="37"/>
      <c r="T44" s="35"/>
    </row>
    <row r="45" spans="1:22" x14ac:dyDescent="0.25">
      <c r="C45" s="22" t="s">
        <v>141</v>
      </c>
      <c r="D45" s="35" t="s">
        <v>174</v>
      </c>
      <c r="E45" s="35"/>
      <c r="F45" s="35"/>
      <c r="G45" s="36" t="s">
        <v>174</v>
      </c>
      <c r="H45" s="35"/>
      <c r="I45" s="35"/>
      <c r="J45" s="35"/>
      <c r="K45" s="37"/>
      <c r="L45" s="35"/>
      <c r="M45" s="35"/>
      <c r="N45" s="35"/>
      <c r="O45" s="37"/>
      <c r="P45" s="35"/>
      <c r="Q45" s="35"/>
      <c r="R45" s="35"/>
      <c r="S45" s="37"/>
      <c r="T45" s="35"/>
    </row>
    <row r="46" spans="1:22" x14ac:dyDescent="0.25">
      <c r="C46" s="22" t="s">
        <v>143</v>
      </c>
      <c r="D46" s="35" t="s">
        <v>174</v>
      </c>
      <c r="E46" s="35"/>
      <c r="F46" s="35"/>
      <c r="G46" s="36" t="s">
        <v>174</v>
      </c>
      <c r="H46" s="35"/>
      <c r="I46" s="35"/>
      <c r="J46" s="35"/>
      <c r="K46" s="37"/>
      <c r="L46" s="35"/>
      <c r="M46" s="35"/>
      <c r="N46" s="35"/>
      <c r="O46" s="37"/>
      <c r="P46" s="35"/>
      <c r="Q46" s="35"/>
      <c r="R46" s="35"/>
      <c r="S46" s="37"/>
      <c r="T46" s="35"/>
    </row>
    <row r="47" spans="1:22" x14ac:dyDescent="0.25">
      <c r="C47" s="22" t="s">
        <v>142</v>
      </c>
      <c r="D47" s="35" t="s">
        <v>174</v>
      </c>
      <c r="E47" s="35"/>
      <c r="F47" s="35"/>
      <c r="G47" s="36" t="s">
        <v>174</v>
      </c>
      <c r="H47" s="35"/>
      <c r="I47" s="35"/>
      <c r="J47" s="35"/>
      <c r="K47" s="37"/>
      <c r="L47" s="35"/>
      <c r="M47" s="35"/>
      <c r="N47" s="35"/>
      <c r="O47" s="37"/>
      <c r="P47" s="35"/>
      <c r="Q47" s="35"/>
      <c r="R47" s="35"/>
      <c r="S47" s="37"/>
      <c r="T47" s="35"/>
    </row>
    <row r="48" spans="1:22" x14ac:dyDescent="0.25">
      <c r="C48" s="22" t="s">
        <v>145</v>
      </c>
      <c r="D48" s="35" t="s">
        <v>174</v>
      </c>
      <c r="E48" s="35"/>
      <c r="F48" s="35"/>
      <c r="G48" s="36" t="s">
        <v>174</v>
      </c>
      <c r="H48" s="35"/>
      <c r="I48" s="35"/>
      <c r="J48" s="35"/>
      <c r="K48" s="37"/>
      <c r="L48" s="35"/>
      <c r="M48" s="35"/>
      <c r="N48" s="35"/>
      <c r="O48" s="37"/>
      <c r="P48" s="35"/>
      <c r="Q48" s="35"/>
      <c r="R48" s="35"/>
      <c r="S48" s="37"/>
      <c r="T48" s="35"/>
    </row>
    <row r="49" spans="3:22" x14ac:dyDescent="0.25">
      <c r="C49" s="22" t="s">
        <v>146</v>
      </c>
      <c r="D49" s="35" t="s">
        <v>174</v>
      </c>
      <c r="E49" s="35"/>
      <c r="F49" s="35"/>
      <c r="G49" s="36" t="s">
        <v>174</v>
      </c>
      <c r="H49" s="35"/>
      <c r="I49" s="35"/>
      <c r="J49" s="35"/>
      <c r="K49" s="37"/>
      <c r="L49" s="35"/>
      <c r="M49" s="35"/>
      <c r="N49" s="35"/>
      <c r="O49" s="37"/>
      <c r="P49" s="35"/>
      <c r="Q49" s="35"/>
      <c r="R49" s="35"/>
      <c r="S49" s="37"/>
      <c r="T49" s="35"/>
    </row>
    <row r="50" spans="3:22" x14ac:dyDescent="0.25">
      <c r="C50" s="22" t="s">
        <v>147</v>
      </c>
      <c r="D50" s="35" t="s">
        <v>174</v>
      </c>
      <c r="E50" s="35"/>
      <c r="F50" s="35"/>
      <c r="G50" s="36" t="s">
        <v>174</v>
      </c>
      <c r="H50" s="35"/>
      <c r="I50" s="35"/>
      <c r="J50" s="35"/>
      <c r="K50" s="37"/>
      <c r="L50" s="35"/>
      <c r="M50" s="35"/>
      <c r="N50" s="35"/>
      <c r="O50" s="37"/>
      <c r="P50" s="35"/>
      <c r="Q50" s="35"/>
      <c r="R50" s="35"/>
      <c r="S50" s="37"/>
      <c r="T50" s="35"/>
    </row>
    <row r="51" spans="3:22" x14ac:dyDescent="0.25">
      <c r="C51" s="22" t="s">
        <v>148</v>
      </c>
      <c r="D51" s="35" t="s">
        <v>174</v>
      </c>
      <c r="E51" s="35"/>
      <c r="F51" s="35"/>
      <c r="G51" s="36" t="s">
        <v>174</v>
      </c>
      <c r="H51" s="35"/>
      <c r="I51" s="35"/>
      <c r="J51" s="35"/>
      <c r="K51" s="37"/>
      <c r="L51" s="35"/>
      <c r="M51" s="35"/>
      <c r="N51" s="35"/>
      <c r="O51" s="37"/>
      <c r="P51" s="35"/>
      <c r="Q51" s="35"/>
      <c r="R51" s="35"/>
      <c r="S51" s="37"/>
      <c r="T51" s="35"/>
    </row>
    <row r="52" spans="3:22" x14ac:dyDescent="0.25">
      <c r="C52" s="22" t="s">
        <v>149</v>
      </c>
      <c r="D52" s="35" t="s">
        <v>174</v>
      </c>
      <c r="E52" s="35"/>
      <c r="F52" s="35"/>
      <c r="G52" s="36" t="s">
        <v>174</v>
      </c>
      <c r="H52" s="35"/>
      <c r="I52" s="35"/>
      <c r="J52" s="35"/>
      <c r="K52" s="37"/>
      <c r="L52" s="35"/>
      <c r="M52" s="35"/>
      <c r="N52" s="35"/>
      <c r="O52" s="37"/>
      <c r="P52" s="35"/>
      <c r="Q52" s="35"/>
      <c r="R52" s="35"/>
      <c r="S52" s="37"/>
      <c r="T52" s="35"/>
    </row>
    <row r="53" spans="3:22" x14ac:dyDescent="0.25">
      <c r="C53" s="22" t="s">
        <v>150</v>
      </c>
      <c r="D53" s="35" t="s">
        <v>174</v>
      </c>
      <c r="E53" s="35"/>
      <c r="F53" s="35"/>
      <c r="G53" s="36" t="s">
        <v>174</v>
      </c>
      <c r="H53" s="35"/>
      <c r="I53" s="35"/>
      <c r="J53" s="35"/>
      <c r="K53" s="37"/>
      <c r="L53" s="35"/>
      <c r="M53" s="35"/>
      <c r="N53" s="35"/>
      <c r="O53" s="37"/>
      <c r="P53" s="35"/>
      <c r="Q53" s="35"/>
      <c r="R53" s="35"/>
      <c r="S53" s="37"/>
      <c r="T53" s="35"/>
    </row>
    <row r="54" spans="3:22" x14ac:dyDescent="0.25"/>
    <row r="55" spans="3:22" x14ac:dyDescent="0.25"/>
    <row r="56" spans="3:22" x14ac:dyDescent="0.25"/>
    <row r="57" spans="3:22" x14ac:dyDescent="0.25">
      <c r="C57" s="3" t="s">
        <v>175</v>
      </c>
    </row>
    <row r="58" spans="3:22" x14ac:dyDescent="0.25"/>
    <row r="59" spans="3:22" x14ac:dyDescent="0.25">
      <c r="C59" s="13" t="s">
        <v>0</v>
      </c>
      <c r="D59" s="13" t="s">
        <v>151</v>
      </c>
      <c r="E59" s="13" t="s">
        <v>152</v>
      </c>
      <c r="F59" s="13" t="s">
        <v>153</v>
      </c>
      <c r="G59" s="13" t="s">
        <v>154</v>
      </c>
      <c r="H59" s="13" t="s">
        <v>155</v>
      </c>
      <c r="I59" s="13" t="s">
        <v>156</v>
      </c>
      <c r="J59" s="13" t="s">
        <v>157</v>
      </c>
      <c r="K59" s="13" t="s">
        <v>166</v>
      </c>
      <c r="L59" s="13" t="s">
        <v>158</v>
      </c>
      <c r="M59" s="13" t="s">
        <v>159</v>
      </c>
      <c r="N59" s="13" t="s">
        <v>160</v>
      </c>
      <c r="O59" s="13" t="s">
        <v>164</v>
      </c>
      <c r="P59" s="13" t="s">
        <v>161</v>
      </c>
      <c r="Q59" s="13" t="s">
        <v>162</v>
      </c>
      <c r="R59" s="13" t="s">
        <v>163</v>
      </c>
      <c r="S59" s="13" t="s">
        <v>165</v>
      </c>
      <c r="T59" s="13" t="s">
        <v>167</v>
      </c>
    </row>
    <row r="60" spans="3:22" x14ac:dyDescent="0.25">
      <c r="C60" s="22" t="s">
        <v>136</v>
      </c>
      <c r="D60" s="23"/>
      <c r="E60" s="23"/>
      <c r="F60" s="23"/>
      <c r="G60" s="24">
        <f>SUBTOTAL(9,D60:F60)</f>
        <v>0</v>
      </c>
      <c r="H60" s="23"/>
      <c r="I60" s="23"/>
      <c r="J60" s="23"/>
      <c r="K60" s="24">
        <f>SUBTOTAL(9,H60:J60)</f>
        <v>0</v>
      </c>
      <c r="L60" s="23"/>
      <c r="M60" s="23"/>
      <c r="N60" s="23"/>
      <c r="O60" s="24">
        <f>SUBTOTAL(9,L60:N60)</f>
        <v>0</v>
      </c>
      <c r="P60" s="23"/>
      <c r="Q60" s="23"/>
      <c r="R60" s="23"/>
      <c r="S60" s="24">
        <f>SUBTOTAL(9,P60:R60)</f>
        <v>0</v>
      </c>
      <c r="T60" s="23"/>
      <c r="U60" s="16"/>
      <c r="V60" s="17"/>
    </row>
    <row r="61" spans="3:22" x14ac:dyDescent="0.25">
      <c r="C61" s="22" t="s">
        <v>137</v>
      </c>
      <c r="D61" s="23"/>
      <c r="E61" s="23"/>
      <c r="F61" s="23"/>
      <c r="G61" s="24">
        <f t="shared" ref="G61:G74" si="6">SUBTOTAL(9,D61:F61)</f>
        <v>0</v>
      </c>
      <c r="H61" s="23"/>
      <c r="I61" s="23"/>
      <c r="J61" s="23"/>
      <c r="K61" s="24">
        <f t="shared" ref="K61:K74" si="7">SUBTOTAL(9,H61:J61)</f>
        <v>0</v>
      </c>
      <c r="L61" s="23"/>
      <c r="M61" s="23"/>
      <c r="N61" s="23"/>
      <c r="O61" s="24">
        <f t="shared" ref="O61:O74" si="8">SUBTOTAL(9,L61:N61)</f>
        <v>0</v>
      </c>
      <c r="P61" s="23"/>
      <c r="Q61" s="23"/>
      <c r="R61" s="23"/>
      <c r="S61" s="24">
        <f t="shared" ref="S61:S74" si="9">SUBTOTAL(9,P61:R61)</f>
        <v>0</v>
      </c>
      <c r="T61" s="23"/>
      <c r="U61" s="16"/>
      <c r="V61" s="17"/>
    </row>
    <row r="62" spans="3:22" x14ac:dyDescent="0.25">
      <c r="C62" s="22" t="s">
        <v>144</v>
      </c>
      <c r="D62" s="23"/>
      <c r="E62" s="23"/>
      <c r="F62" s="23"/>
      <c r="G62" s="24">
        <f t="shared" si="6"/>
        <v>0</v>
      </c>
      <c r="H62" s="23"/>
      <c r="I62" s="23"/>
      <c r="J62" s="23"/>
      <c r="K62" s="24">
        <f t="shared" si="7"/>
        <v>0</v>
      </c>
      <c r="L62" s="23"/>
      <c r="M62" s="23"/>
      <c r="N62" s="23"/>
      <c r="O62" s="24">
        <f t="shared" si="8"/>
        <v>0</v>
      </c>
      <c r="P62" s="23"/>
      <c r="Q62" s="23"/>
      <c r="R62" s="23"/>
      <c r="S62" s="24">
        <f t="shared" si="9"/>
        <v>0</v>
      </c>
      <c r="T62" s="23"/>
      <c r="U62" s="16"/>
      <c r="V62" s="17"/>
    </row>
    <row r="63" spans="3:22" x14ac:dyDescent="0.25">
      <c r="C63" s="22" t="s">
        <v>138</v>
      </c>
      <c r="D63" s="23"/>
      <c r="E63" s="23"/>
      <c r="F63" s="23"/>
      <c r="G63" s="24">
        <f t="shared" si="6"/>
        <v>0</v>
      </c>
      <c r="H63" s="23"/>
      <c r="I63" s="23"/>
      <c r="J63" s="23"/>
      <c r="K63" s="24">
        <f t="shared" si="7"/>
        <v>0</v>
      </c>
      <c r="L63" s="23"/>
      <c r="M63" s="23"/>
      <c r="N63" s="23"/>
      <c r="O63" s="24">
        <f t="shared" si="8"/>
        <v>0</v>
      </c>
      <c r="P63" s="23"/>
      <c r="Q63" s="23"/>
      <c r="R63" s="23"/>
      <c r="S63" s="24">
        <f t="shared" si="9"/>
        <v>0</v>
      </c>
      <c r="T63" s="23"/>
      <c r="U63" s="16"/>
      <c r="V63" s="17"/>
    </row>
    <row r="64" spans="3:22" x14ac:dyDescent="0.25">
      <c r="C64" s="22" t="s">
        <v>139</v>
      </c>
      <c r="D64" s="23"/>
      <c r="E64" s="23"/>
      <c r="F64" s="23"/>
      <c r="G64" s="24">
        <f t="shared" si="6"/>
        <v>0</v>
      </c>
      <c r="H64" s="23"/>
      <c r="I64" s="23"/>
      <c r="J64" s="23"/>
      <c r="K64" s="24">
        <f t="shared" si="7"/>
        <v>0</v>
      </c>
      <c r="L64" s="23"/>
      <c r="M64" s="23"/>
      <c r="N64" s="23"/>
      <c r="O64" s="24">
        <f t="shared" si="8"/>
        <v>0</v>
      </c>
      <c r="P64" s="23"/>
      <c r="Q64" s="23"/>
      <c r="R64" s="23"/>
      <c r="S64" s="24">
        <f t="shared" si="9"/>
        <v>0</v>
      </c>
      <c r="T64" s="23"/>
      <c r="U64" s="16"/>
      <c r="V64" s="17"/>
    </row>
    <row r="65" spans="3:22" x14ac:dyDescent="0.25">
      <c r="C65" s="22" t="s">
        <v>140</v>
      </c>
      <c r="D65" s="23"/>
      <c r="E65" s="23"/>
      <c r="F65" s="23"/>
      <c r="G65" s="24">
        <f t="shared" si="6"/>
        <v>0</v>
      </c>
      <c r="H65" s="23"/>
      <c r="I65" s="23"/>
      <c r="J65" s="23"/>
      <c r="K65" s="24">
        <f t="shared" si="7"/>
        <v>0</v>
      </c>
      <c r="L65" s="23"/>
      <c r="M65" s="23"/>
      <c r="N65" s="23"/>
      <c r="O65" s="24">
        <f t="shared" si="8"/>
        <v>0</v>
      </c>
      <c r="P65" s="23"/>
      <c r="Q65" s="23"/>
      <c r="R65" s="23"/>
      <c r="S65" s="24">
        <f t="shared" si="9"/>
        <v>0</v>
      </c>
      <c r="T65" s="23"/>
      <c r="U65" s="16"/>
      <c r="V65" s="17"/>
    </row>
    <row r="66" spans="3:22" x14ac:dyDescent="0.25">
      <c r="C66" s="22" t="s">
        <v>141</v>
      </c>
      <c r="D66" s="23"/>
      <c r="E66" s="23"/>
      <c r="F66" s="23"/>
      <c r="G66" s="24">
        <f t="shared" si="6"/>
        <v>0</v>
      </c>
      <c r="H66" s="23"/>
      <c r="I66" s="23"/>
      <c r="J66" s="23"/>
      <c r="K66" s="24">
        <f t="shared" si="7"/>
        <v>0</v>
      </c>
      <c r="L66" s="23"/>
      <c r="M66" s="23"/>
      <c r="N66" s="23"/>
      <c r="O66" s="24">
        <f t="shared" si="8"/>
        <v>0</v>
      </c>
      <c r="P66" s="23"/>
      <c r="Q66" s="23"/>
      <c r="R66" s="23"/>
      <c r="S66" s="24">
        <f t="shared" si="9"/>
        <v>0</v>
      </c>
      <c r="T66" s="23"/>
      <c r="U66" s="16"/>
      <c r="V66" s="17"/>
    </row>
    <row r="67" spans="3:22" x14ac:dyDescent="0.25">
      <c r="C67" s="22" t="s">
        <v>143</v>
      </c>
      <c r="D67" s="23"/>
      <c r="E67" s="23"/>
      <c r="F67" s="23"/>
      <c r="G67" s="24">
        <f t="shared" si="6"/>
        <v>0</v>
      </c>
      <c r="H67" s="23"/>
      <c r="I67" s="23"/>
      <c r="J67" s="23"/>
      <c r="K67" s="24">
        <f t="shared" si="7"/>
        <v>0</v>
      </c>
      <c r="L67" s="23"/>
      <c r="M67" s="23"/>
      <c r="N67" s="23"/>
      <c r="O67" s="24">
        <f t="shared" si="8"/>
        <v>0</v>
      </c>
      <c r="P67" s="23"/>
      <c r="Q67" s="23"/>
      <c r="R67" s="23"/>
      <c r="S67" s="24">
        <f t="shared" si="9"/>
        <v>0</v>
      </c>
      <c r="T67" s="23"/>
      <c r="U67" s="16"/>
      <c r="V67" s="17"/>
    </row>
    <row r="68" spans="3:22" x14ac:dyDescent="0.25">
      <c r="C68" s="22" t="s">
        <v>142</v>
      </c>
      <c r="D68" s="23"/>
      <c r="E68" s="23"/>
      <c r="F68" s="23"/>
      <c r="G68" s="24">
        <f t="shared" si="6"/>
        <v>0</v>
      </c>
      <c r="H68" s="23"/>
      <c r="I68" s="23"/>
      <c r="J68" s="23"/>
      <c r="K68" s="24">
        <f t="shared" si="7"/>
        <v>0</v>
      </c>
      <c r="L68" s="23"/>
      <c r="M68" s="23"/>
      <c r="N68" s="23"/>
      <c r="O68" s="24">
        <f t="shared" si="8"/>
        <v>0</v>
      </c>
      <c r="P68" s="23"/>
      <c r="Q68" s="23"/>
      <c r="R68" s="23"/>
      <c r="S68" s="24">
        <f t="shared" si="9"/>
        <v>0</v>
      </c>
      <c r="T68" s="23"/>
      <c r="U68" s="16"/>
      <c r="V68" s="17"/>
    </row>
    <row r="69" spans="3:22" x14ac:dyDescent="0.25">
      <c r="C69" s="22" t="s">
        <v>145</v>
      </c>
      <c r="D69" s="23"/>
      <c r="E69" s="23"/>
      <c r="F69" s="23"/>
      <c r="G69" s="24">
        <f t="shared" si="6"/>
        <v>0</v>
      </c>
      <c r="H69" s="23"/>
      <c r="I69" s="23"/>
      <c r="J69" s="23"/>
      <c r="K69" s="24">
        <f t="shared" si="7"/>
        <v>0</v>
      </c>
      <c r="L69" s="23"/>
      <c r="M69" s="23"/>
      <c r="N69" s="23"/>
      <c r="O69" s="24">
        <f t="shared" si="8"/>
        <v>0</v>
      </c>
      <c r="P69" s="23"/>
      <c r="Q69" s="23"/>
      <c r="R69" s="23"/>
      <c r="S69" s="24">
        <f t="shared" si="9"/>
        <v>0</v>
      </c>
      <c r="T69" s="23"/>
      <c r="U69" s="16"/>
      <c r="V69" s="17"/>
    </row>
    <row r="70" spans="3:22" x14ac:dyDescent="0.25">
      <c r="C70" s="22" t="s">
        <v>146</v>
      </c>
      <c r="D70" s="23"/>
      <c r="E70" s="23"/>
      <c r="F70" s="23"/>
      <c r="G70" s="24">
        <f t="shared" si="6"/>
        <v>0</v>
      </c>
      <c r="H70" s="23"/>
      <c r="I70" s="23"/>
      <c r="J70" s="23"/>
      <c r="K70" s="24">
        <f t="shared" si="7"/>
        <v>0</v>
      </c>
      <c r="L70" s="23"/>
      <c r="M70" s="23"/>
      <c r="N70" s="23"/>
      <c r="O70" s="24">
        <f t="shared" si="8"/>
        <v>0</v>
      </c>
      <c r="P70" s="23"/>
      <c r="Q70" s="23"/>
      <c r="R70" s="23"/>
      <c r="S70" s="24">
        <f t="shared" si="9"/>
        <v>0</v>
      </c>
      <c r="T70" s="23"/>
      <c r="U70" s="16"/>
      <c r="V70" s="17"/>
    </row>
    <row r="71" spans="3:22" x14ac:dyDescent="0.25">
      <c r="C71" s="22" t="s">
        <v>147</v>
      </c>
      <c r="D71" s="23"/>
      <c r="E71" s="23"/>
      <c r="F71" s="23"/>
      <c r="G71" s="24">
        <f t="shared" si="6"/>
        <v>0</v>
      </c>
      <c r="H71" s="23"/>
      <c r="I71" s="23"/>
      <c r="J71" s="23"/>
      <c r="K71" s="24">
        <f t="shared" si="7"/>
        <v>0</v>
      </c>
      <c r="L71" s="23"/>
      <c r="M71" s="23"/>
      <c r="N71" s="23"/>
      <c r="O71" s="24">
        <f t="shared" si="8"/>
        <v>0</v>
      </c>
      <c r="P71" s="23"/>
      <c r="Q71" s="23"/>
      <c r="R71" s="23"/>
      <c r="S71" s="24">
        <f t="shared" si="9"/>
        <v>0</v>
      </c>
      <c r="T71" s="23"/>
      <c r="U71" s="16"/>
      <c r="V71" s="17"/>
    </row>
    <row r="72" spans="3:22" x14ac:dyDescent="0.25">
      <c r="C72" s="22" t="s">
        <v>148</v>
      </c>
      <c r="D72" s="23"/>
      <c r="E72" s="23"/>
      <c r="F72" s="23"/>
      <c r="G72" s="24">
        <f t="shared" si="6"/>
        <v>0</v>
      </c>
      <c r="H72" s="23"/>
      <c r="I72" s="23"/>
      <c r="J72" s="23"/>
      <c r="K72" s="24">
        <f t="shared" si="7"/>
        <v>0</v>
      </c>
      <c r="L72" s="23"/>
      <c r="M72" s="23"/>
      <c r="N72" s="23"/>
      <c r="O72" s="24">
        <f t="shared" si="8"/>
        <v>0</v>
      </c>
      <c r="P72" s="23"/>
      <c r="Q72" s="23"/>
      <c r="R72" s="23"/>
      <c r="S72" s="24">
        <f t="shared" si="9"/>
        <v>0</v>
      </c>
      <c r="T72" s="23"/>
      <c r="U72" s="16"/>
      <c r="V72" s="17"/>
    </row>
    <row r="73" spans="3:22" x14ac:dyDescent="0.25">
      <c r="C73" s="22" t="s">
        <v>149</v>
      </c>
      <c r="D73" s="23"/>
      <c r="E73" s="23"/>
      <c r="F73" s="23"/>
      <c r="G73" s="24">
        <f t="shared" si="6"/>
        <v>0</v>
      </c>
      <c r="H73" s="23"/>
      <c r="I73" s="23"/>
      <c r="J73" s="23"/>
      <c r="K73" s="24">
        <f t="shared" si="7"/>
        <v>0</v>
      </c>
      <c r="L73" s="23"/>
      <c r="M73" s="23"/>
      <c r="N73" s="23"/>
      <c r="O73" s="24">
        <f t="shared" si="8"/>
        <v>0</v>
      </c>
      <c r="P73" s="23"/>
      <c r="Q73" s="23"/>
      <c r="R73" s="23"/>
      <c r="S73" s="24">
        <f t="shared" si="9"/>
        <v>0</v>
      </c>
      <c r="T73" s="23"/>
      <c r="U73" s="16"/>
      <c r="V73" s="17"/>
    </row>
    <row r="74" spans="3:22" x14ac:dyDescent="0.25">
      <c r="C74" s="22" t="s">
        <v>150</v>
      </c>
      <c r="D74" s="23"/>
      <c r="E74" s="23"/>
      <c r="F74" s="23"/>
      <c r="G74" s="24">
        <f t="shared" si="6"/>
        <v>0</v>
      </c>
      <c r="H74" s="23"/>
      <c r="I74" s="23"/>
      <c r="J74" s="23"/>
      <c r="K74" s="24">
        <f t="shared" si="7"/>
        <v>0</v>
      </c>
      <c r="L74" s="23"/>
      <c r="M74" s="23"/>
      <c r="N74" s="23"/>
      <c r="O74" s="24">
        <f t="shared" si="8"/>
        <v>0</v>
      </c>
      <c r="P74" s="23"/>
      <c r="Q74" s="23"/>
      <c r="R74" s="23"/>
      <c r="S74" s="24">
        <f t="shared" si="9"/>
        <v>0</v>
      </c>
      <c r="T74" s="23"/>
      <c r="U74" s="16"/>
      <c r="V74" s="17"/>
    </row>
    <row r="75" spans="3:22" x14ac:dyDescent="0.25"/>
    <row r="76" spans="3:22" x14ac:dyDescent="0.25"/>
    <row r="77" spans="3:22" x14ac:dyDescent="0.25">
      <c r="C77" s="3" t="s">
        <v>182</v>
      </c>
    </row>
    <row r="78" spans="3:22" x14ac:dyDescent="0.25"/>
    <row r="79" spans="3:22" x14ac:dyDescent="0.25">
      <c r="C79" s="13" t="s">
        <v>0</v>
      </c>
      <c r="D79" s="13" t="s">
        <v>151</v>
      </c>
      <c r="E79" s="13" t="s">
        <v>152</v>
      </c>
      <c r="F79" s="13" t="s">
        <v>153</v>
      </c>
      <c r="G79" s="13" t="s">
        <v>154</v>
      </c>
      <c r="H79" s="13" t="s">
        <v>155</v>
      </c>
      <c r="I79" s="13" t="s">
        <v>156</v>
      </c>
      <c r="J79" s="13" t="s">
        <v>157</v>
      </c>
      <c r="K79" s="13" t="s">
        <v>166</v>
      </c>
      <c r="L79" s="13" t="s">
        <v>158</v>
      </c>
      <c r="M79" s="13" t="s">
        <v>159</v>
      </c>
      <c r="N79" s="13" t="s">
        <v>160</v>
      </c>
      <c r="O79" s="13" t="s">
        <v>164</v>
      </c>
      <c r="P79" s="13" t="s">
        <v>161</v>
      </c>
      <c r="Q79" s="13" t="s">
        <v>162</v>
      </c>
      <c r="R79" s="13" t="s">
        <v>163</v>
      </c>
      <c r="S79" s="13" t="s">
        <v>165</v>
      </c>
      <c r="T79" s="13" t="s">
        <v>167</v>
      </c>
    </row>
    <row r="80" spans="3:22" x14ac:dyDescent="0.25">
      <c r="C80" s="22" t="s">
        <v>136</v>
      </c>
      <c r="D80" s="23"/>
      <c r="E80" s="23"/>
      <c r="F80" s="23"/>
      <c r="G80" s="24">
        <f>SUBTOTAL(9,D80:F80)</f>
        <v>0</v>
      </c>
      <c r="H80" s="23"/>
      <c r="I80" s="23"/>
      <c r="J80" s="23"/>
      <c r="K80" s="24">
        <f>SUBTOTAL(9,H80:J80)</f>
        <v>0</v>
      </c>
      <c r="L80" s="23"/>
      <c r="M80" s="23"/>
      <c r="N80" s="23"/>
      <c r="O80" s="24">
        <f>SUBTOTAL(9,L80:N80)</f>
        <v>0</v>
      </c>
      <c r="P80" s="23"/>
      <c r="Q80" s="23"/>
      <c r="R80" s="23"/>
      <c r="S80" s="24">
        <f>SUBTOTAL(9,P80:R80)</f>
        <v>0</v>
      </c>
      <c r="T80" s="23"/>
    </row>
    <row r="81" spans="3:20" x14ac:dyDescent="0.25">
      <c r="C81" s="22" t="s">
        <v>137</v>
      </c>
      <c r="D81" s="23"/>
      <c r="E81" s="23"/>
      <c r="F81" s="23"/>
      <c r="G81" s="24">
        <f t="shared" ref="G81:G94" si="10">SUBTOTAL(9,D81:F81)</f>
        <v>0</v>
      </c>
      <c r="H81" s="23"/>
      <c r="I81" s="23"/>
      <c r="J81" s="23"/>
      <c r="K81" s="24">
        <f t="shared" ref="K81:K94" si="11">SUBTOTAL(9,H81:J81)</f>
        <v>0</v>
      </c>
      <c r="L81" s="23"/>
      <c r="M81" s="23"/>
      <c r="N81" s="23"/>
      <c r="O81" s="24">
        <f t="shared" ref="O81:O94" si="12">SUBTOTAL(9,L81:N81)</f>
        <v>0</v>
      </c>
      <c r="P81" s="23"/>
      <c r="Q81" s="23"/>
      <c r="R81" s="23"/>
      <c r="S81" s="24">
        <f t="shared" ref="S81:S94" si="13">SUBTOTAL(9,P81:R81)</f>
        <v>0</v>
      </c>
      <c r="T81" s="23"/>
    </row>
    <row r="82" spans="3:20" x14ac:dyDescent="0.25">
      <c r="C82" s="22" t="s">
        <v>144</v>
      </c>
      <c r="D82" s="23"/>
      <c r="E82" s="23"/>
      <c r="F82" s="23"/>
      <c r="G82" s="24">
        <f t="shared" si="10"/>
        <v>0</v>
      </c>
      <c r="H82" s="23"/>
      <c r="I82" s="23"/>
      <c r="J82" s="23"/>
      <c r="K82" s="24">
        <f t="shared" si="11"/>
        <v>0</v>
      </c>
      <c r="L82" s="23"/>
      <c r="M82" s="23"/>
      <c r="N82" s="23"/>
      <c r="O82" s="24">
        <f t="shared" si="12"/>
        <v>0</v>
      </c>
      <c r="P82" s="23"/>
      <c r="Q82" s="23"/>
      <c r="R82" s="23"/>
      <c r="S82" s="24">
        <f t="shared" si="13"/>
        <v>0</v>
      </c>
      <c r="T82" s="23"/>
    </row>
    <row r="83" spans="3:20" x14ac:dyDescent="0.25">
      <c r="C83" s="22" t="s">
        <v>138</v>
      </c>
      <c r="D83" s="23"/>
      <c r="E83" s="23"/>
      <c r="F83" s="23"/>
      <c r="G83" s="24">
        <f t="shared" si="10"/>
        <v>0</v>
      </c>
      <c r="H83" s="23"/>
      <c r="I83" s="23"/>
      <c r="J83" s="23"/>
      <c r="K83" s="24">
        <f t="shared" si="11"/>
        <v>0</v>
      </c>
      <c r="L83" s="23"/>
      <c r="M83" s="23"/>
      <c r="N83" s="23"/>
      <c r="O83" s="24">
        <f t="shared" si="12"/>
        <v>0</v>
      </c>
      <c r="P83" s="23"/>
      <c r="Q83" s="23"/>
      <c r="R83" s="23"/>
      <c r="S83" s="24">
        <f t="shared" si="13"/>
        <v>0</v>
      </c>
      <c r="T83" s="23"/>
    </row>
    <row r="84" spans="3:20" x14ac:dyDescent="0.25">
      <c r="C84" s="22" t="s">
        <v>139</v>
      </c>
      <c r="D84" s="23"/>
      <c r="E84" s="23"/>
      <c r="F84" s="23"/>
      <c r="G84" s="24">
        <f t="shared" si="10"/>
        <v>0</v>
      </c>
      <c r="H84" s="23"/>
      <c r="I84" s="23"/>
      <c r="J84" s="23"/>
      <c r="K84" s="24">
        <f t="shared" si="11"/>
        <v>0</v>
      </c>
      <c r="L84" s="23"/>
      <c r="M84" s="23"/>
      <c r="N84" s="23"/>
      <c r="O84" s="24">
        <f t="shared" si="12"/>
        <v>0</v>
      </c>
      <c r="P84" s="23"/>
      <c r="Q84" s="23"/>
      <c r="R84" s="23"/>
      <c r="S84" s="24">
        <f t="shared" si="13"/>
        <v>0</v>
      </c>
      <c r="T84" s="23"/>
    </row>
    <row r="85" spans="3:20" x14ac:dyDescent="0.25">
      <c r="C85" s="22" t="s">
        <v>140</v>
      </c>
      <c r="D85" s="23"/>
      <c r="E85" s="23"/>
      <c r="F85" s="23"/>
      <c r="G85" s="24">
        <f t="shared" si="10"/>
        <v>0</v>
      </c>
      <c r="H85" s="23"/>
      <c r="I85" s="23"/>
      <c r="J85" s="23"/>
      <c r="K85" s="24">
        <f t="shared" si="11"/>
        <v>0</v>
      </c>
      <c r="L85" s="23"/>
      <c r="M85" s="23"/>
      <c r="N85" s="23"/>
      <c r="O85" s="24">
        <f t="shared" si="12"/>
        <v>0</v>
      </c>
      <c r="P85" s="23"/>
      <c r="Q85" s="23"/>
      <c r="R85" s="23"/>
      <c r="S85" s="24">
        <f t="shared" si="13"/>
        <v>0</v>
      </c>
      <c r="T85" s="23"/>
    </row>
    <row r="86" spans="3:20" x14ac:dyDescent="0.25">
      <c r="C86" s="22" t="s">
        <v>141</v>
      </c>
      <c r="D86" s="23"/>
      <c r="E86" s="23"/>
      <c r="F86" s="23"/>
      <c r="G86" s="24">
        <f t="shared" si="10"/>
        <v>0</v>
      </c>
      <c r="H86" s="23"/>
      <c r="I86" s="23"/>
      <c r="J86" s="23"/>
      <c r="K86" s="24">
        <f t="shared" si="11"/>
        <v>0</v>
      </c>
      <c r="L86" s="23"/>
      <c r="M86" s="23"/>
      <c r="N86" s="23"/>
      <c r="O86" s="24">
        <f t="shared" si="12"/>
        <v>0</v>
      </c>
      <c r="P86" s="23"/>
      <c r="Q86" s="23"/>
      <c r="R86" s="23"/>
      <c r="S86" s="24">
        <f t="shared" si="13"/>
        <v>0</v>
      </c>
      <c r="T86" s="23"/>
    </row>
    <row r="87" spans="3:20" x14ac:dyDescent="0.25">
      <c r="C87" s="22" t="s">
        <v>143</v>
      </c>
      <c r="D87" s="23"/>
      <c r="E87" s="23"/>
      <c r="F87" s="23"/>
      <c r="G87" s="24">
        <f t="shared" si="10"/>
        <v>0</v>
      </c>
      <c r="H87" s="23"/>
      <c r="I87" s="23"/>
      <c r="J87" s="23"/>
      <c r="K87" s="24">
        <f t="shared" si="11"/>
        <v>0</v>
      </c>
      <c r="L87" s="23"/>
      <c r="M87" s="23"/>
      <c r="N87" s="23"/>
      <c r="O87" s="24">
        <f t="shared" si="12"/>
        <v>0</v>
      </c>
      <c r="P87" s="23"/>
      <c r="Q87" s="23"/>
      <c r="R87" s="23"/>
      <c r="S87" s="24">
        <f t="shared" si="13"/>
        <v>0</v>
      </c>
      <c r="T87" s="23"/>
    </row>
    <row r="88" spans="3:20" x14ac:dyDescent="0.25">
      <c r="C88" s="22" t="s">
        <v>142</v>
      </c>
      <c r="D88" s="23"/>
      <c r="E88" s="23"/>
      <c r="F88" s="23"/>
      <c r="G88" s="24">
        <f t="shared" si="10"/>
        <v>0</v>
      </c>
      <c r="H88" s="23"/>
      <c r="I88" s="23"/>
      <c r="J88" s="23"/>
      <c r="K88" s="24">
        <f t="shared" si="11"/>
        <v>0</v>
      </c>
      <c r="L88" s="23"/>
      <c r="M88" s="23"/>
      <c r="N88" s="23"/>
      <c r="O88" s="24">
        <f t="shared" si="12"/>
        <v>0</v>
      </c>
      <c r="P88" s="23"/>
      <c r="Q88" s="23"/>
      <c r="R88" s="23"/>
      <c r="S88" s="24">
        <f t="shared" si="13"/>
        <v>0</v>
      </c>
      <c r="T88" s="23"/>
    </row>
    <row r="89" spans="3:20" x14ac:dyDescent="0.25">
      <c r="C89" s="22" t="s">
        <v>145</v>
      </c>
      <c r="D89" s="23"/>
      <c r="E89" s="23"/>
      <c r="F89" s="23"/>
      <c r="G89" s="24">
        <f t="shared" si="10"/>
        <v>0</v>
      </c>
      <c r="H89" s="23"/>
      <c r="I89" s="23"/>
      <c r="J89" s="23"/>
      <c r="K89" s="24">
        <f t="shared" si="11"/>
        <v>0</v>
      </c>
      <c r="L89" s="23"/>
      <c r="M89" s="23"/>
      <c r="N89" s="23"/>
      <c r="O89" s="24">
        <f t="shared" si="12"/>
        <v>0</v>
      </c>
      <c r="P89" s="23"/>
      <c r="Q89" s="23"/>
      <c r="R89" s="23"/>
      <c r="S89" s="24">
        <f t="shared" si="13"/>
        <v>0</v>
      </c>
      <c r="T89" s="23"/>
    </row>
    <row r="90" spans="3:20" x14ac:dyDescent="0.25">
      <c r="C90" s="22" t="s">
        <v>146</v>
      </c>
      <c r="D90" s="23"/>
      <c r="E90" s="23"/>
      <c r="F90" s="23"/>
      <c r="G90" s="24">
        <f t="shared" si="10"/>
        <v>0</v>
      </c>
      <c r="H90" s="23"/>
      <c r="I90" s="23"/>
      <c r="J90" s="23"/>
      <c r="K90" s="24">
        <f t="shared" si="11"/>
        <v>0</v>
      </c>
      <c r="L90" s="23"/>
      <c r="M90" s="23"/>
      <c r="N90" s="23"/>
      <c r="O90" s="24">
        <f t="shared" si="12"/>
        <v>0</v>
      </c>
      <c r="P90" s="23"/>
      <c r="Q90" s="23"/>
      <c r="R90" s="23"/>
      <c r="S90" s="24">
        <f t="shared" si="13"/>
        <v>0</v>
      </c>
      <c r="T90" s="23"/>
    </row>
    <row r="91" spans="3:20" x14ac:dyDescent="0.25">
      <c r="C91" s="22" t="s">
        <v>147</v>
      </c>
      <c r="D91" s="23"/>
      <c r="E91" s="23"/>
      <c r="F91" s="23"/>
      <c r="G91" s="24">
        <f t="shared" si="10"/>
        <v>0</v>
      </c>
      <c r="H91" s="23"/>
      <c r="I91" s="23"/>
      <c r="J91" s="23"/>
      <c r="K91" s="24">
        <f t="shared" si="11"/>
        <v>0</v>
      </c>
      <c r="L91" s="23"/>
      <c r="M91" s="23"/>
      <c r="N91" s="23"/>
      <c r="O91" s="24">
        <f t="shared" si="12"/>
        <v>0</v>
      </c>
      <c r="P91" s="23"/>
      <c r="Q91" s="23"/>
      <c r="R91" s="23"/>
      <c r="S91" s="24">
        <f t="shared" si="13"/>
        <v>0</v>
      </c>
      <c r="T91" s="23"/>
    </row>
    <row r="92" spans="3:20" x14ac:dyDescent="0.25">
      <c r="C92" s="22" t="s">
        <v>148</v>
      </c>
      <c r="D92" s="23"/>
      <c r="E92" s="23"/>
      <c r="F92" s="23"/>
      <c r="G92" s="24">
        <f t="shared" si="10"/>
        <v>0</v>
      </c>
      <c r="H92" s="23"/>
      <c r="I92" s="23"/>
      <c r="J92" s="23"/>
      <c r="K92" s="24">
        <f t="shared" si="11"/>
        <v>0</v>
      </c>
      <c r="L92" s="23"/>
      <c r="M92" s="23"/>
      <c r="N92" s="23"/>
      <c r="O92" s="24">
        <f t="shared" si="12"/>
        <v>0</v>
      </c>
      <c r="P92" s="23"/>
      <c r="Q92" s="23"/>
      <c r="R92" s="23"/>
      <c r="S92" s="24">
        <f t="shared" si="13"/>
        <v>0</v>
      </c>
      <c r="T92" s="23"/>
    </row>
    <row r="93" spans="3:20" x14ac:dyDescent="0.25">
      <c r="C93" s="22" t="s">
        <v>149</v>
      </c>
      <c r="D93" s="23"/>
      <c r="E93" s="23"/>
      <c r="F93" s="23"/>
      <c r="G93" s="24">
        <f t="shared" si="10"/>
        <v>0</v>
      </c>
      <c r="H93" s="23"/>
      <c r="I93" s="23"/>
      <c r="J93" s="23"/>
      <c r="K93" s="24">
        <f t="shared" si="11"/>
        <v>0</v>
      </c>
      <c r="L93" s="23"/>
      <c r="M93" s="23"/>
      <c r="N93" s="23"/>
      <c r="O93" s="24">
        <f t="shared" si="12"/>
        <v>0</v>
      </c>
      <c r="P93" s="23"/>
      <c r="Q93" s="23"/>
      <c r="R93" s="23"/>
      <c r="S93" s="24">
        <f t="shared" si="13"/>
        <v>0</v>
      </c>
      <c r="T93" s="23"/>
    </row>
    <row r="94" spans="3:20" x14ac:dyDescent="0.25">
      <c r="C94" s="22" t="s">
        <v>150</v>
      </c>
      <c r="D94" s="23"/>
      <c r="E94" s="23"/>
      <c r="F94" s="23"/>
      <c r="G94" s="24">
        <f t="shared" si="10"/>
        <v>0</v>
      </c>
      <c r="H94" s="23"/>
      <c r="I94" s="23"/>
      <c r="J94" s="23"/>
      <c r="K94" s="24">
        <f t="shared" si="11"/>
        <v>0</v>
      </c>
      <c r="L94" s="23"/>
      <c r="M94" s="23"/>
      <c r="N94" s="23"/>
      <c r="O94" s="24">
        <f t="shared" si="12"/>
        <v>0</v>
      </c>
      <c r="P94" s="23"/>
      <c r="Q94" s="23"/>
      <c r="R94" s="23"/>
      <c r="S94" s="24">
        <f t="shared" si="13"/>
        <v>0</v>
      </c>
      <c r="T94" s="23"/>
    </row>
    <row r="97" spans="3:9" ht="15" customHeight="1" x14ac:dyDescent="0.25">
      <c r="C97" s="3" t="s">
        <v>192</v>
      </c>
    </row>
    <row r="98" spans="3:9" ht="15" customHeight="1" x14ac:dyDescent="0.25">
      <c r="D98" s="13" t="s">
        <v>193</v>
      </c>
      <c r="E98" s="13" t="s">
        <v>194</v>
      </c>
      <c r="F98" s="13" t="s">
        <v>195</v>
      </c>
      <c r="G98" s="13" t="s">
        <v>196</v>
      </c>
      <c r="H98" s="13" t="s">
        <v>197</v>
      </c>
      <c r="I98" s="13" t="s">
        <v>198</v>
      </c>
    </row>
    <row r="99" spans="3:9" ht="15" customHeight="1" x14ac:dyDescent="0.25">
      <c r="C99" s="22" t="s">
        <v>136</v>
      </c>
      <c r="D99" s="23">
        <v>115067</v>
      </c>
      <c r="E99" s="23">
        <v>126573.70000000001</v>
      </c>
      <c r="F99" s="23">
        <v>183531.86500000002</v>
      </c>
      <c r="G99" s="23">
        <v>211061.64475000001</v>
      </c>
      <c r="H99" s="23">
        <v>274380.13817500003</v>
      </c>
      <c r="I99" s="25"/>
    </row>
    <row r="100" spans="3:9" ht="15" customHeight="1" x14ac:dyDescent="0.25">
      <c r="C100" s="22" t="s">
        <v>137</v>
      </c>
      <c r="D100" s="23">
        <v>161967</v>
      </c>
      <c r="E100" s="23">
        <v>234852.15</v>
      </c>
      <c r="F100" s="23">
        <v>258337.36500000002</v>
      </c>
      <c r="G100" s="23">
        <v>284171.10150000005</v>
      </c>
      <c r="H100" s="23">
        <v>412048.09717500006</v>
      </c>
      <c r="I100" s="22"/>
    </row>
    <row r="101" spans="3:9" ht="15" customHeight="1" x14ac:dyDescent="0.25">
      <c r="C101" s="22" t="s">
        <v>144</v>
      </c>
      <c r="D101" s="23">
        <v>61855</v>
      </c>
      <c r="E101" s="23">
        <v>68040.5</v>
      </c>
      <c r="F101" s="23">
        <v>88452.650000000009</v>
      </c>
      <c r="G101" s="23">
        <v>114988.44500000002</v>
      </c>
      <c r="H101" s="23">
        <v>166733.24525000004</v>
      </c>
      <c r="I101" s="22"/>
    </row>
    <row r="102" spans="3:9" ht="15" customHeight="1" x14ac:dyDescent="0.25">
      <c r="C102" s="22" t="s">
        <v>138</v>
      </c>
      <c r="D102" s="23">
        <v>151464</v>
      </c>
      <c r="E102" s="23">
        <v>166610.40000000002</v>
      </c>
      <c r="F102" s="23">
        <v>216593.52000000005</v>
      </c>
      <c r="G102" s="23">
        <v>249082.54800000004</v>
      </c>
      <c r="H102" s="23">
        <v>273990.80280000006</v>
      </c>
      <c r="I102" s="22"/>
    </row>
    <row r="103" spans="3:9" ht="15" customHeight="1" x14ac:dyDescent="0.25">
      <c r="C103" s="22" t="s">
        <v>139</v>
      </c>
      <c r="D103" s="23">
        <v>112382</v>
      </c>
      <c r="E103" s="23">
        <v>123620.20000000001</v>
      </c>
      <c r="F103" s="23">
        <v>179249.29</v>
      </c>
      <c r="G103" s="23">
        <v>259911.4705</v>
      </c>
      <c r="H103" s="23">
        <v>337884.91165000002</v>
      </c>
      <c r="I103" s="22"/>
    </row>
    <row r="104" spans="3:9" ht="15" customHeight="1" x14ac:dyDescent="0.25">
      <c r="C104" s="22" t="s">
        <v>140</v>
      </c>
      <c r="D104" s="23">
        <v>194519</v>
      </c>
      <c r="E104" s="23">
        <v>282052.55</v>
      </c>
      <c r="F104" s="23">
        <v>310257.80499999999</v>
      </c>
      <c r="G104" s="23">
        <v>356796.47574999998</v>
      </c>
      <c r="H104" s="23">
        <v>463835.41847500001</v>
      </c>
      <c r="I104" s="22"/>
    </row>
    <row r="105" spans="3:9" ht="15" customHeight="1" x14ac:dyDescent="0.25">
      <c r="C105" s="22" t="s">
        <v>141</v>
      </c>
      <c r="D105" s="23">
        <v>160792</v>
      </c>
      <c r="E105" s="23">
        <v>176871.2</v>
      </c>
      <c r="F105" s="23">
        <v>194558.32000000004</v>
      </c>
      <c r="G105" s="23">
        <v>214014.15200000006</v>
      </c>
      <c r="H105" s="23">
        <v>310320.5204000001</v>
      </c>
      <c r="I105" s="22"/>
    </row>
    <row r="106" spans="3:9" ht="15" customHeight="1" x14ac:dyDescent="0.25">
      <c r="C106" s="22" t="s">
        <v>143</v>
      </c>
      <c r="D106" s="23">
        <v>111357</v>
      </c>
      <c r="E106" s="23">
        <v>128060.54999999999</v>
      </c>
      <c r="F106" s="23">
        <v>147269.63249999998</v>
      </c>
      <c r="G106" s="23">
        <v>169360.07737499996</v>
      </c>
      <c r="H106" s="23">
        <v>245572.11219374993</v>
      </c>
      <c r="I106" s="22"/>
    </row>
    <row r="107" spans="3:9" ht="15" customHeight="1" x14ac:dyDescent="0.25">
      <c r="C107" s="22" t="s">
        <v>142</v>
      </c>
      <c r="D107" s="23"/>
      <c r="E107" s="23">
        <v>167531.1</v>
      </c>
      <c r="F107" s="23">
        <v>184284.21000000002</v>
      </c>
      <c r="G107" s="23">
        <v>267212.10450000002</v>
      </c>
      <c r="H107" s="23">
        <v>307293.92017499998</v>
      </c>
      <c r="I107" s="22"/>
    </row>
    <row r="108" spans="3:9" ht="15" customHeight="1" x14ac:dyDescent="0.25">
      <c r="C108" s="22" t="s">
        <v>145</v>
      </c>
      <c r="D108" s="23"/>
      <c r="E108" s="23">
        <v>227120.4</v>
      </c>
      <c r="F108" s="23">
        <v>329324.57999999996</v>
      </c>
      <c r="G108" s="23">
        <v>477520.64099999995</v>
      </c>
      <c r="H108" s="23">
        <v>549148.73714999994</v>
      </c>
      <c r="I108" s="22"/>
    </row>
    <row r="109" spans="3:9" ht="15" customHeight="1" x14ac:dyDescent="0.25">
      <c r="C109" s="22" t="s">
        <v>146</v>
      </c>
      <c r="D109" s="23"/>
      <c r="E109" s="23">
        <v>81831.100000000006</v>
      </c>
      <c r="F109" s="23">
        <v>118655.095</v>
      </c>
      <c r="G109" s="23">
        <v>136453.35924999998</v>
      </c>
      <c r="H109" s="23">
        <v>156921.36313749995</v>
      </c>
      <c r="I109" s="22"/>
    </row>
    <row r="110" spans="3:9" ht="15" customHeight="1" x14ac:dyDescent="0.25">
      <c r="C110" s="22" t="s">
        <v>147</v>
      </c>
      <c r="D110" s="23"/>
      <c r="E110" s="23">
        <v>85640.5</v>
      </c>
      <c r="F110" s="23">
        <v>111332.65000000001</v>
      </c>
      <c r="G110" s="23">
        <v>161432.3425</v>
      </c>
      <c r="H110" s="23">
        <v>209862.04525</v>
      </c>
      <c r="I110" s="22"/>
    </row>
    <row r="111" spans="3:9" ht="15" customHeight="1" x14ac:dyDescent="0.25">
      <c r="C111" s="22" t="s">
        <v>148</v>
      </c>
      <c r="D111" s="23"/>
      <c r="E111" s="23">
        <v>141205.90000000002</v>
      </c>
      <c r="F111" s="23">
        <v>155326.49000000005</v>
      </c>
      <c r="G111" s="23">
        <v>225223.41050000006</v>
      </c>
      <c r="H111" s="23">
        <v>247745.75155000007</v>
      </c>
      <c r="I111" s="22"/>
    </row>
    <row r="112" spans="3:9" ht="15" customHeight="1" x14ac:dyDescent="0.25">
      <c r="C112" s="22" t="s">
        <v>149</v>
      </c>
      <c r="D112" s="23"/>
      <c r="E112" s="23">
        <v>154485.25</v>
      </c>
      <c r="F112" s="23">
        <v>177658.03749999998</v>
      </c>
      <c r="G112" s="23">
        <v>230955.44874999998</v>
      </c>
      <c r="H112" s="23">
        <v>265598.76606249996</v>
      </c>
      <c r="I112" s="22"/>
    </row>
    <row r="113" spans="3:9" ht="15" customHeight="1" x14ac:dyDescent="0.25">
      <c r="C113" s="22" t="s">
        <v>150</v>
      </c>
      <c r="D113" s="23"/>
      <c r="E113" s="23">
        <v>248951.30000000002</v>
      </c>
      <c r="F113" s="23">
        <v>360979.38500000001</v>
      </c>
      <c r="G113" s="23">
        <v>523420.10824999999</v>
      </c>
      <c r="H113" s="23">
        <v>680446.14072500006</v>
      </c>
      <c r="I113" s="22"/>
    </row>
    <row r="118" spans="3:9" ht="15" customHeight="1" x14ac:dyDescent="0.25">
      <c r="C118" s="3" t="s">
        <v>821</v>
      </c>
    </row>
    <row r="120" spans="3:9" ht="28.5" customHeight="1" x14ac:dyDescent="0.25">
      <c r="C120" s="13" t="s">
        <v>0</v>
      </c>
      <c r="D120" s="13" t="s">
        <v>167</v>
      </c>
      <c r="E120" s="65" t="s">
        <v>822</v>
      </c>
    </row>
    <row r="121" spans="3:9" ht="15" customHeight="1" x14ac:dyDescent="0.25">
      <c r="C121" s="22" t="s">
        <v>136</v>
      </c>
      <c r="D121" s="23">
        <f t="shared" ref="D121:D135" si="14">T19</f>
        <v>82169.122652897262</v>
      </c>
      <c r="E121" s="7"/>
    </row>
    <row r="122" spans="3:9" ht="15" customHeight="1" x14ac:dyDescent="0.25">
      <c r="C122" s="22" t="s">
        <v>137</v>
      </c>
      <c r="D122" s="23">
        <f t="shared" si="14"/>
        <v>120046.96821717799</v>
      </c>
      <c r="E122" s="7"/>
    </row>
    <row r="123" spans="3:9" ht="15" customHeight="1" x14ac:dyDescent="0.25">
      <c r="C123" s="22" t="s">
        <v>144</v>
      </c>
      <c r="D123" s="23">
        <f t="shared" si="14"/>
        <v>352741.43597428728</v>
      </c>
      <c r="E123" s="7"/>
    </row>
    <row r="124" spans="3:9" ht="15" customHeight="1" x14ac:dyDescent="0.25">
      <c r="C124" s="22" t="s">
        <v>138</v>
      </c>
      <c r="D124" s="23">
        <f t="shared" si="14"/>
        <v>47019.191741387403</v>
      </c>
      <c r="E124" s="7"/>
    </row>
    <row r="125" spans="3:9" ht="15" customHeight="1" x14ac:dyDescent="0.25">
      <c r="C125" s="22" t="s">
        <v>139</v>
      </c>
      <c r="D125" s="23">
        <f t="shared" si="14"/>
        <v>184246.98893828146</v>
      </c>
      <c r="E125" s="7"/>
    </row>
    <row r="126" spans="3:9" ht="15" customHeight="1" x14ac:dyDescent="0.25">
      <c r="C126" s="22" t="s">
        <v>140</v>
      </c>
      <c r="D126" s="23">
        <f t="shared" si="14"/>
        <v>100591.67084095589</v>
      </c>
      <c r="E126" s="7"/>
    </row>
    <row r="127" spans="3:9" ht="15" customHeight="1" x14ac:dyDescent="0.25">
      <c r="C127" s="22" t="s">
        <v>141</v>
      </c>
      <c r="D127" s="23">
        <f t="shared" si="14"/>
        <v>267026.93765974045</v>
      </c>
      <c r="E127" s="7"/>
    </row>
    <row r="128" spans="3:9" ht="15" customHeight="1" x14ac:dyDescent="0.25">
      <c r="C128" s="22" t="s">
        <v>143</v>
      </c>
      <c r="D128" s="23">
        <f t="shared" si="14"/>
        <v>109316.45861797759</v>
      </c>
      <c r="E128" s="7"/>
    </row>
    <row r="129" spans="3:5" ht="15" customHeight="1" x14ac:dyDescent="0.25">
      <c r="C129" s="22" t="s">
        <v>142</v>
      </c>
      <c r="D129" s="23">
        <f t="shared" si="14"/>
        <v>61567.445381071921</v>
      </c>
      <c r="E129" s="7"/>
    </row>
    <row r="130" spans="3:5" ht="15" customHeight="1" x14ac:dyDescent="0.25">
      <c r="C130" s="22" t="s">
        <v>145</v>
      </c>
      <c r="D130" s="23">
        <f t="shared" si="14"/>
        <v>142712.95638228825</v>
      </c>
      <c r="E130" s="7"/>
    </row>
    <row r="131" spans="3:5" ht="15" customHeight="1" x14ac:dyDescent="0.25">
      <c r="C131" s="22" t="s">
        <v>146</v>
      </c>
      <c r="D131" s="23">
        <f t="shared" si="14"/>
        <v>365090.55267356656</v>
      </c>
      <c r="E131" s="7"/>
    </row>
    <row r="132" spans="3:5" ht="15" customHeight="1" x14ac:dyDescent="0.25">
      <c r="C132" s="22" t="s">
        <v>147</v>
      </c>
      <c r="D132" s="23">
        <f t="shared" si="14"/>
        <v>90883.206010642549</v>
      </c>
      <c r="E132" s="7"/>
    </row>
    <row r="133" spans="3:5" ht="15" customHeight="1" x14ac:dyDescent="0.25">
      <c r="C133" s="22" t="s">
        <v>148</v>
      </c>
      <c r="D133" s="23">
        <f t="shared" si="14"/>
        <v>145497.92623894528</v>
      </c>
      <c r="E133" s="7"/>
    </row>
    <row r="134" spans="3:5" ht="15" customHeight="1" x14ac:dyDescent="0.25">
      <c r="C134" s="22" t="s">
        <v>149</v>
      </c>
      <c r="D134" s="23">
        <f t="shared" si="14"/>
        <v>49438.594972494684</v>
      </c>
      <c r="E134" s="7"/>
    </row>
    <row r="135" spans="3:5" ht="15" customHeight="1" x14ac:dyDescent="0.25">
      <c r="C135" s="22" t="s">
        <v>150</v>
      </c>
      <c r="D135" s="23">
        <f t="shared" si="14"/>
        <v>194736.07102709753</v>
      </c>
      <c r="E135" s="7"/>
    </row>
  </sheetData>
  <conditionalFormatting sqref="V19:V33">
    <cfRule type="iconSet" priority="3">
      <iconSet reverse="1">
        <cfvo type="percent" val="0"/>
        <cfvo type="num" val="0.5"/>
        <cfvo type="num" val="0.75"/>
      </iconSet>
    </cfRule>
  </conditionalFormatting>
  <conditionalFormatting sqref="V60:V74">
    <cfRule type="iconSet" priority="2">
      <iconSet reverse="1">
        <cfvo type="percent" val="0"/>
        <cfvo type="num" val="0.5"/>
        <cfvo type="num" val="0.75"/>
      </iconSet>
    </cfRule>
  </conditionalFormatting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08EF-81D0-437B-B8FF-F332C3B0A69A}">
  <sheetPr codeName="Sheet4"/>
  <dimension ref="A1:V135"/>
  <sheetViews>
    <sheetView showGridLines="0" workbookViewId="0">
      <selection activeCell="E39" sqref="E39"/>
    </sheetView>
  </sheetViews>
  <sheetFormatPr defaultRowHeight="15" customHeight="1" x14ac:dyDescent="0.25"/>
  <cols>
    <col min="1" max="1" width="5.140625" customWidth="1"/>
    <col min="2" max="2" width="19.7109375" customWidth="1"/>
    <col min="3" max="3" width="15.28515625" bestFit="1" customWidth="1"/>
    <col min="4" max="4" width="12.5703125" bestFit="1" customWidth="1"/>
    <col min="5" max="5" width="12.28515625" bestFit="1" customWidth="1"/>
    <col min="6" max="6" width="11.5703125" bestFit="1" customWidth="1"/>
    <col min="7" max="7" width="11.7109375" bestFit="1" customWidth="1"/>
    <col min="8" max="8" width="11.7109375" customWidth="1"/>
    <col min="9" max="9" width="10.5703125" bestFit="1" customWidth="1"/>
    <col min="10" max="10" width="11.5703125" bestFit="1" customWidth="1"/>
    <col min="11" max="11" width="14.28515625" customWidth="1"/>
    <col min="12" max="12" width="11.5703125" bestFit="1" customWidth="1"/>
    <col min="13" max="13" width="13.7109375" bestFit="1" customWidth="1"/>
    <col min="14" max="14" width="11.5703125" bestFit="1" customWidth="1"/>
    <col min="15" max="15" width="16.7109375" bestFit="1" customWidth="1"/>
    <col min="16" max="19" width="11.5703125" bestFit="1" customWidth="1"/>
    <col min="20" max="20" width="12.5703125" bestFit="1" customWidth="1"/>
    <col min="21" max="21" width="11.5703125" bestFit="1" customWidth="1"/>
    <col min="22" max="22" width="11.140625" bestFit="1" customWidth="1"/>
    <col min="23" max="23" width="12.5703125" bestFit="1" customWidth="1"/>
  </cols>
  <sheetData>
    <row r="1" spans="1:16" x14ac:dyDescent="0.25"/>
    <row r="2" spans="1:16" x14ac:dyDescent="0.25">
      <c r="A2" s="15" t="s">
        <v>832</v>
      </c>
    </row>
    <row r="3" spans="1:16" x14ac:dyDescent="0.25">
      <c r="O3" s="13" t="s">
        <v>170</v>
      </c>
      <c r="P3" s="13" t="s">
        <v>171</v>
      </c>
    </row>
    <row r="4" spans="1:16" x14ac:dyDescent="0.25">
      <c r="A4" s="8">
        <v>1</v>
      </c>
      <c r="B4" s="12" t="s">
        <v>190</v>
      </c>
      <c r="C4" s="10"/>
      <c r="D4" s="10"/>
      <c r="E4" s="10"/>
      <c r="F4" s="10"/>
      <c r="G4" s="10"/>
      <c r="H4" s="10"/>
      <c r="I4" s="10"/>
      <c r="J4" s="10"/>
      <c r="K4" s="18"/>
      <c r="O4" s="7" t="s">
        <v>136</v>
      </c>
      <c r="P4" s="76">
        <f>_xlfn.XLOOKUP(O4,C19:C33,T19:T33)</f>
        <v>41084.561326448624</v>
      </c>
    </row>
    <row r="5" spans="1:16" x14ac:dyDescent="0.25">
      <c r="A5" s="8">
        <v>2</v>
      </c>
      <c r="B5" s="12" t="s">
        <v>189</v>
      </c>
      <c r="C5" s="10"/>
      <c r="D5" s="10"/>
      <c r="E5" s="10"/>
      <c r="F5" s="10"/>
      <c r="G5" s="10"/>
      <c r="H5" s="10"/>
      <c r="I5" s="10"/>
      <c r="J5" s="10"/>
      <c r="K5" s="18"/>
    </row>
    <row r="6" spans="1:16" x14ac:dyDescent="0.25">
      <c r="A6" s="8">
        <v>3</v>
      </c>
      <c r="B6" s="12" t="s">
        <v>203</v>
      </c>
      <c r="C6" s="10"/>
      <c r="D6" s="10"/>
      <c r="E6" s="10"/>
      <c r="F6" s="10"/>
      <c r="G6" s="10"/>
      <c r="H6" s="10"/>
      <c r="I6" s="10"/>
      <c r="J6" s="10"/>
      <c r="K6" s="18"/>
    </row>
    <row r="7" spans="1:16" x14ac:dyDescent="0.25">
      <c r="A7" s="8">
        <v>4</v>
      </c>
      <c r="B7" s="12" t="s">
        <v>834</v>
      </c>
      <c r="C7" s="10"/>
      <c r="D7" s="10"/>
      <c r="E7" s="10"/>
      <c r="F7" s="10"/>
      <c r="G7" s="10"/>
      <c r="H7" s="10"/>
      <c r="I7" s="10"/>
      <c r="J7" s="10"/>
      <c r="K7" s="18"/>
    </row>
    <row r="8" spans="1:16" x14ac:dyDescent="0.25">
      <c r="A8" s="8">
        <v>5</v>
      </c>
      <c r="B8" s="12" t="s">
        <v>187</v>
      </c>
      <c r="C8" s="10"/>
      <c r="D8" s="10"/>
      <c r="E8" s="10"/>
      <c r="F8" s="10"/>
      <c r="G8" s="10"/>
      <c r="H8" s="10"/>
      <c r="I8" s="10"/>
      <c r="J8" s="10"/>
      <c r="K8" s="18"/>
    </row>
    <row r="9" spans="1:16" x14ac:dyDescent="0.25">
      <c r="A9" s="8">
        <v>6</v>
      </c>
      <c r="B9" s="12" t="s">
        <v>191</v>
      </c>
      <c r="C9" s="10"/>
      <c r="D9" s="10"/>
      <c r="E9" s="10"/>
      <c r="F9" s="10"/>
      <c r="G9" s="10"/>
      <c r="H9" s="10"/>
      <c r="I9" s="10"/>
      <c r="J9" s="10"/>
      <c r="K9" s="18"/>
    </row>
    <row r="10" spans="1:16" x14ac:dyDescent="0.25">
      <c r="A10" s="8">
        <v>7</v>
      </c>
      <c r="B10" s="12" t="s">
        <v>183</v>
      </c>
      <c r="C10" s="10"/>
      <c r="D10" s="10"/>
      <c r="E10" s="10"/>
      <c r="F10" s="10"/>
      <c r="G10" s="10"/>
      <c r="H10" s="10"/>
      <c r="I10" s="10"/>
      <c r="J10" s="10"/>
      <c r="K10" s="18"/>
    </row>
    <row r="11" spans="1:16" x14ac:dyDescent="0.25">
      <c r="A11" s="8">
        <v>8</v>
      </c>
      <c r="B11" s="12" t="s">
        <v>184</v>
      </c>
      <c r="C11" s="10"/>
      <c r="D11" s="10"/>
      <c r="E11" s="10"/>
      <c r="F11" s="10"/>
      <c r="G11" s="10"/>
      <c r="H11" s="10"/>
      <c r="I11" s="10"/>
      <c r="J11" s="10"/>
      <c r="K11" s="18"/>
    </row>
    <row r="12" spans="1:16" x14ac:dyDescent="0.25">
      <c r="A12" s="8">
        <v>10</v>
      </c>
      <c r="B12" s="12" t="s">
        <v>835</v>
      </c>
      <c r="C12" s="10"/>
      <c r="D12" s="10"/>
      <c r="E12" s="10"/>
      <c r="F12" s="10"/>
      <c r="G12" s="10"/>
      <c r="H12" s="10"/>
      <c r="I12" s="10"/>
      <c r="J12" s="10"/>
      <c r="K12" s="18"/>
    </row>
    <row r="13" spans="1:16" x14ac:dyDescent="0.25">
      <c r="A13" s="8">
        <v>11</v>
      </c>
      <c r="B13" s="12" t="s">
        <v>823</v>
      </c>
      <c r="C13" s="10"/>
      <c r="D13" s="10"/>
      <c r="E13" s="10"/>
      <c r="F13" s="10"/>
      <c r="G13" s="10"/>
      <c r="H13" s="10"/>
      <c r="I13" s="10"/>
      <c r="J13" s="10"/>
      <c r="K13" s="18"/>
    </row>
    <row r="14" spans="1:16" x14ac:dyDescent="0.25">
      <c r="A14" s="8">
        <v>12</v>
      </c>
      <c r="B14" s="12" t="s">
        <v>836</v>
      </c>
      <c r="C14" s="10"/>
      <c r="D14" s="10"/>
      <c r="E14" s="10"/>
      <c r="F14" s="10"/>
      <c r="G14" s="10"/>
      <c r="H14" s="10"/>
      <c r="I14" s="10"/>
      <c r="J14" s="10"/>
      <c r="K14" s="18"/>
    </row>
    <row r="15" spans="1:16" x14ac:dyDescent="0.25"/>
    <row r="16" spans="1:16" x14ac:dyDescent="0.25">
      <c r="C16" s="3" t="s">
        <v>172</v>
      </c>
    </row>
    <row r="17" spans="1:22" x14ac:dyDescent="0.25"/>
    <row r="18" spans="1:22" x14ac:dyDescent="0.25">
      <c r="C18" s="13" t="s">
        <v>0</v>
      </c>
      <c r="D18" s="13" t="s">
        <v>151</v>
      </c>
      <c r="E18" s="13" t="s">
        <v>152</v>
      </c>
      <c r="F18" s="13" t="s">
        <v>153</v>
      </c>
      <c r="G18" s="13" t="s">
        <v>154</v>
      </c>
      <c r="H18" s="13" t="s">
        <v>155</v>
      </c>
      <c r="I18" s="13" t="s">
        <v>156</v>
      </c>
      <c r="J18" s="13" t="s">
        <v>157</v>
      </c>
      <c r="K18" s="13" t="s">
        <v>166</v>
      </c>
      <c r="L18" s="13" t="s">
        <v>158</v>
      </c>
      <c r="M18" s="13" t="s">
        <v>159</v>
      </c>
      <c r="N18" s="13" t="s">
        <v>160</v>
      </c>
      <c r="O18" s="13" t="s">
        <v>164</v>
      </c>
      <c r="P18" s="13" t="s">
        <v>161</v>
      </c>
      <c r="Q18" s="13" t="s">
        <v>162</v>
      </c>
      <c r="R18" s="13" t="s">
        <v>163</v>
      </c>
      <c r="S18" s="13" t="s">
        <v>165</v>
      </c>
      <c r="T18" s="13" t="s">
        <v>167</v>
      </c>
      <c r="U18" s="13" t="s">
        <v>168</v>
      </c>
      <c r="V18" s="13" t="s">
        <v>169</v>
      </c>
    </row>
    <row r="19" spans="1:22" x14ac:dyDescent="0.25">
      <c r="A19" s="17"/>
      <c r="C19" s="22" t="s">
        <v>136</v>
      </c>
      <c r="D19" s="23">
        <v>1038</v>
      </c>
      <c r="E19" s="23">
        <v>1245.5999999999999</v>
      </c>
      <c r="F19" s="23">
        <v>1494.7199999999998</v>
      </c>
      <c r="G19" s="24">
        <f>SUBTOTAL(9,D19:F19)</f>
        <v>3778.3199999999997</v>
      </c>
      <c r="H19" s="23">
        <v>1793.6639999999998</v>
      </c>
      <c r="I19" s="23">
        <v>2152.3967999999995</v>
      </c>
      <c r="J19" s="23">
        <v>2582.8761599999993</v>
      </c>
      <c r="K19" s="24">
        <f>SUBTOTAL(9,H19:J19)</f>
        <v>6528.9369599999991</v>
      </c>
      <c r="L19" s="23">
        <v>3099.451391999999</v>
      </c>
      <c r="M19" s="23">
        <v>3719.3416703999987</v>
      </c>
      <c r="N19" s="23">
        <v>4463.2100044799981</v>
      </c>
      <c r="O19" s="24">
        <f>SUBTOTAL(9,L19:N19)</f>
        <v>11282.003066879995</v>
      </c>
      <c r="P19" s="23">
        <v>5355.8520053759976</v>
      </c>
      <c r="Q19" s="23">
        <v>6427.0224064511967</v>
      </c>
      <c r="R19" s="23">
        <v>7712.4268877414361</v>
      </c>
      <c r="S19" s="24">
        <f>SUBTOTAL(9,P19:R19)</f>
        <v>19495.301299568629</v>
      </c>
      <c r="T19" s="23">
        <f>SUM(G19,K19,O19,S19)</f>
        <v>41084.561326448624</v>
      </c>
      <c r="U19" s="23">
        <v>37000</v>
      </c>
      <c r="V19" s="25">
        <f>T19/U19</f>
        <v>1.1103935493634762</v>
      </c>
    </row>
    <row r="20" spans="1:22" x14ac:dyDescent="0.25">
      <c r="A20" s="17"/>
      <c r="C20" s="22" t="s">
        <v>137</v>
      </c>
      <c r="D20" s="23">
        <v>3771</v>
      </c>
      <c r="E20" s="23">
        <v>3959.55</v>
      </c>
      <c r="F20" s="23">
        <v>4157.5275000000001</v>
      </c>
      <c r="G20" s="24">
        <f t="shared" ref="G20:G32" si="0">SUBTOTAL(9,D20:F20)</f>
        <v>11888.077499999999</v>
      </c>
      <c r="H20" s="23">
        <v>4365.403875</v>
      </c>
      <c r="I20" s="23">
        <v>4583.6740687500005</v>
      </c>
      <c r="J20" s="23">
        <v>4812.8577721875008</v>
      </c>
      <c r="K20" s="24">
        <f t="shared" ref="K20:K32" si="1">SUBTOTAL(9,H20:J20)</f>
        <v>13761.935715937501</v>
      </c>
      <c r="L20" s="23">
        <v>5053.5006607968762</v>
      </c>
      <c r="M20" s="23">
        <v>5306.1756938367198</v>
      </c>
      <c r="N20" s="23">
        <v>5571.4844785285559</v>
      </c>
      <c r="O20" s="24">
        <f t="shared" ref="O20:O32" si="2">SUBTOTAL(9,L20:N20)</f>
        <v>15931.160833162154</v>
      </c>
      <c r="P20" s="23">
        <v>5850.0587024549841</v>
      </c>
      <c r="Q20" s="23">
        <v>6142.5616375777336</v>
      </c>
      <c r="R20" s="23">
        <v>6449.6897194566209</v>
      </c>
      <c r="S20" s="24">
        <f t="shared" ref="S20:S32" si="3">SUBTOTAL(9,P20:R20)</f>
        <v>18442.31005948934</v>
      </c>
      <c r="T20" s="23">
        <f>SUM(G20,K20,O20,S20)</f>
        <v>60023.484108588993</v>
      </c>
      <c r="U20" s="23">
        <v>55000</v>
      </c>
      <c r="V20" s="25">
        <f t="shared" ref="V20:V33" si="4">T20/U20</f>
        <v>1.0913360747016181</v>
      </c>
    </row>
    <row r="21" spans="1:22" x14ac:dyDescent="0.25">
      <c r="A21" s="17"/>
      <c r="C21" s="22" t="s">
        <v>144</v>
      </c>
      <c r="D21" s="23">
        <v>4456</v>
      </c>
      <c r="E21" s="23">
        <v>5347.2</v>
      </c>
      <c r="F21" s="23">
        <v>6416.6399999999994</v>
      </c>
      <c r="G21" s="24">
        <f t="shared" si="0"/>
        <v>16219.84</v>
      </c>
      <c r="H21" s="23">
        <v>7699.9679999999989</v>
      </c>
      <c r="I21" s="23">
        <v>9239.9615999999987</v>
      </c>
      <c r="J21" s="23">
        <v>11087.953919999998</v>
      </c>
      <c r="K21" s="24">
        <f t="shared" si="1"/>
        <v>28027.883519999996</v>
      </c>
      <c r="L21" s="23">
        <v>13305.544703999998</v>
      </c>
      <c r="M21" s="23">
        <v>15966.653644799997</v>
      </c>
      <c r="N21" s="23">
        <v>19159.984373759995</v>
      </c>
      <c r="O21" s="24">
        <f t="shared" si="2"/>
        <v>48432.182722559992</v>
      </c>
      <c r="P21" s="23">
        <v>22991.981248511995</v>
      </c>
      <c r="Q21" s="23">
        <v>27590.377498214391</v>
      </c>
      <c r="R21" s="23">
        <v>33108.452997857268</v>
      </c>
      <c r="S21" s="24">
        <f t="shared" si="3"/>
        <v>83690.811744583654</v>
      </c>
      <c r="T21" s="23">
        <f t="shared" ref="T21:T33" si="5">SUM(G21,K21,O21,S21)</f>
        <v>176370.71798714364</v>
      </c>
      <c r="U21" s="23">
        <v>159000</v>
      </c>
      <c r="V21" s="25">
        <f t="shared" si="4"/>
        <v>1.1092497986612808</v>
      </c>
    </row>
    <row r="22" spans="1:22" x14ac:dyDescent="0.25">
      <c r="A22" s="17"/>
      <c r="C22" s="22" t="s">
        <v>138</v>
      </c>
      <c r="D22" s="23">
        <v>1477</v>
      </c>
      <c r="E22" s="23">
        <v>1550.8500000000001</v>
      </c>
      <c r="F22" s="23">
        <v>1628.3925000000002</v>
      </c>
      <c r="G22" s="24">
        <f t="shared" si="0"/>
        <v>4656.2425000000003</v>
      </c>
      <c r="H22" s="23">
        <v>1709.8121250000002</v>
      </c>
      <c r="I22" s="23">
        <v>1795.3027312500003</v>
      </c>
      <c r="J22" s="23">
        <v>1885.0678678125005</v>
      </c>
      <c r="K22" s="24">
        <f t="shared" si="1"/>
        <v>5390.1827240625007</v>
      </c>
      <c r="L22" s="23">
        <v>1979.3212612031257</v>
      </c>
      <c r="M22" s="23">
        <v>2078.2873242632822</v>
      </c>
      <c r="N22" s="23">
        <v>2182.2016904764464</v>
      </c>
      <c r="O22" s="24">
        <f>SUBTOTAL(9,L22:N22)</f>
        <v>6239.8102759428548</v>
      </c>
      <c r="P22" s="23">
        <v>2291.3117750002689</v>
      </c>
      <c r="Q22" s="23">
        <v>2405.8773637502823</v>
      </c>
      <c r="R22" s="23">
        <v>2526.1712319377966</v>
      </c>
      <c r="S22" s="24">
        <f t="shared" si="3"/>
        <v>7223.3603706883478</v>
      </c>
      <c r="T22" s="23">
        <f t="shared" si="5"/>
        <v>23509.595870693702</v>
      </c>
      <c r="U22" s="23">
        <v>20000</v>
      </c>
      <c r="V22" s="25">
        <f t="shared" si="4"/>
        <v>1.175479793534685</v>
      </c>
    </row>
    <row r="23" spans="1:22" x14ac:dyDescent="0.25">
      <c r="A23" s="17"/>
      <c r="C23" s="22" t="s">
        <v>139</v>
      </c>
      <c r="D23" s="23">
        <v>4308</v>
      </c>
      <c r="E23" s="23">
        <v>4738.8</v>
      </c>
      <c r="F23" s="23">
        <v>5212.68</v>
      </c>
      <c r="G23" s="24">
        <f t="shared" si="0"/>
        <v>14259.48</v>
      </c>
      <c r="H23" s="23">
        <v>5733.9480000000012</v>
      </c>
      <c r="I23" s="23">
        <v>6307.3428000000022</v>
      </c>
      <c r="J23" s="23">
        <v>6938.0770800000028</v>
      </c>
      <c r="K23" s="24">
        <f t="shared" si="1"/>
        <v>18979.367880000005</v>
      </c>
      <c r="L23" s="23">
        <v>7631.8847880000039</v>
      </c>
      <c r="M23" s="23">
        <v>8395.0732668000055</v>
      </c>
      <c r="N23" s="23">
        <v>9234.5805934800064</v>
      </c>
      <c r="O23" s="24">
        <f t="shared" si="2"/>
        <v>25261.538648280017</v>
      </c>
      <c r="P23" s="23">
        <v>10158.038652828009</v>
      </c>
      <c r="Q23" s="23">
        <v>11173.84251811081</v>
      </c>
      <c r="R23" s="23">
        <v>12291.226769921892</v>
      </c>
      <c r="S23" s="24">
        <f t="shared" si="3"/>
        <v>33623.107940860711</v>
      </c>
      <c r="T23" s="23">
        <f t="shared" si="5"/>
        <v>92123.494469140729</v>
      </c>
      <c r="U23" s="23">
        <v>74000</v>
      </c>
      <c r="V23" s="25">
        <f t="shared" si="4"/>
        <v>1.2449120874208206</v>
      </c>
    </row>
    <row r="24" spans="1:22" x14ac:dyDescent="0.25">
      <c r="A24" s="17"/>
      <c r="C24" s="22" t="s">
        <v>140</v>
      </c>
      <c r="D24" s="23">
        <v>2352</v>
      </c>
      <c r="E24" s="23">
        <v>2587.2000000000003</v>
      </c>
      <c r="F24" s="23">
        <v>2845.9200000000005</v>
      </c>
      <c r="G24" s="24">
        <f>SUM(D24:F24)</f>
        <v>7785.1200000000008</v>
      </c>
      <c r="H24" s="23">
        <v>3130.5120000000006</v>
      </c>
      <c r="I24" s="23">
        <v>3443.563200000001</v>
      </c>
      <c r="J24" s="23">
        <v>3787.9195200000013</v>
      </c>
      <c r="K24" s="24">
        <f>SUM(H24:J24)</f>
        <v>10361.994720000002</v>
      </c>
      <c r="L24" s="23">
        <v>4166.7114720000018</v>
      </c>
      <c r="M24" s="23">
        <v>4583.3826192000024</v>
      </c>
      <c r="N24" s="23">
        <v>5041.7208811200035</v>
      </c>
      <c r="O24" s="24">
        <f>SUM(L24:N24)</f>
        <v>13791.814972320008</v>
      </c>
      <c r="P24" s="23">
        <v>5545.8929692320044</v>
      </c>
      <c r="Q24" s="23">
        <v>6100.4822661552053</v>
      </c>
      <c r="R24" s="23">
        <v>6710.5304927707266</v>
      </c>
      <c r="S24" s="24">
        <f>SUM(P24:R24)</f>
        <v>18356.905728157937</v>
      </c>
      <c r="T24" s="23">
        <f t="shared" si="5"/>
        <v>50295.835420477946</v>
      </c>
      <c r="U24" s="23">
        <v>78000</v>
      </c>
      <c r="V24" s="25">
        <f t="shared" si="4"/>
        <v>0.64481840282664038</v>
      </c>
    </row>
    <row r="25" spans="1:22" x14ac:dyDescent="0.25">
      <c r="A25" s="17"/>
      <c r="C25" s="22" t="s">
        <v>141</v>
      </c>
      <c r="D25" s="23">
        <v>2463</v>
      </c>
      <c r="E25" s="23">
        <v>3078.75</v>
      </c>
      <c r="F25" s="23">
        <v>3848.4375</v>
      </c>
      <c r="G25" s="24">
        <f t="shared" si="0"/>
        <v>9390.1875</v>
      </c>
      <c r="H25" s="23">
        <v>4810.546875</v>
      </c>
      <c r="I25" s="23">
        <v>6013.18359375</v>
      </c>
      <c r="J25" s="23">
        <v>7516.4794921875</v>
      </c>
      <c r="K25" s="24">
        <f t="shared" si="1"/>
        <v>18340.2099609375</v>
      </c>
      <c r="L25" s="23">
        <v>9395.599365234375</v>
      </c>
      <c r="M25" s="23">
        <v>11744.499206542969</v>
      </c>
      <c r="N25" s="23">
        <v>14680.624008178711</v>
      </c>
      <c r="O25" s="24">
        <f t="shared" si="2"/>
        <v>35820.722579956055</v>
      </c>
      <c r="P25" s="23">
        <v>18350.780010223389</v>
      </c>
      <c r="Q25" s="23">
        <v>22938.475012779236</v>
      </c>
      <c r="R25" s="23">
        <v>28673.093765974045</v>
      </c>
      <c r="S25" s="24">
        <f t="shared" si="3"/>
        <v>69962.348788976669</v>
      </c>
      <c r="T25" s="23">
        <f t="shared" si="5"/>
        <v>133513.46882987022</v>
      </c>
      <c r="U25" s="23">
        <v>143000</v>
      </c>
      <c r="V25" s="25">
        <f t="shared" si="4"/>
        <v>0.93366062118790372</v>
      </c>
    </row>
    <row r="26" spans="1:22" x14ac:dyDescent="0.25">
      <c r="A26" s="17"/>
      <c r="C26" s="22" t="s">
        <v>143</v>
      </c>
      <c r="D26" s="23">
        <v>2556</v>
      </c>
      <c r="E26" s="23">
        <v>2811.6000000000004</v>
      </c>
      <c r="F26" s="23">
        <v>3092.7600000000007</v>
      </c>
      <c r="G26" s="24">
        <f t="shared" si="0"/>
        <v>8460.36</v>
      </c>
      <c r="H26" s="23">
        <v>3402.036000000001</v>
      </c>
      <c r="I26" s="23">
        <v>3742.2396000000012</v>
      </c>
      <c r="J26" s="23">
        <v>4116.463560000002</v>
      </c>
      <c r="K26" s="24">
        <f t="shared" si="1"/>
        <v>11260.739160000005</v>
      </c>
      <c r="L26" s="23">
        <v>4528.1099160000022</v>
      </c>
      <c r="M26" s="23">
        <v>4980.9209076000025</v>
      </c>
      <c r="N26" s="23">
        <v>5479.0129983600027</v>
      </c>
      <c r="O26" s="24">
        <f t="shared" si="2"/>
        <v>14988.043821960007</v>
      </c>
      <c r="P26" s="23">
        <v>6026.9142981960031</v>
      </c>
      <c r="Q26" s="23">
        <v>6629.6057280156037</v>
      </c>
      <c r="R26" s="23">
        <v>7292.566300817165</v>
      </c>
      <c r="S26" s="24">
        <f t="shared" si="3"/>
        <v>19949.086327028774</v>
      </c>
      <c r="T26" s="23">
        <f t="shared" si="5"/>
        <v>54658.22930898879</v>
      </c>
      <c r="U26" s="23">
        <v>51000</v>
      </c>
      <c r="V26" s="25">
        <f t="shared" si="4"/>
        <v>1.0717299864507606</v>
      </c>
    </row>
    <row r="27" spans="1:22" x14ac:dyDescent="0.25">
      <c r="A27" s="17"/>
      <c r="C27" s="22" t="s">
        <v>142</v>
      </c>
      <c r="D27" s="23">
        <v>1934</v>
      </c>
      <c r="E27" s="23">
        <v>2030.7</v>
      </c>
      <c r="F27" s="23">
        <v>2132.2350000000001</v>
      </c>
      <c r="G27" s="24">
        <f t="shared" si="0"/>
        <v>6096.9349999999995</v>
      </c>
      <c r="H27" s="23">
        <v>2238.8467500000002</v>
      </c>
      <c r="I27" s="23">
        <v>2350.7890875000003</v>
      </c>
      <c r="J27" s="23">
        <v>2468.3285418750006</v>
      </c>
      <c r="K27" s="24">
        <f t="shared" si="1"/>
        <v>7057.9643793750001</v>
      </c>
      <c r="L27" s="23">
        <v>2591.7449689687505</v>
      </c>
      <c r="M27" s="23">
        <v>2721.3322174171881</v>
      </c>
      <c r="N27" s="23">
        <v>2857.3988282880478</v>
      </c>
      <c r="O27" s="24">
        <f t="shared" si="2"/>
        <v>8170.4760146739864</v>
      </c>
      <c r="P27" s="23">
        <v>3000.2687697024503</v>
      </c>
      <c r="Q27" s="23">
        <v>3150.2822081875729</v>
      </c>
      <c r="R27" s="23">
        <v>3307.7963185969516</v>
      </c>
      <c r="S27" s="24">
        <f t="shared" si="3"/>
        <v>9458.3472964869743</v>
      </c>
      <c r="T27" s="23">
        <f t="shared" si="5"/>
        <v>30783.722690535957</v>
      </c>
      <c r="U27" s="23">
        <v>32000</v>
      </c>
      <c r="V27" s="25">
        <f t="shared" si="4"/>
        <v>0.96199133407924864</v>
      </c>
    </row>
    <row r="28" spans="1:22" x14ac:dyDescent="0.25">
      <c r="A28" s="17"/>
      <c r="C28" s="22" t="s">
        <v>145</v>
      </c>
      <c r="D28" s="23">
        <v>4483</v>
      </c>
      <c r="E28" s="23">
        <v>4707.1500000000005</v>
      </c>
      <c r="F28" s="23">
        <v>4942.5075000000006</v>
      </c>
      <c r="G28" s="24">
        <f>SUM(D28:F28)</f>
        <v>14132.657500000001</v>
      </c>
      <c r="H28" s="23">
        <v>5189.6328750000011</v>
      </c>
      <c r="I28" s="23">
        <v>5449.1145187500015</v>
      </c>
      <c r="J28" s="23">
        <v>5721.5702446875021</v>
      </c>
      <c r="K28" s="24">
        <f>SUM(H28:J28)</f>
        <v>16360.317638437506</v>
      </c>
      <c r="L28" s="23">
        <v>6007.6487569218771</v>
      </c>
      <c r="M28" s="23">
        <v>6308.0311947679711</v>
      </c>
      <c r="N28" s="23">
        <v>6623.4327545063697</v>
      </c>
      <c r="O28" s="24">
        <f>SUM(L28:N28)</f>
        <v>18939.112706196218</v>
      </c>
      <c r="P28" s="23">
        <v>6954.6043922316885</v>
      </c>
      <c r="Q28" s="23">
        <v>7302.3346118432728</v>
      </c>
      <c r="R28" s="23">
        <v>7667.4513424354363</v>
      </c>
      <c r="S28" s="24">
        <f>SUM(P28:R28)</f>
        <v>21924.390346510398</v>
      </c>
      <c r="T28" s="23">
        <f t="shared" si="5"/>
        <v>71356.478191144124</v>
      </c>
      <c r="U28" s="23">
        <v>172000</v>
      </c>
      <c r="V28" s="25">
        <f t="shared" si="4"/>
        <v>0.41486324529734958</v>
      </c>
    </row>
    <row r="29" spans="1:22" x14ac:dyDescent="0.25">
      <c r="A29" s="17"/>
      <c r="C29" s="22" t="s">
        <v>146</v>
      </c>
      <c r="D29" s="23">
        <v>4612</v>
      </c>
      <c r="E29" s="23">
        <v>5534.4</v>
      </c>
      <c r="F29" s="23">
        <v>6641.28</v>
      </c>
      <c r="G29" s="24">
        <f t="shared" si="0"/>
        <v>16787.68</v>
      </c>
      <c r="H29" s="23">
        <v>7969.5359999999991</v>
      </c>
      <c r="I29" s="23">
        <v>9563.4431999999979</v>
      </c>
      <c r="J29" s="23">
        <v>11476.131839999996</v>
      </c>
      <c r="K29" s="24">
        <f t="shared" si="1"/>
        <v>29009.111039999996</v>
      </c>
      <c r="L29" s="23">
        <v>13771.358207999996</v>
      </c>
      <c r="M29" s="23">
        <v>16525.629849599994</v>
      </c>
      <c r="N29" s="23">
        <v>19830.755819519993</v>
      </c>
      <c r="O29" s="24">
        <f t="shared" si="2"/>
        <v>50127.743877119981</v>
      </c>
      <c r="P29" s="23">
        <v>23796.906983423989</v>
      </c>
      <c r="Q29" s="23">
        <v>28556.288380108785</v>
      </c>
      <c r="R29" s="23">
        <v>34267.546056130537</v>
      </c>
      <c r="S29" s="24">
        <f t="shared" si="3"/>
        <v>86620.741419663304</v>
      </c>
      <c r="T29" s="23">
        <f t="shared" si="5"/>
        <v>182545.27633678328</v>
      </c>
      <c r="U29" s="23">
        <v>179000</v>
      </c>
      <c r="V29" s="25">
        <f t="shared" si="4"/>
        <v>1.0198060130546551</v>
      </c>
    </row>
    <row r="30" spans="1:22" x14ac:dyDescent="0.25">
      <c r="A30" s="17"/>
      <c r="C30" s="22" t="s">
        <v>147</v>
      </c>
      <c r="D30" s="23">
        <v>2125</v>
      </c>
      <c r="E30" s="23">
        <v>2337.5</v>
      </c>
      <c r="F30" s="23">
        <v>2571.25</v>
      </c>
      <c r="G30" s="24">
        <f t="shared" si="0"/>
        <v>7033.75</v>
      </c>
      <c r="H30" s="23">
        <v>2828.3750000000005</v>
      </c>
      <c r="I30" s="23">
        <v>3111.2125000000005</v>
      </c>
      <c r="J30" s="23">
        <v>3422.3337500000007</v>
      </c>
      <c r="K30" s="24">
        <f t="shared" si="1"/>
        <v>9361.9212500000031</v>
      </c>
      <c r="L30" s="23">
        <v>3764.5671250000009</v>
      </c>
      <c r="M30" s="23">
        <v>4141.0238375000017</v>
      </c>
      <c r="N30" s="23">
        <v>4555.1262212500023</v>
      </c>
      <c r="O30" s="24">
        <f t="shared" si="2"/>
        <v>12460.717183750005</v>
      </c>
      <c r="P30" s="23">
        <v>5010.6388433750026</v>
      </c>
      <c r="Q30" s="23">
        <v>5511.7027277125035</v>
      </c>
      <c r="R30" s="23">
        <v>6062.8730004837544</v>
      </c>
      <c r="S30" s="24">
        <f t="shared" si="3"/>
        <v>16585.214571571261</v>
      </c>
      <c r="T30" s="23">
        <f t="shared" si="5"/>
        <v>45441.603005321267</v>
      </c>
      <c r="U30" s="23">
        <v>45000</v>
      </c>
      <c r="V30" s="25">
        <f t="shared" si="4"/>
        <v>1.0098134001182504</v>
      </c>
    </row>
    <row r="31" spans="1:22" x14ac:dyDescent="0.25">
      <c r="A31" s="17"/>
      <c r="C31" s="22" t="s">
        <v>148</v>
      </c>
      <c r="D31" s="23">
        <v>1838</v>
      </c>
      <c r="E31" s="23">
        <v>2205.6</v>
      </c>
      <c r="F31" s="23">
        <v>2646.72</v>
      </c>
      <c r="G31" s="24">
        <f t="shared" si="0"/>
        <v>6690.32</v>
      </c>
      <c r="H31" s="23">
        <v>3176.0639999999999</v>
      </c>
      <c r="I31" s="23">
        <v>3811.2767999999996</v>
      </c>
      <c r="J31" s="23">
        <v>4573.5321599999997</v>
      </c>
      <c r="K31" s="24">
        <f t="shared" si="1"/>
        <v>11560.872960000001</v>
      </c>
      <c r="L31" s="23">
        <v>5488.2385919999997</v>
      </c>
      <c r="M31" s="23">
        <v>6585.8863103999993</v>
      </c>
      <c r="N31" s="23">
        <v>7903.0635724799986</v>
      </c>
      <c r="O31" s="24">
        <f t="shared" si="2"/>
        <v>19977.188474879997</v>
      </c>
      <c r="P31" s="23">
        <v>9483.6762869759987</v>
      </c>
      <c r="Q31" s="23">
        <v>11380.411544371198</v>
      </c>
      <c r="R31" s="23">
        <v>13656.493853245438</v>
      </c>
      <c r="S31" s="24">
        <f t="shared" si="3"/>
        <v>34520.581684592638</v>
      </c>
      <c r="T31" s="23">
        <f t="shared" si="5"/>
        <v>72748.963119472639</v>
      </c>
      <c r="U31" s="23">
        <v>55000</v>
      </c>
      <c r="V31" s="25">
        <f t="shared" si="4"/>
        <v>1.322708420354048</v>
      </c>
    </row>
    <row r="32" spans="1:22" x14ac:dyDescent="0.25">
      <c r="A32" s="17"/>
      <c r="C32" s="22" t="s">
        <v>149</v>
      </c>
      <c r="D32" s="23">
        <v>1553</v>
      </c>
      <c r="E32" s="23">
        <v>1630.65</v>
      </c>
      <c r="F32" s="23">
        <v>1712.1825000000001</v>
      </c>
      <c r="G32" s="24">
        <f t="shared" si="0"/>
        <v>4895.8325000000004</v>
      </c>
      <c r="H32" s="23">
        <v>1797.7916250000003</v>
      </c>
      <c r="I32" s="23">
        <v>1887.6812062500003</v>
      </c>
      <c r="J32" s="23">
        <v>1982.0652665625005</v>
      </c>
      <c r="K32" s="24">
        <f t="shared" si="1"/>
        <v>5667.5380978125013</v>
      </c>
      <c r="L32" s="23">
        <v>2081.1685298906255</v>
      </c>
      <c r="M32" s="23">
        <v>2185.2269563851569</v>
      </c>
      <c r="N32" s="23">
        <v>2294.4883042044148</v>
      </c>
      <c r="O32" s="24">
        <f t="shared" si="2"/>
        <v>6560.8837904801967</v>
      </c>
      <c r="P32" s="23">
        <v>2409.2127194146356</v>
      </c>
      <c r="Q32" s="23">
        <v>2529.6733553853674</v>
      </c>
      <c r="R32" s="23">
        <v>2656.1570231546357</v>
      </c>
      <c r="S32" s="24">
        <f t="shared" si="3"/>
        <v>7595.0430979546381</v>
      </c>
      <c r="T32" s="23">
        <f t="shared" si="5"/>
        <v>24719.297486247335</v>
      </c>
      <c r="U32" s="23">
        <v>20000</v>
      </c>
      <c r="V32" s="25">
        <f t="shared" si="4"/>
        <v>1.2359648743123668</v>
      </c>
    </row>
    <row r="33" spans="1:22" x14ac:dyDescent="0.25">
      <c r="A33" s="17"/>
      <c r="C33" s="22" t="s">
        <v>150</v>
      </c>
      <c r="D33" s="23">
        <v>2460</v>
      </c>
      <c r="E33" s="23">
        <v>2952</v>
      </c>
      <c r="F33" s="23">
        <v>3542.4</v>
      </c>
      <c r="G33" s="24">
        <f>SUM(D33:F33)</f>
        <v>8954.4</v>
      </c>
      <c r="H33" s="23">
        <v>4250.88</v>
      </c>
      <c r="I33" s="23">
        <v>5101.0559999999996</v>
      </c>
      <c r="J33" s="23">
        <v>6121.2671999999993</v>
      </c>
      <c r="K33" s="24">
        <f>SUM(H33:J33)</f>
        <v>15473.2032</v>
      </c>
      <c r="L33" s="23">
        <v>7345.5206399999988</v>
      </c>
      <c r="M33" s="23">
        <v>8814.6247679999979</v>
      </c>
      <c r="N33" s="23">
        <v>10577.549721599997</v>
      </c>
      <c r="O33" s="24">
        <f>SUM(L33:N33)</f>
        <v>26737.695129599993</v>
      </c>
      <c r="P33" s="23">
        <v>12693.059665919996</v>
      </c>
      <c r="Q33" s="23">
        <v>15231.671599103995</v>
      </c>
      <c r="R33" s="23">
        <v>18278.005918924791</v>
      </c>
      <c r="S33" s="24">
        <f>SUM(P33:R33)</f>
        <v>46202.737183948782</v>
      </c>
      <c r="T33" s="23">
        <f t="shared" si="5"/>
        <v>97368.035513548763</v>
      </c>
      <c r="U33" s="23">
        <v>244000</v>
      </c>
      <c r="V33" s="25">
        <f t="shared" si="4"/>
        <v>0.39904932587519987</v>
      </c>
    </row>
    <row r="34" spans="1:22" x14ac:dyDescent="0.25"/>
    <row r="35" spans="1:22" x14ac:dyDescent="0.25"/>
    <row r="36" spans="1:22" x14ac:dyDescent="0.25">
      <c r="C36" s="3" t="s">
        <v>173</v>
      </c>
    </row>
    <row r="37" spans="1:22" x14ac:dyDescent="0.25"/>
    <row r="38" spans="1:22" x14ac:dyDescent="0.25">
      <c r="C38" s="13" t="s">
        <v>0</v>
      </c>
      <c r="D38" s="13" t="s">
        <v>151</v>
      </c>
      <c r="E38" s="13" t="s">
        <v>152</v>
      </c>
      <c r="F38" s="13" t="s">
        <v>153</v>
      </c>
      <c r="G38" s="13" t="s">
        <v>154</v>
      </c>
      <c r="H38" s="13" t="s">
        <v>155</v>
      </c>
      <c r="I38" s="13" t="s">
        <v>156</v>
      </c>
      <c r="J38" s="13" t="s">
        <v>157</v>
      </c>
      <c r="K38" s="13" t="s">
        <v>166</v>
      </c>
      <c r="L38" s="13" t="s">
        <v>158</v>
      </c>
      <c r="M38" s="13" t="s">
        <v>159</v>
      </c>
      <c r="N38" s="13" t="s">
        <v>160</v>
      </c>
      <c r="O38" s="13" t="s">
        <v>164</v>
      </c>
      <c r="P38" s="13" t="s">
        <v>161</v>
      </c>
      <c r="Q38" s="13" t="s">
        <v>162</v>
      </c>
      <c r="R38" s="13" t="s">
        <v>163</v>
      </c>
      <c r="S38" s="79" t="s">
        <v>165</v>
      </c>
      <c r="T38" s="78"/>
    </row>
    <row r="39" spans="1:22" x14ac:dyDescent="0.25">
      <c r="C39" s="22" t="s">
        <v>136</v>
      </c>
      <c r="D39" s="35" t="s">
        <v>174</v>
      </c>
      <c r="E39" s="25">
        <f>(E19-D19)/D19</f>
        <v>0.1999999999999999</v>
      </c>
      <c r="F39" s="25">
        <f>(F19-E19)/E19</f>
        <v>0.19999999999999993</v>
      </c>
      <c r="G39" s="80" t="s">
        <v>174</v>
      </c>
      <c r="H39" s="25">
        <f>(H19-F19)/F19</f>
        <v>0.2</v>
      </c>
      <c r="I39" s="25">
        <f>(I19-H19)/H19</f>
        <v>0.1999999999999999</v>
      </c>
      <c r="J39" s="25">
        <f>(J19-I19)/I19</f>
        <v>0.19999999999999996</v>
      </c>
      <c r="K39" s="81">
        <f>(K19-G19)/G19</f>
        <v>0.72799999999999987</v>
      </c>
      <c r="L39" s="25">
        <f>(L19-J19)/J19</f>
        <v>0.19999999999999993</v>
      </c>
      <c r="M39" s="25">
        <f>(M19-L19)/L19</f>
        <v>0.19999999999999998</v>
      </c>
      <c r="N39" s="25">
        <f>(N19-M19)/M19</f>
        <v>0.1999999999999999</v>
      </c>
      <c r="O39" s="81">
        <f>(O19-K19)/K19</f>
        <v>0.72799999999999954</v>
      </c>
      <c r="P39" s="25">
        <f>(P19-N19)/N19</f>
        <v>0.19999999999999996</v>
      </c>
      <c r="Q39" s="25">
        <f>(Q19-P19)/P19</f>
        <v>0.19999999999999993</v>
      </c>
      <c r="R39" s="25">
        <f>(R19-Q19)/Q19</f>
        <v>0.2</v>
      </c>
      <c r="S39" s="81">
        <f>(S19-O19)/O19</f>
        <v>0.72799999999999976</v>
      </c>
      <c r="T39" s="77"/>
    </row>
    <row r="40" spans="1:22" x14ac:dyDescent="0.25">
      <c r="C40" s="22" t="s">
        <v>137</v>
      </c>
      <c r="D40" s="35" t="s">
        <v>174</v>
      </c>
      <c r="E40" s="25">
        <f>(E20-D20)/D20</f>
        <v>5.0000000000000051E-2</v>
      </c>
      <c r="F40" s="25">
        <f t="shared" ref="F40:F53" si="6">(F20-E20)/E20</f>
        <v>4.9999999999999989E-2</v>
      </c>
      <c r="G40" s="80" t="s">
        <v>174</v>
      </c>
      <c r="H40" s="25">
        <f t="shared" ref="H40:H53" si="7">(H20-F20)/F20</f>
        <v>4.9999999999999954E-2</v>
      </c>
      <c r="I40" s="25">
        <f t="shared" ref="I40:J53" si="8">(I20-H20)/H20</f>
        <v>5.0000000000000128E-2</v>
      </c>
      <c r="J40" s="25">
        <f t="shared" si="8"/>
        <v>5.0000000000000058E-2</v>
      </c>
      <c r="K40" s="81">
        <f t="shared" ref="K40:K53" si="9">(K20-G20)/G20</f>
        <v>0.15762500000000015</v>
      </c>
      <c r="L40" s="25">
        <f t="shared" ref="L40:L53" si="10">(L20-J20)/J20</f>
        <v>5.0000000000000072E-2</v>
      </c>
      <c r="M40" s="25">
        <f t="shared" ref="M40:N53" si="11">(M20-L20)/L20</f>
        <v>4.9999999999999954E-2</v>
      </c>
      <c r="N40" s="25">
        <f t="shared" si="11"/>
        <v>5.0000000000000017E-2</v>
      </c>
      <c r="O40" s="81">
        <f t="shared" ref="O40:O53" si="12">(O20-K20)/K20</f>
        <v>0.15762500000000026</v>
      </c>
      <c r="P40" s="25">
        <f t="shared" ref="P40:P53" si="13">(P20-N20)/N20</f>
        <v>5.0000000000000072E-2</v>
      </c>
      <c r="Q40" s="25">
        <f t="shared" ref="Q40:R53" si="14">(Q20-P20)/P20</f>
        <v>5.0000000000000044E-2</v>
      </c>
      <c r="R40" s="25">
        <f t="shared" si="14"/>
        <v>5.0000000000000107E-2</v>
      </c>
      <c r="S40" s="81">
        <f t="shared" ref="S40:S53" si="15">(S20-O20)/O20</f>
        <v>0.15762500000000013</v>
      </c>
      <c r="T40" s="77"/>
    </row>
    <row r="41" spans="1:22" x14ac:dyDescent="0.25">
      <c r="C41" s="22" t="s">
        <v>144</v>
      </c>
      <c r="D41" s="35" t="s">
        <v>174</v>
      </c>
      <c r="E41" s="25">
        <f t="shared" ref="E41:E53" si="16">(E21-D21)/D21</f>
        <v>0.19999999999999996</v>
      </c>
      <c r="F41" s="25">
        <f t="shared" si="6"/>
        <v>0.19999999999999993</v>
      </c>
      <c r="G41" s="80" t="s">
        <v>174</v>
      </c>
      <c r="H41" s="25">
        <f t="shared" si="7"/>
        <v>0.19999999999999996</v>
      </c>
      <c r="I41" s="25">
        <f t="shared" si="8"/>
        <v>0.2</v>
      </c>
      <c r="J41" s="25">
        <f t="shared" si="8"/>
        <v>0.19999999999999996</v>
      </c>
      <c r="K41" s="81">
        <f t="shared" si="9"/>
        <v>0.72799999999999976</v>
      </c>
      <c r="L41" s="25">
        <f t="shared" si="10"/>
        <v>0.20000000000000004</v>
      </c>
      <c r="M41" s="25">
        <f t="shared" si="11"/>
        <v>0.19999999999999996</v>
      </c>
      <c r="N41" s="25">
        <f t="shared" si="11"/>
        <v>0.1999999999999999</v>
      </c>
      <c r="O41" s="81">
        <f t="shared" si="12"/>
        <v>0.72799999999999998</v>
      </c>
      <c r="P41" s="25">
        <f t="shared" si="13"/>
        <v>0.20000000000000004</v>
      </c>
      <c r="Q41" s="25">
        <f t="shared" si="14"/>
        <v>0.1999999999999999</v>
      </c>
      <c r="R41" s="25">
        <f t="shared" si="14"/>
        <v>0.19999999999999996</v>
      </c>
      <c r="S41" s="81">
        <f t="shared" si="15"/>
        <v>0.72799999999999976</v>
      </c>
      <c r="T41" s="77"/>
    </row>
    <row r="42" spans="1:22" x14ac:dyDescent="0.25">
      <c r="C42" s="22" t="s">
        <v>138</v>
      </c>
      <c r="D42" s="35" t="s">
        <v>174</v>
      </c>
      <c r="E42" s="25">
        <f t="shared" si="16"/>
        <v>5.0000000000000093E-2</v>
      </c>
      <c r="F42" s="25">
        <f t="shared" si="6"/>
        <v>5.000000000000001E-2</v>
      </c>
      <c r="G42" s="80" t="s">
        <v>174</v>
      </c>
      <c r="H42" s="25">
        <f t="shared" si="7"/>
        <v>4.9999999999999996E-2</v>
      </c>
      <c r="I42" s="25">
        <f t="shared" si="8"/>
        <v>5.0000000000000086E-2</v>
      </c>
      <c r="J42" s="25">
        <f t="shared" si="8"/>
        <v>5.0000000000000086E-2</v>
      </c>
      <c r="K42" s="81">
        <f t="shared" si="9"/>
        <v>0.15762500000000007</v>
      </c>
      <c r="L42" s="25">
        <f t="shared" si="10"/>
        <v>5.00000000000001E-2</v>
      </c>
      <c r="M42" s="25">
        <f t="shared" si="11"/>
        <v>5.0000000000000135E-2</v>
      </c>
      <c r="N42" s="25">
        <f t="shared" si="11"/>
        <v>5.0000000000000024E-2</v>
      </c>
      <c r="O42" s="81">
        <f t="shared" si="12"/>
        <v>0.15762500000000046</v>
      </c>
      <c r="P42" s="25">
        <f t="shared" si="13"/>
        <v>5.0000000000000072E-2</v>
      </c>
      <c r="Q42" s="25">
        <f t="shared" si="14"/>
        <v>4.9999999999999968E-2</v>
      </c>
      <c r="R42" s="25">
        <f t="shared" si="14"/>
        <v>5.0000000000000107E-2</v>
      </c>
      <c r="S42" s="81">
        <f t="shared" si="15"/>
        <v>0.15762500000000007</v>
      </c>
      <c r="T42" s="77"/>
    </row>
    <row r="43" spans="1:22" x14ac:dyDescent="0.25">
      <c r="C43" s="22" t="s">
        <v>139</v>
      </c>
      <c r="D43" s="35" t="s">
        <v>174</v>
      </c>
      <c r="E43" s="25">
        <f t="shared" si="16"/>
        <v>0.10000000000000005</v>
      </c>
      <c r="F43" s="25">
        <f t="shared" si="6"/>
        <v>0.10000000000000002</v>
      </c>
      <c r="G43" s="80" t="s">
        <v>174</v>
      </c>
      <c r="H43" s="25">
        <f t="shared" si="7"/>
        <v>0.10000000000000017</v>
      </c>
      <c r="I43" s="25">
        <f t="shared" si="8"/>
        <v>0.10000000000000014</v>
      </c>
      <c r="J43" s="25">
        <f t="shared" si="8"/>
        <v>0.10000000000000006</v>
      </c>
      <c r="K43" s="81">
        <f t="shared" si="9"/>
        <v>0.33100000000000041</v>
      </c>
      <c r="L43" s="25">
        <f t="shared" si="10"/>
        <v>0.10000000000000013</v>
      </c>
      <c r="M43" s="25">
        <f t="shared" si="11"/>
        <v>0.10000000000000016</v>
      </c>
      <c r="N43" s="25">
        <f t="shared" si="11"/>
        <v>0.10000000000000005</v>
      </c>
      <c r="O43" s="81">
        <f t="shared" si="12"/>
        <v>0.33100000000000052</v>
      </c>
      <c r="P43" s="25">
        <f t="shared" si="13"/>
        <v>0.10000000000000017</v>
      </c>
      <c r="Q43" s="25">
        <f t="shared" si="14"/>
        <v>0.10000000000000009</v>
      </c>
      <c r="R43" s="25">
        <f t="shared" si="14"/>
        <v>0.10000000000000003</v>
      </c>
      <c r="S43" s="81">
        <f t="shared" si="15"/>
        <v>0.33100000000000035</v>
      </c>
      <c r="T43" s="77"/>
    </row>
    <row r="44" spans="1:22" x14ac:dyDescent="0.25">
      <c r="C44" s="22" t="s">
        <v>140</v>
      </c>
      <c r="D44" s="35" t="s">
        <v>174</v>
      </c>
      <c r="E44" s="25">
        <f t="shared" si="16"/>
        <v>0.10000000000000012</v>
      </c>
      <c r="F44" s="25">
        <f t="shared" si="6"/>
        <v>0.10000000000000009</v>
      </c>
      <c r="G44" s="80" t="s">
        <v>174</v>
      </c>
      <c r="H44" s="25">
        <f t="shared" si="7"/>
        <v>0.10000000000000002</v>
      </c>
      <c r="I44" s="25">
        <f t="shared" si="8"/>
        <v>0.10000000000000009</v>
      </c>
      <c r="J44" s="25">
        <f t="shared" si="8"/>
        <v>0.10000000000000006</v>
      </c>
      <c r="K44" s="81">
        <f t="shared" si="9"/>
        <v>0.33100000000000018</v>
      </c>
      <c r="L44" s="25">
        <f t="shared" si="10"/>
        <v>0.1000000000000001</v>
      </c>
      <c r="M44" s="25">
        <f t="shared" si="11"/>
        <v>0.1000000000000001</v>
      </c>
      <c r="N44" s="25">
        <f t="shared" si="11"/>
        <v>0.10000000000000017</v>
      </c>
      <c r="O44" s="81">
        <f t="shared" si="12"/>
        <v>0.33100000000000041</v>
      </c>
      <c r="P44" s="25">
        <f t="shared" si="13"/>
        <v>0.1000000000000001</v>
      </c>
      <c r="Q44" s="25">
        <f t="shared" si="14"/>
        <v>0.10000000000000009</v>
      </c>
      <c r="R44" s="25">
        <f t="shared" si="14"/>
        <v>0.10000000000000013</v>
      </c>
      <c r="S44" s="81">
        <f t="shared" si="15"/>
        <v>0.33100000000000052</v>
      </c>
      <c r="T44" s="77"/>
    </row>
    <row r="45" spans="1:22" x14ac:dyDescent="0.25">
      <c r="C45" s="22" t="s">
        <v>141</v>
      </c>
      <c r="D45" s="35" t="s">
        <v>174</v>
      </c>
      <c r="E45" s="25">
        <f t="shared" si="16"/>
        <v>0.25</v>
      </c>
      <c r="F45" s="25">
        <f t="shared" si="6"/>
        <v>0.25</v>
      </c>
      <c r="G45" s="80" t="s">
        <v>174</v>
      </c>
      <c r="H45" s="25">
        <f t="shared" si="7"/>
        <v>0.25</v>
      </c>
      <c r="I45" s="25">
        <f t="shared" si="8"/>
        <v>0.25</v>
      </c>
      <c r="J45" s="25">
        <f t="shared" si="8"/>
        <v>0.25</v>
      </c>
      <c r="K45" s="81">
        <f t="shared" si="9"/>
        <v>0.953125</v>
      </c>
      <c r="L45" s="25">
        <f t="shared" si="10"/>
        <v>0.25</v>
      </c>
      <c r="M45" s="25">
        <f t="shared" si="11"/>
        <v>0.25</v>
      </c>
      <c r="N45" s="25">
        <f t="shared" si="11"/>
        <v>0.25</v>
      </c>
      <c r="O45" s="81">
        <f t="shared" si="12"/>
        <v>0.953125</v>
      </c>
      <c r="P45" s="25">
        <f t="shared" si="13"/>
        <v>0.25</v>
      </c>
      <c r="Q45" s="25">
        <f t="shared" si="14"/>
        <v>0.25</v>
      </c>
      <c r="R45" s="25">
        <f t="shared" si="14"/>
        <v>0.25</v>
      </c>
      <c r="S45" s="81">
        <f t="shared" si="15"/>
        <v>0.953125</v>
      </c>
      <c r="T45" s="77"/>
    </row>
    <row r="46" spans="1:22" x14ac:dyDescent="0.25">
      <c r="C46" s="22" t="s">
        <v>143</v>
      </c>
      <c r="D46" s="35" t="s">
        <v>174</v>
      </c>
      <c r="E46" s="25">
        <f t="shared" si="16"/>
        <v>0.10000000000000014</v>
      </c>
      <c r="F46" s="25">
        <f t="shared" si="6"/>
        <v>0.1000000000000001</v>
      </c>
      <c r="G46" s="80" t="s">
        <v>174</v>
      </c>
      <c r="H46" s="25">
        <f t="shared" si="7"/>
        <v>0.10000000000000007</v>
      </c>
      <c r="I46" s="25">
        <f t="shared" si="8"/>
        <v>0.10000000000000005</v>
      </c>
      <c r="J46" s="25">
        <f t="shared" si="8"/>
        <v>0.10000000000000016</v>
      </c>
      <c r="K46" s="81">
        <f t="shared" si="9"/>
        <v>0.33100000000000046</v>
      </c>
      <c r="L46" s="25">
        <f t="shared" si="10"/>
        <v>0.1</v>
      </c>
      <c r="M46" s="25">
        <f t="shared" si="11"/>
        <v>0.10000000000000002</v>
      </c>
      <c r="N46" s="25">
        <f t="shared" si="11"/>
        <v>0.1</v>
      </c>
      <c r="O46" s="81">
        <f t="shared" si="12"/>
        <v>0.33100000000000013</v>
      </c>
      <c r="P46" s="25">
        <f t="shared" si="13"/>
        <v>0.10000000000000002</v>
      </c>
      <c r="Q46" s="25">
        <f t="shared" si="14"/>
        <v>0.10000000000000006</v>
      </c>
      <c r="R46" s="25">
        <f t="shared" si="14"/>
        <v>0.10000000000000013</v>
      </c>
      <c r="S46" s="81">
        <f t="shared" si="15"/>
        <v>0.33100000000000024</v>
      </c>
      <c r="T46" s="77"/>
    </row>
    <row r="47" spans="1:22" x14ac:dyDescent="0.25">
      <c r="C47" s="22" t="s">
        <v>142</v>
      </c>
      <c r="D47" s="35" t="s">
        <v>174</v>
      </c>
      <c r="E47" s="25">
        <f t="shared" si="16"/>
        <v>5.0000000000000024E-2</v>
      </c>
      <c r="F47" s="25">
        <f t="shared" si="6"/>
        <v>5.0000000000000037E-2</v>
      </c>
      <c r="G47" s="80" t="s">
        <v>174</v>
      </c>
      <c r="H47" s="25">
        <f t="shared" si="7"/>
        <v>5.000000000000001E-2</v>
      </c>
      <c r="I47" s="25">
        <f t="shared" si="8"/>
        <v>5.0000000000000051E-2</v>
      </c>
      <c r="J47" s="25">
        <f t="shared" si="8"/>
        <v>5.0000000000000135E-2</v>
      </c>
      <c r="K47" s="81">
        <f t="shared" si="9"/>
        <v>0.15762500000000013</v>
      </c>
      <c r="L47" s="25">
        <f t="shared" si="10"/>
        <v>4.9999999999999954E-2</v>
      </c>
      <c r="M47" s="25">
        <f t="shared" si="11"/>
        <v>5.000000000000001E-2</v>
      </c>
      <c r="N47" s="25">
        <f t="shared" si="11"/>
        <v>5.00000000000001E-2</v>
      </c>
      <c r="O47" s="81">
        <f t="shared" si="12"/>
        <v>0.15762500000000026</v>
      </c>
      <c r="P47" s="25">
        <f t="shared" si="13"/>
        <v>5.0000000000000058E-2</v>
      </c>
      <c r="Q47" s="25">
        <f t="shared" si="14"/>
        <v>5.0000000000000031E-2</v>
      </c>
      <c r="R47" s="25">
        <f t="shared" si="14"/>
        <v>0.05</v>
      </c>
      <c r="S47" s="81">
        <f t="shared" si="15"/>
        <v>0.1576250000000001</v>
      </c>
      <c r="T47" s="77"/>
    </row>
    <row r="48" spans="1:22" x14ac:dyDescent="0.25">
      <c r="C48" s="22" t="s">
        <v>145</v>
      </c>
      <c r="D48" s="35" t="s">
        <v>174</v>
      </c>
      <c r="E48" s="25">
        <f t="shared" si="16"/>
        <v>5.0000000000000121E-2</v>
      </c>
      <c r="F48" s="25">
        <f t="shared" si="6"/>
        <v>5.000000000000001E-2</v>
      </c>
      <c r="G48" s="80" t="s">
        <v>174</v>
      </c>
      <c r="H48" s="25">
        <f t="shared" si="7"/>
        <v>5.00000000000001E-2</v>
      </c>
      <c r="I48" s="25">
        <f t="shared" si="8"/>
        <v>5.0000000000000051E-2</v>
      </c>
      <c r="J48" s="25">
        <f t="shared" si="8"/>
        <v>5.0000000000000093E-2</v>
      </c>
      <c r="K48" s="81">
        <f t="shared" si="9"/>
        <v>0.15762500000000029</v>
      </c>
      <c r="L48" s="25">
        <f t="shared" si="10"/>
        <v>4.9999999999999982E-2</v>
      </c>
      <c r="M48" s="25">
        <f t="shared" si="11"/>
        <v>5.0000000000000031E-2</v>
      </c>
      <c r="N48" s="25">
        <f t="shared" si="11"/>
        <v>5.0000000000000017E-2</v>
      </c>
      <c r="O48" s="81">
        <f t="shared" si="12"/>
        <v>0.15762500000000004</v>
      </c>
      <c r="P48" s="25">
        <f t="shared" si="13"/>
        <v>5.0000000000000044E-2</v>
      </c>
      <c r="Q48" s="25">
        <f t="shared" si="14"/>
        <v>4.9999999999999982E-2</v>
      </c>
      <c r="R48" s="25">
        <f t="shared" si="14"/>
        <v>4.9999999999999989E-2</v>
      </c>
      <c r="S48" s="81">
        <f t="shared" si="15"/>
        <v>0.15762500000000004</v>
      </c>
      <c r="T48" s="77"/>
    </row>
    <row r="49" spans="3:22" x14ac:dyDescent="0.25">
      <c r="C49" s="22" t="s">
        <v>146</v>
      </c>
      <c r="D49" s="35" t="s">
        <v>174</v>
      </c>
      <c r="E49" s="25">
        <f t="shared" si="16"/>
        <v>0.19999999999999993</v>
      </c>
      <c r="F49" s="25">
        <f t="shared" si="6"/>
        <v>0.20000000000000004</v>
      </c>
      <c r="G49" s="80" t="s">
        <v>174</v>
      </c>
      <c r="H49" s="25">
        <f t="shared" si="7"/>
        <v>0.19999999999999993</v>
      </c>
      <c r="I49" s="25">
        <f t="shared" si="8"/>
        <v>0.19999999999999987</v>
      </c>
      <c r="J49" s="25">
        <f t="shared" si="8"/>
        <v>0.19999999999999987</v>
      </c>
      <c r="K49" s="81">
        <f t="shared" si="9"/>
        <v>0.72799999999999976</v>
      </c>
      <c r="L49" s="25">
        <f t="shared" si="10"/>
        <v>0.20000000000000004</v>
      </c>
      <c r="M49" s="25">
        <f t="shared" si="11"/>
        <v>0.19999999999999996</v>
      </c>
      <c r="N49" s="25">
        <f t="shared" si="11"/>
        <v>0.19999999999999996</v>
      </c>
      <c r="O49" s="81">
        <f t="shared" si="12"/>
        <v>0.72799999999999954</v>
      </c>
      <c r="P49" s="25">
        <f t="shared" si="13"/>
        <v>0.1999999999999999</v>
      </c>
      <c r="Q49" s="25">
        <f t="shared" si="14"/>
        <v>0.1999999999999999</v>
      </c>
      <c r="R49" s="25">
        <f t="shared" si="14"/>
        <v>0.19999999999999984</v>
      </c>
      <c r="S49" s="81">
        <f t="shared" si="15"/>
        <v>0.72799999999999954</v>
      </c>
      <c r="T49" s="77"/>
    </row>
    <row r="50" spans="3:22" x14ac:dyDescent="0.25">
      <c r="C50" s="22" t="s">
        <v>147</v>
      </c>
      <c r="D50" s="35" t="s">
        <v>174</v>
      </c>
      <c r="E50" s="25">
        <f t="shared" si="16"/>
        <v>0.1</v>
      </c>
      <c r="F50" s="25">
        <f t="shared" si="6"/>
        <v>0.1</v>
      </c>
      <c r="G50" s="80" t="s">
        <v>174</v>
      </c>
      <c r="H50" s="25">
        <f t="shared" si="7"/>
        <v>0.10000000000000017</v>
      </c>
      <c r="I50" s="25">
        <f t="shared" si="8"/>
        <v>0.10000000000000002</v>
      </c>
      <c r="J50" s="25">
        <f t="shared" si="8"/>
        <v>0.10000000000000003</v>
      </c>
      <c r="K50" s="81">
        <f t="shared" si="9"/>
        <v>0.33100000000000046</v>
      </c>
      <c r="L50" s="25">
        <f t="shared" si="10"/>
        <v>0.10000000000000005</v>
      </c>
      <c r="M50" s="25">
        <f t="shared" si="11"/>
        <v>0.10000000000000019</v>
      </c>
      <c r="N50" s="25">
        <f t="shared" si="11"/>
        <v>0.10000000000000012</v>
      </c>
      <c r="O50" s="81">
        <f t="shared" si="12"/>
        <v>0.33100000000000007</v>
      </c>
      <c r="P50" s="25">
        <f t="shared" si="13"/>
        <v>0.1</v>
      </c>
      <c r="Q50" s="25">
        <f t="shared" si="14"/>
        <v>0.10000000000000013</v>
      </c>
      <c r="R50" s="25">
        <f t="shared" si="14"/>
        <v>0.1000000000000001</v>
      </c>
      <c r="S50" s="81">
        <f t="shared" si="15"/>
        <v>0.33100000000000041</v>
      </c>
      <c r="T50" s="77"/>
    </row>
    <row r="51" spans="3:22" x14ac:dyDescent="0.25">
      <c r="C51" s="22" t="s">
        <v>148</v>
      </c>
      <c r="D51" s="35" t="s">
        <v>174</v>
      </c>
      <c r="E51" s="25">
        <f t="shared" si="16"/>
        <v>0.19999999999999996</v>
      </c>
      <c r="F51" s="25">
        <f t="shared" si="6"/>
        <v>0.19999999999999996</v>
      </c>
      <c r="G51" s="80" t="s">
        <v>174</v>
      </c>
      <c r="H51" s="25">
        <f t="shared" si="7"/>
        <v>0.20000000000000004</v>
      </c>
      <c r="I51" s="25">
        <f t="shared" si="8"/>
        <v>0.19999999999999996</v>
      </c>
      <c r="J51" s="25">
        <f t="shared" si="8"/>
        <v>0.20000000000000004</v>
      </c>
      <c r="K51" s="81">
        <f t="shared" si="9"/>
        <v>0.7280000000000002</v>
      </c>
      <c r="L51" s="25">
        <f t="shared" si="10"/>
        <v>0.2</v>
      </c>
      <c r="M51" s="25">
        <f t="shared" si="11"/>
        <v>0.19999999999999993</v>
      </c>
      <c r="N51" s="25">
        <f t="shared" si="11"/>
        <v>0.19999999999999993</v>
      </c>
      <c r="O51" s="81">
        <f t="shared" si="12"/>
        <v>0.72799999999999965</v>
      </c>
      <c r="P51" s="25">
        <f t="shared" si="13"/>
        <v>0.20000000000000004</v>
      </c>
      <c r="Q51" s="25">
        <f t="shared" si="14"/>
        <v>0.19999999999999996</v>
      </c>
      <c r="R51" s="25">
        <f t="shared" si="14"/>
        <v>0.20000000000000004</v>
      </c>
      <c r="S51" s="81">
        <f t="shared" si="15"/>
        <v>0.7280000000000002</v>
      </c>
      <c r="T51" s="77"/>
    </row>
    <row r="52" spans="3:22" x14ac:dyDescent="0.25">
      <c r="C52" s="22" t="s">
        <v>149</v>
      </c>
      <c r="D52" s="35" t="s">
        <v>174</v>
      </c>
      <c r="E52" s="25">
        <f t="shared" si="16"/>
        <v>5.0000000000000058E-2</v>
      </c>
      <c r="F52" s="25">
        <f t="shared" si="6"/>
        <v>5.0000000000000017E-2</v>
      </c>
      <c r="G52" s="80" t="s">
        <v>174</v>
      </c>
      <c r="H52" s="25">
        <f t="shared" si="7"/>
        <v>5.00000000000001E-2</v>
      </c>
      <c r="I52" s="25">
        <f t="shared" si="8"/>
        <v>4.9999999999999989E-2</v>
      </c>
      <c r="J52" s="25">
        <f t="shared" si="8"/>
        <v>5.0000000000000093E-2</v>
      </c>
      <c r="K52" s="81">
        <f t="shared" si="9"/>
        <v>0.15762500000000015</v>
      </c>
      <c r="L52" s="25">
        <f t="shared" si="10"/>
        <v>4.9999999999999968E-2</v>
      </c>
      <c r="M52" s="25">
        <f t="shared" si="11"/>
        <v>5.0000000000000079E-2</v>
      </c>
      <c r="N52" s="25">
        <f t="shared" si="11"/>
        <v>5.0000000000000044E-2</v>
      </c>
      <c r="O52" s="81">
        <f t="shared" si="12"/>
        <v>0.15762499999999999</v>
      </c>
      <c r="P52" s="25">
        <f t="shared" si="13"/>
        <v>0.05</v>
      </c>
      <c r="Q52" s="25">
        <f t="shared" si="14"/>
        <v>5.000000000000001E-2</v>
      </c>
      <c r="R52" s="25">
        <f t="shared" si="14"/>
        <v>4.9999999999999982E-2</v>
      </c>
      <c r="S52" s="81">
        <f t="shared" si="15"/>
        <v>0.15762500000000007</v>
      </c>
      <c r="T52" s="77"/>
    </row>
    <row r="53" spans="3:22" x14ac:dyDescent="0.25">
      <c r="C53" s="22" t="s">
        <v>150</v>
      </c>
      <c r="D53" s="35" t="s">
        <v>174</v>
      </c>
      <c r="E53" s="25">
        <f t="shared" si="16"/>
        <v>0.2</v>
      </c>
      <c r="F53" s="25">
        <f t="shared" si="6"/>
        <v>0.20000000000000004</v>
      </c>
      <c r="G53" s="80" t="s">
        <v>174</v>
      </c>
      <c r="H53" s="25">
        <f t="shared" si="7"/>
        <v>0.2</v>
      </c>
      <c r="I53" s="25">
        <f t="shared" si="8"/>
        <v>0.19999999999999987</v>
      </c>
      <c r="J53" s="25">
        <f t="shared" si="8"/>
        <v>0.19999999999999996</v>
      </c>
      <c r="K53" s="81">
        <f t="shared" si="9"/>
        <v>0.72800000000000009</v>
      </c>
      <c r="L53" s="25">
        <f t="shared" si="10"/>
        <v>0.19999999999999993</v>
      </c>
      <c r="M53" s="25">
        <f t="shared" si="11"/>
        <v>0.1999999999999999</v>
      </c>
      <c r="N53" s="25">
        <f t="shared" si="11"/>
        <v>0.19999999999999993</v>
      </c>
      <c r="O53" s="81">
        <f t="shared" si="12"/>
        <v>0.72799999999999954</v>
      </c>
      <c r="P53" s="25">
        <f t="shared" si="13"/>
        <v>0.20000000000000004</v>
      </c>
      <c r="Q53" s="25">
        <f t="shared" si="14"/>
        <v>0.19999999999999993</v>
      </c>
      <c r="R53" s="25">
        <f t="shared" si="14"/>
        <v>0.19999999999999984</v>
      </c>
      <c r="S53" s="81">
        <f t="shared" si="15"/>
        <v>0.72799999999999976</v>
      </c>
      <c r="T53" s="77"/>
    </row>
    <row r="54" spans="3:22" x14ac:dyDescent="0.25"/>
    <row r="55" spans="3:22" x14ac:dyDescent="0.25"/>
    <row r="56" spans="3:22" x14ac:dyDescent="0.25"/>
    <row r="57" spans="3:22" x14ac:dyDescent="0.25">
      <c r="C57" s="3" t="s">
        <v>175</v>
      </c>
    </row>
    <row r="58" spans="3:22" x14ac:dyDescent="0.25">
      <c r="K58" s="17"/>
    </row>
    <row r="59" spans="3:22" x14ac:dyDescent="0.25">
      <c r="C59" s="13" t="s">
        <v>0</v>
      </c>
      <c r="D59" s="13" t="s">
        <v>151</v>
      </c>
      <c r="E59" s="13" t="s">
        <v>152</v>
      </c>
      <c r="F59" s="13" t="s">
        <v>153</v>
      </c>
      <c r="G59" s="13" t="s">
        <v>154</v>
      </c>
      <c r="H59" s="13" t="s">
        <v>155</v>
      </c>
      <c r="I59" s="13" t="s">
        <v>156</v>
      </c>
      <c r="J59" s="13" t="s">
        <v>157</v>
      </c>
      <c r="K59" s="13" t="s">
        <v>166</v>
      </c>
      <c r="L59" s="13" t="s">
        <v>158</v>
      </c>
      <c r="M59" s="13" t="s">
        <v>159</v>
      </c>
      <c r="N59" s="13" t="s">
        <v>160</v>
      </c>
      <c r="O59" s="13" t="s">
        <v>164</v>
      </c>
      <c r="P59" s="13" t="s">
        <v>161</v>
      </c>
      <c r="Q59" s="13" t="s">
        <v>162</v>
      </c>
      <c r="R59" s="13" t="s">
        <v>163</v>
      </c>
      <c r="S59" s="13" t="s">
        <v>165</v>
      </c>
      <c r="T59" s="13" t="s">
        <v>167</v>
      </c>
    </row>
    <row r="60" spans="3:22" x14ac:dyDescent="0.25">
      <c r="C60" s="22" t="s">
        <v>136</v>
      </c>
      <c r="D60" s="23">
        <f>D19*(100%+E39)</f>
        <v>1245.5999999999999</v>
      </c>
      <c r="E60" s="23">
        <f>E19*(100%+E39)</f>
        <v>1494.7199999999998</v>
      </c>
      <c r="F60" s="23">
        <f>F19*(100%+F39)</f>
        <v>1793.6639999999998</v>
      </c>
      <c r="G60" s="24">
        <f>SUBTOTAL(9,D60:F60)</f>
        <v>4533.9839999999995</v>
      </c>
      <c r="H60" s="23">
        <f>H19*(100%+H39)</f>
        <v>2152.3967999999995</v>
      </c>
      <c r="I60" s="23">
        <f t="shared" ref="I60:J60" si="17">I19*(100%+I39)</f>
        <v>2582.8761599999993</v>
      </c>
      <c r="J60" s="23">
        <f t="shared" si="17"/>
        <v>3099.451391999999</v>
      </c>
      <c r="K60" s="24">
        <f>SUBTOTAL(9,H60:J60)</f>
        <v>7834.7243519999975</v>
      </c>
      <c r="L60" s="23">
        <f>L19*(100%+L39)</f>
        <v>3719.3416703999987</v>
      </c>
      <c r="M60" s="23">
        <f>M19*(100%+M39)</f>
        <v>4463.2100044799981</v>
      </c>
      <c r="N60" s="23">
        <f t="shared" ref="N60" si="18">N19*(100%+N39)</f>
        <v>5355.8520053759976</v>
      </c>
      <c r="O60" s="24">
        <f>SUBTOTAL(9,L60:N60)</f>
        <v>13538.403680255993</v>
      </c>
      <c r="P60" s="23">
        <f>P19*(100%+P39)</f>
        <v>6427.0224064511967</v>
      </c>
      <c r="Q60" s="23">
        <f>Q19*(100%+Q39)</f>
        <v>7712.4268877414361</v>
      </c>
      <c r="R60" s="23">
        <f>R19*(100%+R39)</f>
        <v>9254.9122652897222</v>
      </c>
      <c r="S60" s="24">
        <f>SUBTOTAL(9,P60:R60)</f>
        <v>23394.361559482357</v>
      </c>
      <c r="T60" s="23">
        <f>SUM(G60,K60,O60,S60)</f>
        <v>49301.473591738351</v>
      </c>
      <c r="U60" s="16"/>
      <c r="V60" s="17"/>
    </row>
    <row r="61" spans="3:22" x14ac:dyDescent="0.25">
      <c r="C61" s="22" t="s">
        <v>137</v>
      </c>
      <c r="D61" s="23">
        <f t="shared" ref="D61:D74" si="19">D20*(100%+E40)</f>
        <v>3959.55</v>
      </c>
      <c r="E61" s="23">
        <f t="shared" ref="E61:F74" si="20">E20*(100%+E40)</f>
        <v>4157.5275000000001</v>
      </c>
      <c r="F61" s="23">
        <f t="shared" si="20"/>
        <v>4365.403875</v>
      </c>
      <c r="G61" s="24">
        <f t="shared" ref="G61:G74" si="21">SUBTOTAL(9,D61:F61)</f>
        <v>12482.481374999999</v>
      </c>
      <c r="H61" s="23">
        <f t="shared" ref="H61:J74" si="22">H20*(100%+H40)</f>
        <v>4583.6740687500005</v>
      </c>
      <c r="I61" s="23">
        <f t="shared" si="22"/>
        <v>4812.8577721875008</v>
      </c>
      <c r="J61" s="23">
        <f t="shared" si="22"/>
        <v>5053.5006607968762</v>
      </c>
      <c r="K61" s="24">
        <f t="shared" ref="K61:K74" si="23">SUBTOTAL(9,H61:J61)</f>
        <v>14450.032501734378</v>
      </c>
      <c r="L61" s="23">
        <f t="shared" ref="L61:N74" si="24">L20*(100%+L40)</f>
        <v>5306.1756938367198</v>
      </c>
      <c r="M61" s="23">
        <f t="shared" si="24"/>
        <v>5571.4844785285559</v>
      </c>
      <c r="N61" s="23">
        <f t="shared" si="24"/>
        <v>5850.0587024549841</v>
      </c>
      <c r="O61" s="24">
        <f t="shared" ref="O61:O74" si="25">SUBTOTAL(9,L61:N61)</f>
        <v>16727.718874820261</v>
      </c>
      <c r="P61" s="23">
        <f t="shared" ref="P61:R74" si="26">P20*(100%+P40)</f>
        <v>6142.5616375777336</v>
      </c>
      <c r="Q61" s="23">
        <f t="shared" si="26"/>
        <v>6449.6897194566209</v>
      </c>
      <c r="R61" s="23">
        <f t="shared" si="26"/>
        <v>6772.1742054294518</v>
      </c>
      <c r="S61" s="24">
        <f t="shared" ref="S61:S74" si="27">SUBTOTAL(9,P61:R61)</f>
        <v>19364.425562463806</v>
      </c>
      <c r="T61" s="23">
        <f t="shared" ref="T61:T74" si="28">SUM(G61,K61,O61,S61)</f>
        <v>63024.658314018438</v>
      </c>
      <c r="U61" s="16"/>
      <c r="V61" s="17"/>
    </row>
    <row r="62" spans="3:22" x14ac:dyDescent="0.25">
      <c r="C62" s="22" t="s">
        <v>144</v>
      </c>
      <c r="D62" s="23">
        <f t="shared" si="19"/>
        <v>5347.2</v>
      </c>
      <c r="E62" s="23">
        <f t="shared" si="20"/>
        <v>6416.6399999999994</v>
      </c>
      <c r="F62" s="23">
        <f t="shared" si="20"/>
        <v>7699.9679999999989</v>
      </c>
      <c r="G62" s="24">
        <f t="shared" si="21"/>
        <v>19463.807999999997</v>
      </c>
      <c r="H62" s="23">
        <f t="shared" si="22"/>
        <v>9239.9615999999987</v>
      </c>
      <c r="I62" s="23">
        <f t="shared" si="22"/>
        <v>11087.953919999998</v>
      </c>
      <c r="J62" s="23">
        <f t="shared" si="22"/>
        <v>13305.544703999998</v>
      </c>
      <c r="K62" s="24">
        <f t="shared" si="23"/>
        <v>33633.460223999995</v>
      </c>
      <c r="L62" s="23">
        <f t="shared" si="24"/>
        <v>15966.653644799997</v>
      </c>
      <c r="M62" s="23">
        <f t="shared" si="24"/>
        <v>19159.984373759995</v>
      </c>
      <c r="N62" s="23">
        <f t="shared" si="24"/>
        <v>22991.981248511995</v>
      </c>
      <c r="O62" s="24">
        <f t="shared" si="25"/>
        <v>58118.61926707199</v>
      </c>
      <c r="P62" s="23">
        <f t="shared" si="26"/>
        <v>27590.377498214391</v>
      </c>
      <c r="Q62" s="23">
        <f t="shared" si="26"/>
        <v>33108.452997857268</v>
      </c>
      <c r="R62" s="23">
        <f t="shared" si="26"/>
        <v>39730.143597428723</v>
      </c>
      <c r="S62" s="24">
        <f t="shared" si="27"/>
        <v>100428.97409350038</v>
      </c>
      <c r="T62" s="23">
        <f t="shared" si="28"/>
        <v>211644.86158457235</v>
      </c>
      <c r="U62" s="16"/>
      <c r="V62" s="17"/>
    </row>
    <row r="63" spans="3:22" x14ac:dyDescent="0.25">
      <c r="C63" s="22" t="s">
        <v>138</v>
      </c>
      <c r="D63" s="23">
        <f t="shared" si="19"/>
        <v>1550.8500000000001</v>
      </c>
      <c r="E63" s="23">
        <f t="shared" si="20"/>
        <v>1628.3925000000002</v>
      </c>
      <c r="F63" s="23">
        <f t="shared" si="20"/>
        <v>1709.8121250000002</v>
      </c>
      <c r="G63" s="24">
        <f t="shared" si="21"/>
        <v>4889.0546250000007</v>
      </c>
      <c r="H63" s="23">
        <f t="shared" si="22"/>
        <v>1795.3027312500003</v>
      </c>
      <c r="I63" s="23">
        <f t="shared" si="22"/>
        <v>1885.0678678125005</v>
      </c>
      <c r="J63" s="23">
        <f t="shared" si="22"/>
        <v>1979.3212612031257</v>
      </c>
      <c r="K63" s="24">
        <f t="shared" si="23"/>
        <v>5659.691860265626</v>
      </c>
      <c r="L63" s="23">
        <f t="shared" si="24"/>
        <v>2078.2873242632822</v>
      </c>
      <c r="M63" s="23">
        <f t="shared" si="24"/>
        <v>2182.2016904764464</v>
      </c>
      <c r="N63" s="23">
        <f t="shared" si="24"/>
        <v>2291.3117750002689</v>
      </c>
      <c r="O63" s="24">
        <f t="shared" si="25"/>
        <v>6551.8007897399984</v>
      </c>
      <c r="P63" s="23">
        <f t="shared" si="26"/>
        <v>2405.8773637502823</v>
      </c>
      <c r="Q63" s="23">
        <f t="shared" si="26"/>
        <v>2526.1712319377966</v>
      </c>
      <c r="R63" s="23">
        <f t="shared" si="26"/>
        <v>2652.4797935346865</v>
      </c>
      <c r="S63" s="24">
        <f t="shared" si="27"/>
        <v>7584.5283892227653</v>
      </c>
      <c r="T63" s="23">
        <f t="shared" si="28"/>
        <v>24685.075664228389</v>
      </c>
      <c r="U63" s="16"/>
      <c r="V63" s="17"/>
    </row>
    <row r="64" spans="3:22" x14ac:dyDescent="0.25">
      <c r="C64" s="22" t="s">
        <v>139</v>
      </c>
      <c r="D64" s="23">
        <f t="shared" si="19"/>
        <v>4738.8</v>
      </c>
      <c r="E64" s="23">
        <f t="shared" si="20"/>
        <v>5212.68</v>
      </c>
      <c r="F64" s="23">
        <f t="shared" si="20"/>
        <v>5733.9480000000012</v>
      </c>
      <c r="G64" s="24">
        <f t="shared" si="21"/>
        <v>15685.428</v>
      </c>
      <c r="H64" s="23">
        <f t="shared" si="22"/>
        <v>6307.3428000000022</v>
      </c>
      <c r="I64" s="23">
        <f t="shared" si="22"/>
        <v>6938.0770800000028</v>
      </c>
      <c r="J64" s="23">
        <f t="shared" si="22"/>
        <v>7631.8847880000039</v>
      </c>
      <c r="K64" s="24">
        <f t="shared" si="23"/>
        <v>20877.304668000008</v>
      </c>
      <c r="L64" s="23">
        <f t="shared" si="24"/>
        <v>8395.0732668000055</v>
      </c>
      <c r="M64" s="23">
        <f t="shared" si="24"/>
        <v>9234.5805934800064</v>
      </c>
      <c r="N64" s="23">
        <f t="shared" si="24"/>
        <v>10158.038652828009</v>
      </c>
      <c r="O64" s="24">
        <f t="shared" si="25"/>
        <v>27787.692513108021</v>
      </c>
      <c r="P64" s="23">
        <f t="shared" si="26"/>
        <v>11173.84251811081</v>
      </c>
      <c r="Q64" s="23">
        <f t="shared" si="26"/>
        <v>12291.226769921892</v>
      </c>
      <c r="R64" s="23">
        <f t="shared" si="26"/>
        <v>13520.349446914082</v>
      </c>
      <c r="S64" s="24">
        <f t="shared" si="27"/>
        <v>36985.418734946783</v>
      </c>
      <c r="T64" s="23">
        <f t="shared" si="28"/>
        <v>101335.84391605482</v>
      </c>
      <c r="U64" s="16"/>
      <c r="V64" s="17"/>
    </row>
    <row r="65" spans="3:22" x14ac:dyDescent="0.25">
      <c r="C65" s="22" t="s">
        <v>140</v>
      </c>
      <c r="D65" s="23">
        <f t="shared" si="19"/>
        <v>2587.2000000000003</v>
      </c>
      <c r="E65" s="23">
        <f t="shared" si="20"/>
        <v>2845.9200000000005</v>
      </c>
      <c r="F65" s="23">
        <f t="shared" si="20"/>
        <v>3130.5120000000006</v>
      </c>
      <c r="G65" s="24">
        <f t="shared" si="21"/>
        <v>8563.6320000000014</v>
      </c>
      <c r="H65" s="23">
        <f t="shared" si="22"/>
        <v>3443.563200000001</v>
      </c>
      <c r="I65" s="23">
        <f t="shared" si="22"/>
        <v>3787.9195200000013</v>
      </c>
      <c r="J65" s="23">
        <f t="shared" si="22"/>
        <v>4166.7114720000018</v>
      </c>
      <c r="K65" s="24">
        <f t="shared" si="23"/>
        <v>11398.194192000003</v>
      </c>
      <c r="L65" s="23">
        <f t="shared" si="24"/>
        <v>4583.3826192000024</v>
      </c>
      <c r="M65" s="23">
        <f t="shared" si="24"/>
        <v>5041.7208811200035</v>
      </c>
      <c r="N65" s="23">
        <f t="shared" si="24"/>
        <v>5545.8929692320044</v>
      </c>
      <c r="O65" s="24">
        <f t="shared" si="25"/>
        <v>15170.99646955201</v>
      </c>
      <c r="P65" s="23">
        <f t="shared" si="26"/>
        <v>6100.4822661552053</v>
      </c>
      <c r="Q65" s="23">
        <f t="shared" si="26"/>
        <v>6710.5304927707266</v>
      </c>
      <c r="R65" s="23">
        <f t="shared" si="26"/>
        <v>7381.5835420477997</v>
      </c>
      <c r="S65" s="24">
        <f t="shared" si="27"/>
        <v>20192.596300973732</v>
      </c>
      <c r="T65" s="23">
        <f t="shared" si="28"/>
        <v>55325.418962525742</v>
      </c>
      <c r="U65" s="16"/>
      <c r="V65" s="17"/>
    </row>
    <row r="66" spans="3:22" x14ac:dyDescent="0.25">
      <c r="C66" s="22" t="s">
        <v>141</v>
      </c>
      <c r="D66" s="23">
        <f t="shared" si="19"/>
        <v>3078.75</v>
      </c>
      <c r="E66" s="23">
        <f t="shared" si="20"/>
        <v>3848.4375</v>
      </c>
      <c r="F66" s="23">
        <f t="shared" si="20"/>
        <v>4810.546875</v>
      </c>
      <c r="G66" s="24">
        <f t="shared" si="21"/>
        <v>11737.734375</v>
      </c>
      <c r="H66" s="23">
        <f t="shared" si="22"/>
        <v>6013.18359375</v>
      </c>
      <c r="I66" s="23">
        <f t="shared" si="22"/>
        <v>7516.4794921875</v>
      </c>
      <c r="J66" s="23">
        <f t="shared" si="22"/>
        <v>9395.599365234375</v>
      </c>
      <c r="K66" s="24">
        <f t="shared" si="23"/>
        <v>22925.262451171875</v>
      </c>
      <c r="L66" s="23">
        <f t="shared" si="24"/>
        <v>11744.499206542969</v>
      </c>
      <c r="M66" s="23">
        <f t="shared" si="24"/>
        <v>14680.624008178711</v>
      </c>
      <c r="N66" s="23">
        <f t="shared" si="24"/>
        <v>18350.780010223389</v>
      </c>
      <c r="O66" s="24">
        <f t="shared" si="25"/>
        <v>44775.903224945068</v>
      </c>
      <c r="P66" s="23">
        <f t="shared" si="26"/>
        <v>22938.475012779236</v>
      </c>
      <c r="Q66" s="23">
        <f t="shared" si="26"/>
        <v>28673.093765974045</v>
      </c>
      <c r="R66" s="23">
        <f t="shared" si="26"/>
        <v>35841.367207467556</v>
      </c>
      <c r="S66" s="24">
        <f t="shared" si="27"/>
        <v>87452.935986220837</v>
      </c>
      <c r="T66" s="23">
        <f t="shared" si="28"/>
        <v>166891.83603733778</v>
      </c>
      <c r="U66" s="16"/>
      <c r="V66" s="17"/>
    </row>
    <row r="67" spans="3:22" x14ac:dyDescent="0.25">
      <c r="C67" s="22" t="s">
        <v>143</v>
      </c>
      <c r="D67" s="23">
        <f t="shared" si="19"/>
        <v>2811.6000000000004</v>
      </c>
      <c r="E67" s="23">
        <f t="shared" si="20"/>
        <v>3092.7600000000007</v>
      </c>
      <c r="F67" s="23">
        <f t="shared" si="20"/>
        <v>3402.036000000001</v>
      </c>
      <c r="G67" s="24">
        <f t="shared" si="21"/>
        <v>9306.3960000000006</v>
      </c>
      <c r="H67" s="23">
        <f t="shared" si="22"/>
        <v>3742.2396000000012</v>
      </c>
      <c r="I67" s="23">
        <f t="shared" si="22"/>
        <v>4116.463560000002</v>
      </c>
      <c r="J67" s="23">
        <f t="shared" si="22"/>
        <v>4528.1099160000022</v>
      </c>
      <c r="K67" s="24">
        <f t="shared" si="23"/>
        <v>12386.813076000006</v>
      </c>
      <c r="L67" s="23">
        <f t="shared" si="24"/>
        <v>4980.9209076000025</v>
      </c>
      <c r="M67" s="23">
        <f t="shared" si="24"/>
        <v>5479.0129983600027</v>
      </c>
      <c r="N67" s="23">
        <f t="shared" si="24"/>
        <v>6026.9142981960031</v>
      </c>
      <c r="O67" s="24">
        <f t="shared" si="25"/>
        <v>16486.848204156009</v>
      </c>
      <c r="P67" s="23">
        <f t="shared" si="26"/>
        <v>6629.6057280156037</v>
      </c>
      <c r="Q67" s="23">
        <f t="shared" si="26"/>
        <v>7292.566300817165</v>
      </c>
      <c r="R67" s="23">
        <f t="shared" si="26"/>
        <v>8021.8229308988821</v>
      </c>
      <c r="S67" s="24">
        <f t="shared" si="27"/>
        <v>21943.994959731652</v>
      </c>
      <c r="T67" s="23">
        <f t="shared" si="28"/>
        <v>60124.052239887671</v>
      </c>
      <c r="U67" s="16"/>
      <c r="V67" s="17"/>
    </row>
    <row r="68" spans="3:22" x14ac:dyDescent="0.25">
      <c r="C68" s="22" t="s">
        <v>142</v>
      </c>
      <c r="D68" s="23">
        <f t="shared" si="19"/>
        <v>2030.7</v>
      </c>
      <c r="E68" s="23">
        <f t="shared" si="20"/>
        <v>2132.2350000000001</v>
      </c>
      <c r="F68" s="23">
        <f t="shared" si="20"/>
        <v>2238.8467500000002</v>
      </c>
      <c r="G68" s="24">
        <f t="shared" si="21"/>
        <v>6401.7817500000001</v>
      </c>
      <c r="H68" s="23">
        <f t="shared" si="22"/>
        <v>2350.7890875000003</v>
      </c>
      <c r="I68" s="23">
        <f t="shared" si="22"/>
        <v>2468.3285418750006</v>
      </c>
      <c r="J68" s="23">
        <f t="shared" si="22"/>
        <v>2591.7449689687505</v>
      </c>
      <c r="K68" s="24">
        <f t="shared" si="23"/>
        <v>7410.8625983437523</v>
      </c>
      <c r="L68" s="23">
        <f t="shared" si="24"/>
        <v>2721.3322174171881</v>
      </c>
      <c r="M68" s="23">
        <f t="shared" si="24"/>
        <v>2857.3988282880478</v>
      </c>
      <c r="N68" s="23">
        <f t="shared" si="24"/>
        <v>3000.2687697024503</v>
      </c>
      <c r="O68" s="24">
        <f t="shared" si="25"/>
        <v>8578.9998154076857</v>
      </c>
      <c r="P68" s="23">
        <f t="shared" si="26"/>
        <v>3150.2822081875729</v>
      </c>
      <c r="Q68" s="23">
        <f t="shared" si="26"/>
        <v>3307.7963185969516</v>
      </c>
      <c r="R68" s="23">
        <f t="shared" si="26"/>
        <v>3473.1861345267994</v>
      </c>
      <c r="S68" s="24">
        <f t="shared" si="27"/>
        <v>9931.2646613113229</v>
      </c>
      <c r="T68" s="23">
        <f t="shared" si="28"/>
        <v>32322.908825062761</v>
      </c>
      <c r="U68" s="16"/>
      <c r="V68" s="17"/>
    </row>
    <row r="69" spans="3:22" x14ac:dyDescent="0.25">
      <c r="C69" s="22" t="s">
        <v>145</v>
      </c>
      <c r="D69" s="23">
        <f t="shared" si="19"/>
        <v>4707.1500000000005</v>
      </c>
      <c r="E69" s="23">
        <f t="shared" si="20"/>
        <v>4942.5075000000006</v>
      </c>
      <c r="F69" s="23">
        <f t="shared" si="20"/>
        <v>5189.6328750000011</v>
      </c>
      <c r="G69" s="24">
        <f t="shared" si="21"/>
        <v>14839.290375000002</v>
      </c>
      <c r="H69" s="23">
        <f t="shared" si="22"/>
        <v>5449.1145187500015</v>
      </c>
      <c r="I69" s="23">
        <f t="shared" si="22"/>
        <v>5721.5702446875021</v>
      </c>
      <c r="J69" s="23">
        <f t="shared" si="22"/>
        <v>6007.6487569218771</v>
      </c>
      <c r="K69" s="24">
        <f t="shared" si="23"/>
        <v>17178.333520359382</v>
      </c>
      <c r="L69" s="23">
        <f t="shared" si="24"/>
        <v>6308.0311947679711</v>
      </c>
      <c r="M69" s="23">
        <f t="shared" si="24"/>
        <v>6623.4327545063697</v>
      </c>
      <c r="N69" s="23">
        <f t="shared" si="24"/>
        <v>6954.6043922316885</v>
      </c>
      <c r="O69" s="24">
        <f t="shared" si="25"/>
        <v>19886.06834150603</v>
      </c>
      <c r="P69" s="23">
        <f t="shared" si="26"/>
        <v>7302.3346118432728</v>
      </c>
      <c r="Q69" s="23">
        <f t="shared" si="26"/>
        <v>7667.4513424354363</v>
      </c>
      <c r="R69" s="23">
        <f t="shared" si="26"/>
        <v>8050.8239095572089</v>
      </c>
      <c r="S69" s="24">
        <f t="shared" si="27"/>
        <v>23020.609863835918</v>
      </c>
      <c r="T69" s="23">
        <f t="shared" si="28"/>
        <v>74924.302100701345</v>
      </c>
      <c r="U69" s="16"/>
      <c r="V69" s="17"/>
    </row>
    <row r="70" spans="3:22" x14ac:dyDescent="0.25">
      <c r="C70" s="22" t="s">
        <v>146</v>
      </c>
      <c r="D70" s="23">
        <f t="shared" si="19"/>
        <v>5534.4</v>
      </c>
      <c r="E70" s="23">
        <f t="shared" si="20"/>
        <v>6641.28</v>
      </c>
      <c r="F70" s="23">
        <f t="shared" si="20"/>
        <v>7969.5359999999991</v>
      </c>
      <c r="G70" s="24">
        <f t="shared" si="21"/>
        <v>20145.216</v>
      </c>
      <c r="H70" s="23">
        <f t="shared" si="22"/>
        <v>9563.4431999999979</v>
      </c>
      <c r="I70" s="23">
        <f t="shared" si="22"/>
        <v>11476.131839999996</v>
      </c>
      <c r="J70" s="23">
        <f t="shared" si="22"/>
        <v>13771.358207999996</v>
      </c>
      <c r="K70" s="24">
        <f t="shared" si="23"/>
        <v>34810.933247999994</v>
      </c>
      <c r="L70" s="23">
        <f t="shared" si="24"/>
        <v>16525.629849599994</v>
      </c>
      <c r="M70" s="23">
        <f t="shared" si="24"/>
        <v>19830.755819519993</v>
      </c>
      <c r="N70" s="23">
        <f t="shared" si="24"/>
        <v>23796.906983423989</v>
      </c>
      <c r="O70" s="24">
        <f t="shared" si="25"/>
        <v>60153.292652543983</v>
      </c>
      <c r="P70" s="23">
        <f t="shared" si="26"/>
        <v>28556.288380108785</v>
      </c>
      <c r="Q70" s="23">
        <f t="shared" si="26"/>
        <v>34267.546056130537</v>
      </c>
      <c r="R70" s="23">
        <f t="shared" si="26"/>
        <v>41121.055267356634</v>
      </c>
      <c r="S70" s="24">
        <f t="shared" si="27"/>
        <v>103944.88970359595</v>
      </c>
      <c r="T70" s="23">
        <f t="shared" si="28"/>
        <v>219054.33160413994</v>
      </c>
      <c r="U70" s="16"/>
      <c r="V70" s="17"/>
    </row>
    <row r="71" spans="3:22" x14ac:dyDescent="0.25">
      <c r="C71" s="22" t="s">
        <v>147</v>
      </c>
      <c r="D71" s="23">
        <f t="shared" si="19"/>
        <v>2337.5</v>
      </c>
      <c r="E71" s="23">
        <f t="shared" si="20"/>
        <v>2571.25</v>
      </c>
      <c r="F71" s="23">
        <f t="shared" si="20"/>
        <v>2828.3750000000005</v>
      </c>
      <c r="G71" s="24">
        <f t="shared" si="21"/>
        <v>7737.125</v>
      </c>
      <c r="H71" s="23">
        <f t="shared" si="22"/>
        <v>3111.2125000000005</v>
      </c>
      <c r="I71" s="23">
        <f t="shared" si="22"/>
        <v>3422.3337500000007</v>
      </c>
      <c r="J71" s="23">
        <f t="shared" si="22"/>
        <v>3764.5671250000009</v>
      </c>
      <c r="K71" s="24">
        <f t="shared" si="23"/>
        <v>10298.113375000003</v>
      </c>
      <c r="L71" s="23">
        <f t="shared" si="24"/>
        <v>4141.0238375000017</v>
      </c>
      <c r="M71" s="23">
        <f t="shared" si="24"/>
        <v>4555.1262212500023</v>
      </c>
      <c r="N71" s="23">
        <f t="shared" si="24"/>
        <v>5010.6388433750026</v>
      </c>
      <c r="O71" s="24">
        <f t="shared" si="25"/>
        <v>13706.788902125008</v>
      </c>
      <c r="P71" s="23">
        <f t="shared" si="26"/>
        <v>5511.7027277125035</v>
      </c>
      <c r="Q71" s="23">
        <f t="shared" si="26"/>
        <v>6062.8730004837544</v>
      </c>
      <c r="R71" s="23">
        <f t="shared" si="26"/>
        <v>6669.1603005321303</v>
      </c>
      <c r="S71" s="24">
        <f t="shared" si="27"/>
        <v>18243.736028728388</v>
      </c>
      <c r="T71" s="23">
        <f t="shared" si="28"/>
        <v>49985.763305853397</v>
      </c>
      <c r="U71" s="16"/>
      <c r="V71" s="17"/>
    </row>
    <row r="72" spans="3:22" x14ac:dyDescent="0.25">
      <c r="C72" s="22" t="s">
        <v>148</v>
      </c>
      <c r="D72" s="23">
        <f t="shared" si="19"/>
        <v>2205.6</v>
      </c>
      <c r="E72" s="23">
        <f t="shared" si="20"/>
        <v>2646.72</v>
      </c>
      <c r="F72" s="23">
        <f t="shared" si="20"/>
        <v>3176.0639999999999</v>
      </c>
      <c r="G72" s="24">
        <f t="shared" si="21"/>
        <v>8028.384</v>
      </c>
      <c r="H72" s="23">
        <f t="shared" si="22"/>
        <v>3811.2767999999996</v>
      </c>
      <c r="I72" s="23">
        <f t="shared" si="22"/>
        <v>4573.5321599999997</v>
      </c>
      <c r="J72" s="23">
        <f t="shared" si="22"/>
        <v>5488.2385919999997</v>
      </c>
      <c r="K72" s="24">
        <f t="shared" si="23"/>
        <v>13873.047551999998</v>
      </c>
      <c r="L72" s="23">
        <f t="shared" si="24"/>
        <v>6585.8863103999993</v>
      </c>
      <c r="M72" s="23">
        <f t="shared" si="24"/>
        <v>7903.0635724799986</v>
      </c>
      <c r="N72" s="23">
        <f t="shared" si="24"/>
        <v>9483.6762869759987</v>
      </c>
      <c r="O72" s="24">
        <f t="shared" si="25"/>
        <v>23972.626169855997</v>
      </c>
      <c r="P72" s="23">
        <f t="shared" si="26"/>
        <v>11380.411544371198</v>
      </c>
      <c r="Q72" s="23">
        <f t="shared" si="26"/>
        <v>13656.493853245438</v>
      </c>
      <c r="R72" s="23">
        <f t="shared" si="26"/>
        <v>16387.792623894526</v>
      </c>
      <c r="S72" s="24">
        <f t="shared" si="27"/>
        <v>41424.698021511162</v>
      </c>
      <c r="T72" s="23">
        <f t="shared" si="28"/>
        <v>87298.755743367161</v>
      </c>
      <c r="U72" s="16"/>
      <c r="V72" s="17"/>
    </row>
    <row r="73" spans="3:22" x14ac:dyDescent="0.25">
      <c r="C73" s="22" t="s">
        <v>149</v>
      </c>
      <c r="D73" s="23">
        <f t="shared" si="19"/>
        <v>1630.65</v>
      </c>
      <c r="E73" s="23">
        <f t="shared" si="20"/>
        <v>1712.1825000000001</v>
      </c>
      <c r="F73" s="23">
        <f t="shared" si="20"/>
        <v>1797.7916250000003</v>
      </c>
      <c r="G73" s="24">
        <f t="shared" si="21"/>
        <v>5140.6241250000003</v>
      </c>
      <c r="H73" s="23">
        <f t="shared" si="22"/>
        <v>1887.6812062500003</v>
      </c>
      <c r="I73" s="23">
        <f t="shared" si="22"/>
        <v>1982.0652665625005</v>
      </c>
      <c r="J73" s="23">
        <f t="shared" si="22"/>
        <v>2081.1685298906255</v>
      </c>
      <c r="K73" s="24">
        <f t="shared" si="23"/>
        <v>5950.9150027031264</v>
      </c>
      <c r="L73" s="23">
        <f t="shared" si="24"/>
        <v>2185.2269563851569</v>
      </c>
      <c r="M73" s="23">
        <f t="shared" si="24"/>
        <v>2294.4883042044148</v>
      </c>
      <c r="N73" s="23">
        <f t="shared" si="24"/>
        <v>2409.2127194146356</v>
      </c>
      <c r="O73" s="24">
        <f t="shared" si="25"/>
        <v>6888.9279800042077</v>
      </c>
      <c r="P73" s="23">
        <f t="shared" si="26"/>
        <v>2529.6733553853674</v>
      </c>
      <c r="Q73" s="23">
        <f t="shared" si="26"/>
        <v>2656.1570231546357</v>
      </c>
      <c r="R73" s="23">
        <f t="shared" si="26"/>
        <v>2788.9648743123676</v>
      </c>
      <c r="S73" s="24">
        <f t="shared" si="27"/>
        <v>7974.795252852371</v>
      </c>
      <c r="T73" s="23">
        <f t="shared" si="28"/>
        <v>25955.262360559707</v>
      </c>
      <c r="U73" s="16"/>
      <c r="V73" s="17"/>
    </row>
    <row r="74" spans="3:22" x14ac:dyDescent="0.25">
      <c r="C74" s="22" t="s">
        <v>150</v>
      </c>
      <c r="D74" s="23">
        <f t="shared" si="19"/>
        <v>2952</v>
      </c>
      <c r="E74" s="23">
        <f t="shared" si="20"/>
        <v>3542.4</v>
      </c>
      <c r="F74" s="23">
        <f t="shared" si="20"/>
        <v>4250.88</v>
      </c>
      <c r="G74" s="24">
        <f t="shared" si="21"/>
        <v>10745.279999999999</v>
      </c>
      <c r="H74" s="23">
        <f t="shared" si="22"/>
        <v>5101.0559999999996</v>
      </c>
      <c r="I74" s="23">
        <f t="shared" si="22"/>
        <v>6121.2671999999993</v>
      </c>
      <c r="J74" s="23">
        <f t="shared" si="22"/>
        <v>7345.5206399999988</v>
      </c>
      <c r="K74" s="24">
        <f t="shared" si="23"/>
        <v>18567.843839999998</v>
      </c>
      <c r="L74" s="23">
        <f t="shared" si="24"/>
        <v>8814.6247679999979</v>
      </c>
      <c r="M74" s="23">
        <f t="shared" si="24"/>
        <v>10577.549721599997</v>
      </c>
      <c r="N74" s="23">
        <f t="shared" si="24"/>
        <v>12693.059665919996</v>
      </c>
      <c r="O74" s="24">
        <f t="shared" si="25"/>
        <v>32085.234155519989</v>
      </c>
      <c r="P74" s="23">
        <f t="shared" si="26"/>
        <v>15231.671599103995</v>
      </c>
      <c r="Q74" s="23">
        <f t="shared" si="26"/>
        <v>18278.005918924791</v>
      </c>
      <c r="R74" s="23">
        <f t="shared" si="26"/>
        <v>21933.607102709746</v>
      </c>
      <c r="S74" s="24">
        <f t="shared" si="27"/>
        <v>55443.28462073853</v>
      </c>
      <c r="T74" s="23">
        <f t="shared" si="28"/>
        <v>116841.64261625851</v>
      </c>
      <c r="U74" s="16"/>
      <c r="V74" s="17"/>
    </row>
    <row r="75" spans="3:22" x14ac:dyDescent="0.25"/>
    <row r="76" spans="3:22" x14ac:dyDescent="0.25"/>
    <row r="77" spans="3:22" x14ac:dyDescent="0.25">
      <c r="C77" s="3" t="s">
        <v>182</v>
      </c>
    </row>
    <row r="78" spans="3:22" x14ac:dyDescent="0.25"/>
    <row r="79" spans="3:22" x14ac:dyDescent="0.25">
      <c r="C79" s="13" t="s">
        <v>0</v>
      </c>
      <c r="D79" s="13" t="s">
        <v>151</v>
      </c>
      <c r="E79" s="13" t="s">
        <v>152</v>
      </c>
      <c r="F79" s="13" t="s">
        <v>153</v>
      </c>
      <c r="G79" s="13" t="s">
        <v>154</v>
      </c>
      <c r="H79" s="13" t="s">
        <v>155</v>
      </c>
      <c r="I79" s="13" t="s">
        <v>156</v>
      </c>
      <c r="J79" s="13" t="s">
        <v>157</v>
      </c>
      <c r="K79" s="13" t="s">
        <v>166</v>
      </c>
      <c r="L79" s="13" t="s">
        <v>158</v>
      </c>
      <c r="M79" s="13" t="s">
        <v>159</v>
      </c>
      <c r="N79" s="13" t="s">
        <v>160</v>
      </c>
      <c r="O79" s="13" t="s">
        <v>164</v>
      </c>
      <c r="P79" s="13" t="s">
        <v>161</v>
      </c>
      <c r="Q79" s="13" t="s">
        <v>162</v>
      </c>
      <c r="R79" s="13" t="s">
        <v>163</v>
      </c>
      <c r="S79" s="13" t="s">
        <v>165</v>
      </c>
      <c r="T79" s="13" t="s">
        <v>167</v>
      </c>
    </row>
    <row r="80" spans="3:22" x14ac:dyDescent="0.25">
      <c r="C80" s="22" t="s">
        <v>136</v>
      </c>
      <c r="D80" s="23">
        <f>D19*(105%+E39)</f>
        <v>1297.5</v>
      </c>
      <c r="E80" s="23">
        <f>E19*(105%+E39)</f>
        <v>1557</v>
      </c>
      <c r="F80" s="23">
        <f>F19*(105%+F39)</f>
        <v>1868.3999999999996</v>
      </c>
      <c r="G80" s="24">
        <f>SUBTOTAL(9,D80:F80)</f>
        <v>4722.8999999999996</v>
      </c>
      <c r="H80" s="23">
        <f>H19*(105%+H39)</f>
        <v>2242.08</v>
      </c>
      <c r="I80" s="23">
        <f t="shared" ref="I80:J80" si="29">I19*(105%+I39)</f>
        <v>2690.4959999999992</v>
      </c>
      <c r="J80" s="23">
        <f t="shared" si="29"/>
        <v>3228.5951999999993</v>
      </c>
      <c r="K80" s="24">
        <f>SUBTOTAL(9,H80:J80)</f>
        <v>8161.1711999999989</v>
      </c>
      <c r="L80" s="23">
        <f>L19*(105%+L39)</f>
        <v>3874.3142399999988</v>
      </c>
      <c r="M80" s="23">
        <f t="shared" ref="M80:N80" si="30">M19*(105%+M39)</f>
        <v>4649.1770879999985</v>
      </c>
      <c r="N80" s="23">
        <f t="shared" si="30"/>
        <v>5579.0125055999979</v>
      </c>
      <c r="O80" s="24">
        <f>SUBTOTAL(9,L80:N80)</f>
        <v>14102.503833599994</v>
      </c>
      <c r="P80" s="23">
        <f>P19*(105%+P39)</f>
        <v>6694.8150067199967</v>
      </c>
      <c r="Q80" s="23">
        <f t="shared" ref="Q80:R80" si="31">Q19*(105%+Q39)</f>
        <v>8033.7780080639959</v>
      </c>
      <c r="R80" s="23">
        <f t="shared" si="31"/>
        <v>9640.5336096767951</v>
      </c>
      <c r="S80" s="24">
        <f>SUBTOTAL(9,P80:R80)</f>
        <v>24369.12662446079</v>
      </c>
      <c r="T80" s="23">
        <f>SUM(G80,K80,O80,S80)</f>
        <v>51355.701658060781</v>
      </c>
    </row>
    <row r="81" spans="3:20" x14ac:dyDescent="0.25">
      <c r="C81" s="22" t="s">
        <v>137</v>
      </c>
      <c r="D81" s="23">
        <f t="shared" ref="D81:D94" si="32">D20*(105%+E40)</f>
        <v>4148.1000000000004</v>
      </c>
      <c r="E81" s="23">
        <f t="shared" ref="E81:F94" si="33">E20*(105%+E40)</f>
        <v>4355.5050000000001</v>
      </c>
      <c r="F81" s="23">
        <f t="shared" si="33"/>
        <v>4573.2802500000007</v>
      </c>
      <c r="G81" s="24">
        <f t="shared" ref="G81:G94" si="34">SUBTOTAL(9,D81:F81)</f>
        <v>13076.885249999999</v>
      </c>
      <c r="H81" s="23">
        <f t="shared" ref="H81:J94" si="35">H20*(105%+H40)</f>
        <v>4801.9442625000001</v>
      </c>
      <c r="I81" s="23">
        <f t="shared" si="35"/>
        <v>5042.0414756250011</v>
      </c>
      <c r="J81" s="23">
        <f t="shared" si="35"/>
        <v>5294.1435494062516</v>
      </c>
      <c r="K81" s="24">
        <f t="shared" ref="K81:K94" si="36">SUBTOTAL(9,H81:J81)</f>
        <v>15138.129287531252</v>
      </c>
      <c r="L81" s="23">
        <f t="shared" ref="L81:N94" si="37">L20*(105%+L40)</f>
        <v>5558.8507268765643</v>
      </c>
      <c r="M81" s="23">
        <f>M20*(105%+M40)</f>
        <v>5836.793263220392</v>
      </c>
      <c r="N81" s="23">
        <f t="shared" si="37"/>
        <v>6128.6329263814123</v>
      </c>
      <c r="O81" s="24">
        <f t="shared" ref="O81:O94" si="38">SUBTOTAL(9,L81:N81)</f>
        <v>17524.276916478368</v>
      </c>
      <c r="P81" s="23">
        <f t="shared" ref="P81:R94" si="39">P20*(105%+P40)</f>
        <v>6435.064572700483</v>
      </c>
      <c r="Q81" s="23">
        <f t="shared" si="39"/>
        <v>6756.8178013355073</v>
      </c>
      <c r="R81" s="23">
        <f t="shared" si="39"/>
        <v>7094.6586914022837</v>
      </c>
      <c r="S81" s="24">
        <f t="shared" ref="S81:S94" si="40">SUBTOTAL(9,P81:R81)</f>
        <v>20286.541065438276</v>
      </c>
      <c r="T81" s="23">
        <f t="shared" ref="T81:T94" si="41">SUM(G81,K81,O81,S81)</f>
        <v>66025.832519447897</v>
      </c>
    </row>
    <row r="82" spans="3:20" x14ac:dyDescent="0.25">
      <c r="C82" s="22" t="s">
        <v>144</v>
      </c>
      <c r="D82" s="23">
        <f t="shared" si="32"/>
        <v>5570</v>
      </c>
      <c r="E82" s="23">
        <f t="shared" si="33"/>
        <v>6684</v>
      </c>
      <c r="F82" s="23">
        <f t="shared" si="33"/>
        <v>8020.7999999999993</v>
      </c>
      <c r="G82" s="24">
        <f t="shared" si="34"/>
        <v>20274.8</v>
      </c>
      <c r="H82" s="23">
        <f t="shared" si="35"/>
        <v>9624.9599999999991</v>
      </c>
      <c r="I82" s="23">
        <f t="shared" si="35"/>
        <v>11549.951999999997</v>
      </c>
      <c r="J82" s="23">
        <f t="shared" si="35"/>
        <v>13859.942399999998</v>
      </c>
      <c r="K82" s="24">
        <f t="shared" si="36"/>
        <v>35034.854399999997</v>
      </c>
      <c r="L82" s="23">
        <f t="shared" si="37"/>
        <v>16631.930879999996</v>
      </c>
      <c r="M82" s="23">
        <f t="shared" si="37"/>
        <v>19958.317055999996</v>
      </c>
      <c r="N82" s="23">
        <f t="shared" si="37"/>
        <v>23949.980467199995</v>
      </c>
      <c r="O82" s="24">
        <f t="shared" si="38"/>
        <v>60540.228403199988</v>
      </c>
      <c r="P82" s="23">
        <f t="shared" si="39"/>
        <v>28739.976560639992</v>
      </c>
      <c r="Q82" s="23">
        <f t="shared" si="39"/>
        <v>34487.971872767986</v>
      </c>
      <c r="R82" s="23">
        <f t="shared" si="39"/>
        <v>41385.566247321585</v>
      </c>
      <c r="S82" s="24">
        <f t="shared" si="40"/>
        <v>104613.51468072957</v>
      </c>
      <c r="T82" s="23">
        <f t="shared" si="41"/>
        <v>220463.39748392956</v>
      </c>
    </row>
    <row r="83" spans="3:20" x14ac:dyDescent="0.25">
      <c r="C83" s="22" t="s">
        <v>138</v>
      </c>
      <c r="D83" s="23">
        <f t="shared" si="32"/>
        <v>1624.7</v>
      </c>
      <c r="E83" s="23">
        <f t="shared" si="33"/>
        <v>1705.9350000000004</v>
      </c>
      <c r="F83" s="23">
        <f t="shared" si="33"/>
        <v>1791.2317500000004</v>
      </c>
      <c r="G83" s="24">
        <f t="shared" si="34"/>
        <v>5121.866750000001</v>
      </c>
      <c r="H83" s="23">
        <f t="shared" si="35"/>
        <v>1880.7933375000002</v>
      </c>
      <c r="I83" s="23">
        <f t="shared" si="35"/>
        <v>1974.8330043750004</v>
      </c>
      <c r="J83" s="23">
        <f t="shared" si="35"/>
        <v>2073.5746545937509</v>
      </c>
      <c r="K83" s="24">
        <f t="shared" si="36"/>
        <v>5929.2009964687513</v>
      </c>
      <c r="L83" s="23">
        <f t="shared" si="37"/>
        <v>2177.2533873234383</v>
      </c>
      <c r="M83" s="23">
        <f t="shared" si="37"/>
        <v>2286.1160566896106</v>
      </c>
      <c r="N83" s="23">
        <f t="shared" si="37"/>
        <v>2400.4218595240914</v>
      </c>
      <c r="O83" s="24">
        <f t="shared" si="38"/>
        <v>6863.7913035371403</v>
      </c>
      <c r="P83" s="23">
        <f t="shared" si="39"/>
        <v>2520.4429525002961</v>
      </c>
      <c r="Q83" s="23">
        <f t="shared" si="39"/>
        <v>2646.4651001253105</v>
      </c>
      <c r="R83" s="23">
        <f t="shared" si="39"/>
        <v>2778.7883551315763</v>
      </c>
      <c r="S83" s="24">
        <f t="shared" si="40"/>
        <v>7945.6964077571829</v>
      </c>
      <c r="T83" s="23">
        <f t="shared" si="41"/>
        <v>25860.555457763076</v>
      </c>
    </row>
    <row r="84" spans="3:20" x14ac:dyDescent="0.25">
      <c r="C84" s="22" t="s">
        <v>139</v>
      </c>
      <c r="D84" s="23">
        <f t="shared" si="32"/>
        <v>4954.2000000000007</v>
      </c>
      <c r="E84" s="23">
        <f t="shared" si="33"/>
        <v>5449.6200000000008</v>
      </c>
      <c r="F84" s="23">
        <f t="shared" si="33"/>
        <v>5994.5820000000012</v>
      </c>
      <c r="G84" s="24">
        <f t="shared" si="34"/>
        <v>16398.402000000002</v>
      </c>
      <c r="H84" s="23">
        <f t="shared" si="35"/>
        <v>6594.0402000000022</v>
      </c>
      <c r="I84" s="23">
        <f t="shared" si="35"/>
        <v>7253.444220000003</v>
      </c>
      <c r="J84" s="23">
        <f t="shared" si="35"/>
        <v>7978.7886420000041</v>
      </c>
      <c r="K84" s="24">
        <f t="shared" si="36"/>
        <v>21826.273062000007</v>
      </c>
      <c r="L84" s="23">
        <f t="shared" si="37"/>
        <v>8776.6675062000049</v>
      </c>
      <c r="M84" s="23">
        <f t="shared" si="37"/>
        <v>9654.3342568200078</v>
      </c>
      <c r="N84" s="23">
        <f t="shared" si="37"/>
        <v>10619.767682502008</v>
      </c>
      <c r="O84" s="24">
        <f t="shared" si="38"/>
        <v>29050.769445522019</v>
      </c>
      <c r="P84" s="23">
        <f t="shared" si="39"/>
        <v>11681.74445075221</v>
      </c>
      <c r="Q84" s="23">
        <f t="shared" si="39"/>
        <v>12849.918895827434</v>
      </c>
      <c r="R84" s="23">
        <f t="shared" si="39"/>
        <v>14134.910785410177</v>
      </c>
      <c r="S84" s="24">
        <f t="shared" si="40"/>
        <v>38666.574131989822</v>
      </c>
      <c r="T84" s="23">
        <f t="shared" si="41"/>
        <v>105942.01863951185</v>
      </c>
    </row>
    <row r="85" spans="3:20" x14ac:dyDescent="0.25">
      <c r="C85" s="22" t="s">
        <v>140</v>
      </c>
      <c r="D85" s="23">
        <f t="shared" si="32"/>
        <v>2704.8</v>
      </c>
      <c r="E85" s="23">
        <f t="shared" si="33"/>
        <v>2975.2800000000007</v>
      </c>
      <c r="F85" s="23">
        <f t="shared" si="33"/>
        <v>3272.8080000000009</v>
      </c>
      <c r="G85" s="24">
        <f t="shared" si="34"/>
        <v>8952.8880000000026</v>
      </c>
      <c r="H85" s="23">
        <f t="shared" si="35"/>
        <v>3600.0888000000014</v>
      </c>
      <c r="I85" s="23">
        <f t="shared" si="35"/>
        <v>3960.0976800000017</v>
      </c>
      <c r="J85" s="23">
        <f t="shared" si="35"/>
        <v>4356.1074480000016</v>
      </c>
      <c r="K85" s="24">
        <f t="shared" si="36"/>
        <v>11916.293928000005</v>
      </c>
      <c r="L85" s="23">
        <f t="shared" si="37"/>
        <v>4791.7181928000027</v>
      </c>
      <c r="M85" s="23">
        <f t="shared" si="37"/>
        <v>5270.8900120800035</v>
      </c>
      <c r="N85" s="23">
        <f t="shared" si="37"/>
        <v>5797.9790132880044</v>
      </c>
      <c r="O85" s="24">
        <f t="shared" si="38"/>
        <v>15860.58721816801</v>
      </c>
      <c r="P85" s="23">
        <f t="shared" si="39"/>
        <v>6377.7769146168057</v>
      </c>
      <c r="Q85" s="23">
        <f t="shared" si="39"/>
        <v>7015.5546060784873</v>
      </c>
      <c r="R85" s="23">
        <f t="shared" si="39"/>
        <v>7717.1100666863367</v>
      </c>
      <c r="S85" s="24">
        <f t="shared" si="40"/>
        <v>21110.441587381632</v>
      </c>
      <c r="T85" s="23">
        <f t="shared" si="41"/>
        <v>57840.210733549648</v>
      </c>
    </row>
    <row r="86" spans="3:20" x14ac:dyDescent="0.25">
      <c r="C86" s="22" t="s">
        <v>141</v>
      </c>
      <c r="D86" s="23">
        <f t="shared" si="32"/>
        <v>3201.9</v>
      </c>
      <c r="E86" s="23">
        <f t="shared" si="33"/>
        <v>4002.375</v>
      </c>
      <c r="F86" s="23">
        <f t="shared" si="33"/>
        <v>5002.96875</v>
      </c>
      <c r="G86" s="24">
        <f t="shared" si="34"/>
        <v>12207.24375</v>
      </c>
      <c r="H86" s="23">
        <f t="shared" si="35"/>
        <v>6253.7109375</v>
      </c>
      <c r="I86" s="23">
        <f t="shared" si="35"/>
        <v>7817.138671875</v>
      </c>
      <c r="J86" s="23">
        <f t="shared" si="35"/>
        <v>9771.42333984375</v>
      </c>
      <c r="K86" s="24">
        <f t="shared" si="36"/>
        <v>23842.27294921875</v>
      </c>
      <c r="L86" s="23">
        <f t="shared" si="37"/>
        <v>12214.279174804688</v>
      </c>
      <c r="M86" s="23">
        <f t="shared" si="37"/>
        <v>15267.848968505859</v>
      </c>
      <c r="N86" s="23">
        <f t="shared" si="37"/>
        <v>19084.811210632324</v>
      </c>
      <c r="O86" s="24">
        <f t="shared" si="38"/>
        <v>46566.939353942871</v>
      </c>
      <c r="P86" s="23">
        <f t="shared" si="39"/>
        <v>23856.014013290405</v>
      </c>
      <c r="Q86" s="23">
        <f t="shared" si="39"/>
        <v>29820.017516613007</v>
      </c>
      <c r="R86" s="23">
        <f t="shared" si="39"/>
        <v>37275.021895766258</v>
      </c>
      <c r="S86" s="24">
        <f t="shared" si="40"/>
        <v>90951.05342566967</v>
      </c>
      <c r="T86" s="23">
        <f t="shared" si="41"/>
        <v>173567.50947883129</v>
      </c>
    </row>
    <row r="87" spans="3:20" x14ac:dyDescent="0.25">
      <c r="C87" s="22" t="s">
        <v>143</v>
      </c>
      <c r="D87" s="23">
        <f t="shared" si="32"/>
        <v>2939.4000000000005</v>
      </c>
      <c r="E87" s="23">
        <f t="shared" si="33"/>
        <v>3233.3400000000006</v>
      </c>
      <c r="F87" s="23">
        <f t="shared" si="33"/>
        <v>3556.6740000000013</v>
      </c>
      <c r="G87" s="24">
        <f t="shared" si="34"/>
        <v>9729.4140000000025</v>
      </c>
      <c r="H87" s="23">
        <f t="shared" si="35"/>
        <v>3912.3414000000016</v>
      </c>
      <c r="I87" s="23">
        <f t="shared" si="35"/>
        <v>4303.5755400000016</v>
      </c>
      <c r="J87" s="23">
        <f t="shared" si="35"/>
        <v>4733.9330940000027</v>
      </c>
      <c r="K87" s="24">
        <f t="shared" si="36"/>
        <v>12949.850034000006</v>
      </c>
      <c r="L87" s="23">
        <f t="shared" si="37"/>
        <v>5207.3264034000031</v>
      </c>
      <c r="M87" s="23">
        <f t="shared" si="37"/>
        <v>5728.0590437400033</v>
      </c>
      <c r="N87" s="23">
        <f t="shared" si="37"/>
        <v>6300.8649481140037</v>
      </c>
      <c r="O87" s="24">
        <f t="shared" si="38"/>
        <v>17236.25039525401</v>
      </c>
      <c r="P87" s="23">
        <f t="shared" si="39"/>
        <v>6930.9514429254041</v>
      </c>
      <c r="Q87" s="23">
        <f t="shared" si="39"/>
        <v>7624.0465872179448</v>
      </c>
      <c r="R87" s="23">
        <f t="shared" si="39"/>
        <v>8386.4512459397411</v>
      </c>
      <c r="S87" s="24">
        <f t="shared" si="40"/>
        <v>22941.449276083091</v>
      </c>
      <c r="T87" s="23">
        <f t="shared" si="41"/>
        <v>62856.963705337112</v>
      </c>
    </row>
    <row r="88" spans="3:20" x14ac:dyDescent="0.25">
      <c r="C88" s="22" t="s">
        <v>142</v>
      </c>
      <c r="D88" s="23">
        <f t="shared" si="32"/>
        <v>2127.4</v>
      </c>
      <c r="E88" s="23">
        <f t="shared" si="33"/>
        <v>2233.7700000000004</v>
      </c>
      <c r="F88" s="23">
        <f t="shared" si="33"/>
        <v>2345.4585000000002</v>
      </c>
      <c r="G88" s="24">
        <f t="shared" si="34"/>
        <v>6706.6285000000007</v>
      </c>
      <c r="H88" s="23">
        <f t="shared" si="35"/>
        <v>2462.7314250000004</v>
      </c>
      <c r="I88" s="23">
        <f t="shared" si="35"/>
        <v>2585.8679962500005</v>
      </c>
      <c r="J88" s="23">
        <f t="shared" si="35"/>
        <v>2715.1613960625009</v>
      </c>
      <c r="K88" s="24">
        <f t="shared" si="36"/>
        <v>7763.7608173125018</v>
      </c>
      <c r="L88" s="23">
        <f t="shared" si="37"/>
        <v>2850.9194658656256</v>
      </c>
      <c r="M88" s="23">
        <f t="shared" si="37"/>
        <v>2993.465439158907</v>
      </c>
      <c r="N88" s="23">
        <f t="shared" si="37"/>
        <v>3143.1387111168528</v>
      </c>
      <c r="O88" s="24">
        <f t="shared" si="38"/>
        <v>8987.523616141385</v>
      </c>
      <c r="P88" s="23">
        <f t="shared" si="39"/>
        <v>3300.2956466726955</v>
      </c>
      <c r="Q88" s="23">
        <f t="shared" si="39"/>
        <v>3465.3104290063307</v>
      </c>
      <c r="R88" s="23">
        <f t="shared" si="39"/>
        <v>3638.5759504566472</v>
      </c>
      <c r="S88" s="24">
        <f t="shared" si="40"/>
        <v>10404.182026135673</v>
      </c>
      <c r="T88" s="23">
        <f t="shared" si="41"/>
        <v>33862.094959589565</v>
      </c>
    </row>
    <row r="89" spans="3:20" x14ac:dyDescent="0.25">
      <c r="C89" s="22" t="s">
        <v>145</v>
      </c>
      <c r="D89" s="23">
        <f t="shared" si="32"/>
        <v>4931.3</v>
      </c>
      <c r="E89" s="23">
        <f t="shared" si="33"/>
        <v>5177.8650000000007</v>
      </c>
      <c r="F89" s="23">
        <f t="shared" si="33"/>
        <v>5436.7582500000008</v>
      </c>
      <c r="G89" s="24">
        <f t="shared" si="34"/>
        <v>15545.923250000002</v>
      </c>
      <c r="H89" s="23">
        <f t="shared" si="35"/>
        <v>5708.5961625000018</v>
      </c>
      <c r="I89" s="23">
        <f t="shared" si="35"/>
        <v>5994.0259706250017</v>
      </c>
      <c r="J89" s="23">
        <f t="shared" si="35"/>
        <v>6293.727269156253</v>
      </c>
      <c r="K89" s="24">
        <f t="shared" si="36"/>
        <v>17996.349402281256</v>
      </c>
      <c r="L89" s="23">
        <f t="shared" si="37"/>
        <v>6608.4136326140651</v>
      </c>
      <c r="M89" s="23">
        <f t="shared" si="37"/>
        <v>6938.8343142447684</v>
      </c>
      <c r="N89" s="23">
        <f t="shared" si="37"/>
        <v>7285.7760299570073</v>
      </c>
      <c r="O89" s="24">
        <f t="shared" si="38"/>
        <v>20833.023976815843</v>
      </c>
      <c r="P89" s="23">
        <f t="shared" si="39"/>
        <v>7650.064831454858</v>
      </c>
      <c r="Q89" s="23">
        <f t="shared" si="39"/>
        <v>8032.5680730276008</v>
      </c>
      <c r="R89" s="23">
        <f t="shared" si="39"/>
        <v>8434.1964766789806</v>
      </c>
      <c r="S89" s="24">
        <f t="shared" si="40"/>
        <v>24116.829381161442</v>
      </c>
      <c r="T89" s="23">
        <f t="shared" si="41"/>
        <v>78492.126010258537</v>
      </c>
    </row>
    <row r="90" spans="3:20" x14ac:dyDescent="0.25">
      <c r="C90" s="22" t="s">
        <v>146</v>
      </c>
      <c r="D90" s="23">
        <f t="shared" si="32"/>
        <v>5765</v>
      </c>
      <c r="E90" s="23">
        <f t="shared" si="33"/>
        <v>6918</v>
      </c>
      <c r="F90" s="23">
        <f t="shared" si="33"/>
        <v>8301.6</v>
      </c>
      <c r="G90" s="24">
        <f t="shared" si="34"/>
        <v>20984.6</v>
      </c>
      <c r="H90" s="23">
        <f t="shared" si="35"/>
        <v>9961.9199999999983</v>
      </c>
      <c r="I90" s="23">
        <f t="shared" si="35"/>
        <v>11954.303999999996</v>
      </c>
      <c r="J90" s="23">
        <f t="shared" si="35"/>
        <v>14345.164799999995</v>
      </c>
      <c r="K90" s="24">
        <f t="shared" si="36"/>
        <v>36261.388799999986</v>
      </c>
      <c r="L90" s="23">
        <f t="shared" si="37"/>
        <v>17214.197759999995</v>
      </c>
      <c r="M90" s="23">
        <f t="shared" si="37"/>
        <v>20657.037311999993</v>
      </c>
      <c r="N90" s="23">
        <f t="shared" si="37"/>
        <v>24788.444774399992</v>
      </c>
      <c r="O90" s="24">
        <f t="shared" si="38"/>
        <v>62659.67984639998</v>
      </c>
      <c r="P90" s="23">
        <f t="shared" si="39"/>
        <v>29746.133729279987</v>
      </c>
      <c r="Q90" s="23">
        <f t="shared" si="39"/>
        <v>35695.360475135982</v>
      </c>
      <c r="R90" s="23">
        <f t="shared" si="39"/>
        <v>42834.432570163175</v>
      </c>
      <c r="S90" s="24">
        <f t="shared" si="40"/>
        <v>108275.92677457914</v>
      </c>
      <c r="T90" s="23">
        <f t="shared" si="41"/>
        <v>228181.59542097911</v>
      </c>
    </row>
    <row r="91" spans="3:20" x14ac:dyDescent="0.25">
      <c r="C91" s="22" t="s">
        <v>147</v>
      </c>
      <c r="D91" s="23">
        <f t="shared" si="32"/>
        <v>2443.7500000000005</v>
      </c>
      <c r="E91" s="23">
        <f t="shared" si="33"/>
        <v>2688.1250000000005</v>
      </c>
      <c r="F91" s="23">
        <f t="shared" si="33"/>
        <v>2956.9375000000005</v>
      </c>
      <c r="G91" s="24">
        <f t="shared" si="34"/>
        <v>8088.8125000000018</v>
      </c>
      <c r="H91" s="23">
        <f t="shared" si="35"/>
        <v>3252.6312500000008</v>
      </c>
      <c r="I91" s="23">
        <f t="shared" si="35"/>
        <v>3577.8943750000012</v>
      </c>
      <c r="J91" s="23">
        <f t="shared" si="35"/>
        <v>3935.6838125000013</v>
      </c>
      <c r="K91" s="24">
        <f t="shared" si="36"/>
        <v>10766.209437500003</v>
      </c>
      <c r="L91" s="23">
        <f t="shared" si="37"/>
        <v>4329.2521937500014</v>
      </c>
      <c r="M91" s="23">
        <f t="shared" si="37"/>
        <v>4762.1774131250022</v>
      </c>
      <c r="N91" s="23">
        <f t="shared" si="37"/>
        <v>5238.3951544375032</v>
      </c>
      <c r="O91" s="24">
        <f t="shared" si="38"/>
        <v>14329.824761312508</v>
      </c>
      <c r="P91" s="23">
        <f t="shared" si="39"/>
        <v>5762.2346698812535</v>
      </c>
      <c r="Q91" s="23">
        <f t="shared" si="39"/>
        <v>6338.4581368693798</v>
      </c>
      <c r="R91" s="23">
        <f t="shared" si="39"/>
        <v>6972.3039505563183</v>
      </c>
      <c r="S91" s="24">
        <f t="shared" si="40"/>
        <v>19072.996757306952</v>
      </c>
      <c r="T91" s="23">
        <f t="shared" si="41"/>
        <v>52257.843456119466</v>
      </c>
    </row>
    <row r="92" spans="3:20" x14ac:dyDescent="0.25">
      <c r="C92" s="22" t="s">
        <v>148</v>
      </c>
      <c r="D92" s="23">
        <f t="shared" si="32"/>
        <v>2297.5</v>
      </c>
      <c r="E92" s="23">
        <f t="shared" si="33"/>
        <v>2757</v>
      </c>
      <c r="F92" s="23">
        <f t="shared" si="33"/>
        <v>3308.3999999999996</v>
      </c>
      <c r="G92" s="24">
        <f t="shared" si="34"/>
        <v>8362.9</v>
      </c>
      <c r="H92" s="23">
        <f t="shared" si="35"/>
        <v>3970.08</v>
      </c>
      <c r="I92" s="23">
        <f t="shared" si="35"/>
        <v>4764.0959999999995</v>
      </c>
      <c r="J92" s="23">
        <f t="shared" si="35"/>
        <v>5716.9151999999995</v>
      </c>
      <c r="K92" s="24">
        <f t="shared" si="36"/>
        <v>14451.091199999999</v>
      </c>
      <c r="L92" s="23">
        <f t="shared" si="37"/>
        <v>6860.2982400000001</v>
      </c>
      <c r="M92" s="23">
        <f t="shared" si="37"/>
        <v>8232.3578879999986</v>
      </c>
      <c r="N92" s="23">
        <f t="shared" si="37"/>
        <v>9878.829465599998</v>
      </c>
      <c r="O92" s="24">
        <f t="shared" si="38"/>
        <v>24971.485593599995</v>
      </c>
      <c r="P92" s="23">
        <f t="shared" si="39"/>
        <v>11854.595358719998</v>
      </c>
      <c r="Q92" s="23">
        <f t="shared" si="39"/>
        <v>14225.514430463998</v>
      </c>
      <c r="R92" s="23">
        <f t="shared" si="39"/>
        <v>17070.617316556796</v>
      </c>
      <c r="S92" s="24">
        <f t="shared" si="40"/>
        <v>43150.727105740792</v>
      </c>
      <c r="T92" s="23">
        <f t="shared" si="41"/>
        <v>90936.203899340791</v>
      </c>
    </row>
    <row r="93" spans="3:20" x14ac:dyDescent="0.25">
      <c r="C93" s="22" t="s">
        <v>149</v>
      </c>
      <c r="D93" s="23">
        <f t="shared" si="32"/>
        <v>1708.3000000000002</v>
      </c>
      <c r="E93" s="23">
        <f t="shared" si="33"/>
        <v>1793.7150000000001</v>
      </c>
      <c r="F93" s="23">
        <f t="shared" si="33"/>
        <v>1883.4007500000002</v>
      </c>
      <c r="G93" s="24">
        <f t="shared" si="34"/>
        <v>5385.4157500000001</v>
      </c>
      <c r="H93" s="23">
        <f t="shared" si="35"/>
        <v>1977.5707875000005</v>
      </c>
      <c r="I93" s="23">
        <f t="shared" si="35"/>
        <v>2076.4493268750007</v>
      </c>
      <c r="J93" s="23">
        <f t="shared" si="35"/>
        <v>2180.2717932187506</v>
      </c>
      <c r="K93" s="24">
        <f t="shared" si="36"/>
        <v>6234.2919075937516</v>
      </c>
      <c r="L93" s="23">
        <f t="shared" si="37"/>
        <v>2289.2853828796883</v>
      </c>
      <c r="M93" s="23">
        <f t="shared" si="37"/>
        <v>2403.7496520236728</v>
      </c>
      <c r="N93" s="23">
        <f t="shared" si="37"/>
        <v>2523.9371346248563</v>
      </c>
      <c r="O93" s="24">
        <f t="shared" si="38"/>
        <v>7216.9721695282178</v>
      </c>
      <c r="P93" s="23">
        <f t="shared" si="39"/>
        <v>2650.1339913560992</v>
      </c>
      <c r="Q93" s="23">
        <f t="shared" si="39"/>
        <v>2782.6406909239045</v>
      </c>
      <c r="R93" s="23">
        <f t="shared" si="39"/>
        <v>2921.7727254700994</v>
      </c>
      <c r="S93" s="24">
        <f t="shared" si="40"/>
        <v>8354.5474077501021</v>
      </c>
      <c r="T93" s="23">
        <f t="shared" si="41"/>
        <v>27191.227234872073</v>
      </c>
    </row>
    <row r="94" spans="3:20" x14ac:dyDescent="0.25">
      <c r="C94" s="22" t="s">
        <v>150</v>
      </c>
      <c r="D94" s="23">
        <f t="shared" si="32"/>
        <v>3075</v>
      </c>
      <c r="E94" s="23">
        <f t="shared" si="33"/>
        <v>3690</v>
      </c>
      <c r="F94" s="23">
        <f t="shared" si="33"/>
        <v>4428</v>
      </c>
      <c r="G94" s="24">
        <f t="shared" si="34"/>
        <v>11193</v>
      </c>
      <c r="H94" s="23">
        <f t="shared" si="35"/>
        <v>5313.6</v>
      </c>
      <c r="I94" s="23">
        <f t="shared" si="35"/>
        <v>6376.32</v>
      </c>
      <c r="J94" s="23">
        <f t="shared" si="35"/>
        <v>7651.5839999999989</v>
      </c>
      <c r="K94" s="24">
        <f t="shared" si="36"/>
        <v>19341.504000000001</v>
      </c>
      <c r="L94" s="23">
        <f t="shared" si="37"/>
        <v>9181.9007999999994</v>
      </c>
      <c r="M94" s="23">
        <f t="shared" si="37"/>
        <v>11018.280959999996</v>
      </c>
      <c r="N94" s="23">
        <f t="shared" si="37"/>
        <v>13221.937151999995</v>
      </c>
      <c r="O94" s="24">
        <f t="shared" si="38"/>
        <v>33422.118911999991</v>
      </c>
      <c r="P94" s="23">
        <f t="shared" si="39"/>
        <v>15866.324582399995</v>
      </c>
      <c r="Q94" s="23">
        <f t="shared" si="39"/>
        <v>19039.589498879992</v>
      </c>
      <c r="R94" s="23">
        <f t="shared" si="39"/>
        <v>22847.507398655987</v>
      </c>
      <c r="S94" s="24">
        <f t="shared" si="40"/>
        <v>57753.421479935976</v>
      </c>
      <c r="T94" s="23">
        <f t="shared" si="41"/>
        <v>121710.04439193597</v>
      </c>
    </row>
    <row r="96" spans="3:20" ht="15" customHeight="1" x14ac:dyDescent="0.25">
      <c r="S96" s="82"/>
    </row>
    <row r="97" spans="3:9" ht="15" customHeight="1" x14ac:dyDescent="0.25">
      <c r="C97" s="3" t="s">
        <v>192</v>
      </c>
    </row>
    <row r="98" spans="3:9" ht="15" customHeight="1" x14ac:dyDescent="0.25">
      <c r="D98" s="13" t="s">
        <v>193</v>
      </c>
      <c r="E98" s="13" t="s">
        <v>194</v>
      </c>
      <c r="F98" s="13" t="s">
        <v>195</v>
      </c>
      <c r="G98" s="13" t="s">
        <v>196</v>
      </c>
      <c r="H98" s="13" t="s">
        <v>197</v>
      </c>
      <c r="I98" s="13" t="s">
        <v>198</v>
      </c>
    </row>
    <row r="99" spans="3:9" ht="15" customHeight="1" x14ac:dyDescent="0.25">
      <c r="C99" s="22" t="s">
        <v>136</v>
      </c>
      <c r="D99" s="23">
        <v>115067</v>
      </c>
      <c r="E99" s="23">
        <v>126573.70000000001</v>
      </c>
      <c r="F99" s="23">
        <v>183531.86500000002</v>
      </c>
      <c r="G99" s="23">
        <v>211061.64475000001</v>
      </c>
      <c r="H99" s="23">
        <v>274380.13817500003</v>
      </c>
      <c r="I99" s="25">
        <f>(H99/D99)^(1/5)-1</f>
        <v>0.18981756496171109</v>
      </c>
    </row>
    <row r="100" spans="3:9" ht="15" customHeight="1" x14ac:dyDescent="0.25">
      <c r="C100" s="22" t="s">
        <v>137</v>
      </c>
      <c r="D100" s="23">
        <v>161967</v>
      </c>
      <c r="E100" s="23">
        <v>234852.15</v>
      </c>
      <c r="F100" s="23">
        <v>258337.36500000002</v>
      </c>
      <c r="G100" s="23">
        <v>284171.10150000005</v>
      </c>
      <c r="H100" s="23">
        <v>412048.09717500006</v>
      </c>
      <c r="I100" s="25">
        <f t="shared" ref="I100:I106" si="42">(H100/D100)^(1/5)-1</f>
        <v>0.20532530660291881</v>
      </c>
    </row>
    <row r="101" spans="3:9" ht="15" customHeight="1" x14ac:dyDescent="0.25">
      <c r="C101" s="22" t="s">
        <v>144</v>
      </c>
      <c r="D101" s="23">
        <v>61855</v>
      </c>
      <c r="E101" s="23">
        <v>68040.5</v>
      </c>
      <c r="F101" s="23">
        <v>88452.650000000009</v>
      </c>
      <c r="G101" s="23">
        <v>114988.44500000002</v>
      </c>
      <c r="H101" s="23">
        <v>166733.24525000004</v>
      </c>
      <c r="I101" s="25">
        <f t="shared" si="42"/>
        <v>0.21935307661391112</v>
      </c>
    </row>
    <row r="102" spans="3:9" ht="15" customHeight="1" x14ac:dyDescent="0.25">
      <c r="C102" s="22" t="s">
        <v>138</v>
      </c>
      <c r="D102" s="23">
        <v>151464</v>
      </c>
      <c r="E102" s="23">
        <v>166610.40000000002</v>
      </c>
      <c r="F102" s="23">
        <v>216593.52000000005</v>
      </c>
      <c r="G102" s="23">
        <v>249082.54800000004</v>
      </c>
      <c r="H102" s="23">
        <v>273990.80280000006</v>
      </c>
      <c r="I102" s="25">
        <f t="shared" si="42"/>
        <v>0.12586239271203614</v>
      </c>
    </row>
    <row r="103" spans="3:9" ht="15" customHeight="1" x14ac:dyDescent="0.25">
      <c r="C103" s="22" t="s">
        <v>139</v>
      </c>
      <c r="D103" s="23">
        <v>112382</v>
      </c>
      <c r="E103" s="23">
        <v>123620.20000000001</v>
      </c>
      <c r="F103" s="23">
        <v>179249.29</v>
      </c>
      <c r="G103" s="23">
        <v>259911.4705</v>
      </c>
      <c r="H103" s="23">
        <v>337884.91165000002</v>
      </c>
      <c r="I103" s="25">
        <f t="shared" si="42"/>
        <v>0.24627650693944503</v>
      </c>
    </row>
    <row r="104" spans="3:9" ht="15" customHeight="1" x14ac:dyDescent="0.25">
      <c r="C104" s="22" t="s">
        <v>140</v>
      </c>
      <c r="D104" s="23">
        <v>194519</v>
      </c>
      <c r="E104" s="23">
        <v>282052.55</v>
      </c>
      <c r="F104" s="23">
        <v>310257.80499999999</v>
      </c>
      <c r="G104" s="23">
        <v>356796.47574999998</v>
      </c>
      <c r="H104" s="23">
        <v>463835.41847500001</v>
      </c>
      <c r="I104" s="25">
        <f t="shared" si="42"/>
        <v>0.18981756496171087</v>
      </c>
    </row>
    <row r="105" spans="3:9" ht="15" customHeight="1" x14ac:dyDescent="0.25">
      <c r="C105" s="22" t="s">
        <v>141</v>
      </c>
      <c r="D105" s="23">
        <v>160792</v>
      </c>
      <c r="E105" s="23">
        <v>176871.2</v>
      </c>
      <c r="F105" s="23">
        <v>194558.32000000004</v>
      </c>
      <c r="G105" s="23">
        <v>214014.15200000006</v>
      </c>
      <c r="H105" s="23">
        <v>310320.5204000001</v>
      </c>
      <c r="I105" s="25">
        <f t="shared" si="42"/>
        <v>0.14053656094075273</v>
      </c>
    </row>
    <row r="106" spans="3:9" ht="15" customHeight="1" x14ac:dyDescent="0.25">
      <c r="C106" s="22" t="s">
        <v>143</v>
      </c>
      <c r="D106" s="23">
        <v>111357</v>
      </c>
      <c r="E106" s="23">
        <v>128060.54999999999</v>
      </c>
      <c r="F106" s="23">
        <v>147269.63249999998</v>
      </c>
      <c r="G106" s="23">
        <v>169360.07737499996</v>
      </c>
      <c r="H106" s="23">
        <v>245572.11219374993</v>
      </c>
      <c r="I106" s="25">
        <f t="shared" si="42"/>
        <v>0.17136516546932468</v>
      </c>
    </row>
    <row r="107" spans="3:9" ht="15" customHeight="1" x14ac:dyDescent="0.25">
      <c r="C107" s="22" t="s">
        <v>142</v>
      </c>
      <c r="D107" s="23"/>
      <c r="E107" s="23">
        <v>167531.1</v>
      </c>
      <c r="F107" s="23">
        <v>184284.21000000002</v>
      </c>
      <c r="G107" s="23">
        <v>267212.10450000002</v>
      </c>
      <c r="H107" s="23">
        <v>307293.92017499998</v>
      </c>
      <c r="I107" s="25">
        <f>(H107/E107)^(1/5)-1</f>
        <v>0.12899418629141501</v>
      </c>
    </row>
    <row r="108" spans="3:9" ht="15" customHeight="1" x14ac:dyDescent="0.25">
      <c r="C108" s="22" t="s">
        <v>145</v>
      </c>
      <c r="D108" s="23"/>
      <c r="E108" s="23">
        <v>227120.4</v>
      </c>
      <c r="F108" s="23">
        <v>329324.57999999996</v>
      </c>
      <c r="G108" s="23">
        <v>477520.64099999995</v>
      </c>
      <c r="H108" s="23">
        <v>549148.73714999994</v>
      </c>
      <c r="I108" s="25">
        <f t="shared" ref="I108:I113" si="43">(H108/E108)^(1/5)-1</f>
        <v>0.19312726163041627</v>
      </c>
    </row>
    <row r="109" spans="3:9" ht="15" customHeight="1" x14ac:dyDescent="0.25">
      <c r="C109" s="22" t="s">
        <v>146</v>
      </c>
      <c r="D109" s="23"/>
      <c r="E109" s="23">
        <v>81831.100000000006</v>
      </c>
      <c r="F109" s="23">
        <v>118655.095</v>
      </c>
      <c r="G109" s="23">
        <v>136453.35924999998</v>
      </c>
      <c r="H109" s="23">
        <v>156921.36313749995</v>
      </c>
      <c r="I109" s="25">
        <f t="shared" si="43"/>
        <v>0.13907609203734483</v>
      </c>
    </row>
    <row r="110" spans="3:9" ht="15" customHeight="1" x14ac:dyDescent="0.25">
      <c r="C110" s="22" t="s">
        <v>147</v>
      </c>
      <c r="D110" s="23"/>
      <c r="E110" s="23">
        <v>85640.5</v>
      </c>
      <c r="F110" s="23">
        <v>111332.65000000001</v>
      </c>
      <c r="G110" s="23">
        <v>161432.3425</v>
      </c>
      <c r="H110" s="23">
        <v>209862.04525</v>
      </c>
      <c r="I110" s="25">
        <f t="shared" si="43"/>
        <v>0.19632985628663269</v>
      </c>
    </row>
    <row r="111" spans="3:9" ht="15" customHeight="1" x14ac:dyDescent="0.25">
      <c r="C111" s="22" t="s">
        <v>148</v>
      </c>
      <c r="D111" s="23"/>
      <c r="E111" s="23">
        <v>141205.90000000002</v>
      </c>
      <c r="F111" s="23">
        <v>155326.49000000005</v>
      </c>
      <c r="G111" s="23">
        <v>225223.41050000006</v>
      </c>
      <c r="H111" s="23">
        <v>247745.75155000007</v>
      </c>
      <c r="I111" s="25">
        <f t="shared" si="43"/>
        <v>0.1190015149909982</v>
      </c>
    </row>
    <row r="112" spans="3:9" ht="15" customHeight="1" x14ac:dyDescent="0.25">
      <c r="C112" s="22" t="s">
        <v>149</v>
      </c>
      <c r="D112" s="23"/>
      <c r="E112" s="23">
        <v>154485.25</v>
      </c>
      <c r="F112" s="23">
        <v>177658.03749999998</v>
      </c>
      <c r="G112" s="23">
        <v>230955.44874999998</v>
      </c>
      <c r="H112" s="23">
        <v>265598.76606249996</v>
      </c>
      <c r="I112" s="25">
        <f t="shared" si="43"/>
        <v>0.1144685225062767</v>
      </c>
    </row>
    <row r="113" spans="3:9" ht="15" customHeight="1" x14ac:dyDescent="0.25">
      <c r="C113" s="22" t="s">
        <v>150</v>
      </c>
      <c r="D113" s="23"/>
      <c r="E113" s="23">
        <v>248951.30000000002</v>
      </c>
      <c r="F113" s="23">
        <v>360979.38500000001</v>
      </c>
      <c r="G113" s="23">
        <v>523420.10824999999</v>
      </c>
      <c r="H113" s="23">
        <v>680446.14072500006</v>
      </c>
      <c r="I113" s="25">
        <f t="shared" si="43"/>
        <v>0.22274493174741172</v>
      </c>
    </row>
    <row r="118" spans="3:9" ht="15" customHeight="1" x14ac:dyDescent="0.25">
      <c r="C118" s="3" t="s">
        <v>821</v>
      </c>
    </row>
    <row r="120" spans="3:9" ht="28.5" customHeight="1" x14ac:dyDescent="0.25">
      <c r="C120" s="13" t="s">
        <v>0</v>
      </c>
      <c r="D120" s="13" t="s">
        <v>167</v>
      </c>
      <c r="E120" s="65" t="s">
        <v>822</v>
      </c>
    </row>
    <row r="121" spans="3:9" ht="15" customHeight="1" x14ac:dyDescent="0.25">
      <c r="C121" s="22" t="s">
        <v>136</v>
      </c>
      <c r="D121" s="23">
        <f t="shared" ref="D121:D135" si="44">T19</f>
        <v>41084.561326448624</v>
      </c>
      <c r="E121" s="83">
        <f>IF(V19&gt;100%,D121*125%,D121*110%)</f>
        <v>51355.701658060781</v>
      </c>
    </row>
    <row r="122" spans="3:9" ht="15" customHeight="1" x14ac:dyDescent="0.25">
      <c r="C122" s="22" t="s">
        <v>137</v>
      </c>
      <c r="D122" s="23">
        <f t="shared" si="44"/>
        <v>60023.484108588993</v>
      </c>
      <c r="E122" s="83">
        <f t="shared" ref="E122:E135" si="45">IF(V20&gt;100%,D122*125%,D122*110%)</f>
        <v>75029.355135736245</v>
      </c>
    </row>
    <row r="123" spans="3:9" ht="15" customHeight="1" x14ac:dyDescent="0.25">
      <c r="C123" s="22" t="s">
        <v>144</v>
      </c>
      <c r="D123" s="23">
        <f t="shared" si="44"/>
        <v>176370.71798714364</v>
      </c>
      <c r="E123" s="83">
        <f t="shared" si="45"/>
        <v>220463.39748392956</v>
      </c>
    </row>
    <row r="124" spans="3:9" ht="15" customHeight="1" x14ac:dyDescent="0.25">
      <c r="C124" s="22" t="s">
        <v>138</v>
      </c>
      <c r="D124" s="23">
        <f t="shared" si="44"/>
        <v>23509.595870693702</v>
      </c>
      <c r="E124" s="83">
        <f t="shared" si="45"/>
        <v>29386.994838367129</v>
      </c>
    </row>
    <row r="125" spans="3:9" ht="15" customHeight="1" x14ac:dyDescent="0.25">
      <c r="C125" s="22" t="s">
        <v>139</v>
      </c>
      <c r="D125" s="23">
        <f t="shared" si="44"/>
        <v>92123.494469140729</v>
      </c>
      <c r="E125" s="83">
        <f t="shared" si="45"/>
        <v>115154.36808642591</v>
      </c>
    </row>
    <row r="126" spans="3:9" ht="15" customHeight="1" x14ac:dyDescent="0.25">
      <c r="C126" s="22" t="s">
        <v>140</v>
      </c>
      <c r="D126" s="23">
        <f t="shared" si="44"/>
        <v>50295.835420477946</v>
      </c>
      <c r="E126" s="83">
        <f t="shared" si="45"/>
        <v>55325.418962525742</v>
      </c>
    </row>
    <row r="127" spans="3:9" ht="15" customHeight="1" x14ac:dyDescent="0.25">
      <c r="C127" s="22" t="s">
        <v>141</v>
      </c>
      <c r="D127" s="23">
        <f t="shared" si="44"/>
        <v>133513.46882987022</v>
      </c>
      <c r="E127" s="83">
        <f t="shared" si="45"/>
        <v>146864.81571285726</v>
      </c>
    </row>
    <row r="128" spans="3:9" ht="15" customHeight="1" x14ac:dyDescent="0.25">
      <c r="C128" s="22" t="s">
        <v>143</v>
      </c>
      <c r="D128" s="23">
        <f t="shared" si="44"/>
        <v>54658.22930898879</v>
      </c>
      <c r="E128" s="83">
        <f t="shared" si="45"/>
        <v>68322.786636235993</v>
      </c>
    </row>
    <row r="129" spans="3:5" ht="15" customHeight="1" x14ac:dyDescent="0.25">
      <c r="C129" s="22" t="s">
        <v>142</v>
      </c>
      <c r="D129" s="23">
        <f t="shared" si="44"/>
        <v>30783.722690535957</v>
      </c>
      <c r="E129" s="83">
        <f t="shared" si="45"/>
        <v>33862.094959589558</v>
      </c>
    </row>
    <row r="130" spans="3:5" ht="15" customHeight="1" x14ac:dyDescent="0.25">
      <c r="C130" s="22" t="s">
        <v>145</v>
      </c>
      <c r="D130" s="23">
        <f t="shared" si="44"/>
        <v>71356.478191144124</v>
      </c>
      <c r="E130" s="83">
        <f t="shared" si="45"/>
        <v>78492.126010258537</v>
      </c>
    </row>
    <row r="131" spans="3:5" ht="15" customHeight="1" x14ac:dyDescent="0.25">
      <c r="C131" s="22" t="s">
        <v>146</v>
      </c>
      <c r="D131" s="23">
        <f t="shared" si="44"/>
        <v>182545.27633678328</v>
      </c>
      <c r="E131" s="83">
        <f t="shared" si="45"/>
        <v>228181.59542097911</v>
      </c>
    </row>
    <row r="132" spans="3:5" ht="15" customHeight="1" x14ac:dyDescent="0.25">
      <c r="C132" s="22" t="s">
        <v>147</v>
      </c>
      <c r="D132" s="23">
        <f t="shared" si="44"/>
        <v>45441.603005321267</v>
      </c>
      <c r="E132" s="83">
        <f t="shared" si="45"/>
        <v>56802.003756651582</v>
      </c>
    </row>
    <row r="133" spans="3:5" ht="15" customHeight="1" x14ac:dyDescent="0.25">
      <c r="C133" s="22" t="s">
        <v>148</v>
      </c>
      <c r="D133" s="23">
        <f t="shared" si="44"/>
        <v>72748.963119472639</v>
      </c>
      <c r="E133" s="83">
        <f t="shared" si="45"/>
        <v>90936.203899340791</v>
      </c>
    </row>
    <row r="134" spans="3:5" ht="15" customHeight="1" x14ac:dyDescent="0.25">
      <c r="C134" s="22" t="s">
        <v>149</v>
      </c>
      <c r="D134" s="23">
        <f t="shared" si="44"/>
        <v>24719.297486247335</v>
      </c>
      <c r="E134" s="83">
        <f t="shared" si="45"/>
        <v>30899.121857809168</v>
      </c>
    </row>
    <row r="135" spans="3:5" ht="15" customHeight="1" x14ac:dyDescent="0.25">
      <c r="C135" s="22" t="s">
        <v>150</v>
      </c>
      <c r="D135" s="23">
        <f t="shared" si="44"/>
        <v>97368.035513548763</v>
      </c>
      <c r="E135" s="83">
        <f t="shared" si="45"/>
        <v>107104.83906490364</v>
      </c>
    </row>
  </sheetData>
  <conditionalFormatting sqref="V60:V74">
    <cfRule type="iconSet" priority="4">
      <iconSet reverse="1">
        <cfvo type="percent" val="0"/>
        <cfvo type="num" val="0.5"/>
        <cfvo type="num" val="0.75"/>
      </iconSet>
    </cfRule>
  </conditionalFormatting>
  <conditionalFormatting sqref="V19:V33">
    <cfRule type="iconSet" priority="3">
      <iconSet>
        <cfvo type="percent" val="0"/>
        <cfvo type="num" val="0.85" gte="0"/>
        <cfvo type="num" val="0.95"/>
      </iconSet>
    </cfRule>
  </conditionalFormatting>
  <conditionalFormatting sqref="D19:F33 H19:J33 L19:N33 P19:R33">
    <cfRule type="top10" dxfId="44" priority="1" bottom="1" rank="10"/>
    <cfRule type="top10" dxfId="43" priority="2" rank="10"/>
  </conditionalFormatting>
  <dataValidations count="1">
    <dataValidation type="list" allowBlank="1" showInputMessage="1" showErrorMessage="1" sqref="O4" xr:uid="{C2FCC26B-8012-4DD3-8259-8BF861FC0C48}">
      <formula1>$C$19:$C$33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3D1F-CC9D-4E39-A64C-82332FF065B0}">
  <sheetPr codeName="Sheet6">
    <pageSetUpPr fitToPage="1"/>
  </sheetPr>
  <dimension ref="B1:O508"/>
  <sheetViews>
    <sheetView showGridLines="0" workbookViewId="0">
      <selection activeCell="K27" sqref="K27"/>
    </sheetView>
  </sheetViews>
  <sheetFormatPr defaultRowHeight="15" customHeight="1" x14ac:dyDescent="0.25"/>
  <cols>
    <col min="2" max="2" width="4.28515625" bestFit="1" customWidth="1"/>
    <col min="3" max="3" width="31" bestFit="1" customWidth="1"/>
    <col min="4" max="4" width="21" bestFit="1" customWidth="1"/>
    <col min="5" max="5" width="15.7109375" customWidth="1"/>
    <col min="6" max="6" width="21.140625" bestFit="1" customWidth="1"/>
    <col min="7" max="7" width="9.28515625" customWidth="1"/>
    <col min="8" max="8" width="16.42578125" customWidth="1"/>
    <col min="9" max="10" width="10" bestFit="1" customWidth="1"/>
    <col min="11" max="11" width="8" bestFit="1" customWidth="1"/>
    <col min="12" max="12" width="8.5703125" bestFit="1" customWidth="1"/>
    <col min="13" max="13" width="6.5703125" bestFit="1" customWidth="1"/>
    <col min="14" max="14" width="11.140625" customWidth="1"/>
    <col min="252" max="268" width="9.140625" customWidth="1"/>
    <col min="508" max="524" width="9.140625" customWidth="1"/>
    <col min="764" max="780" width="9.140625" customWidth="1"/>
    <col min="1020" max="1036" width="9.140625" customWidth="1"/>
    <col min="1276" max="1292" width="9.140625" customWidth="1"/>
    <col min="1532" max="1548" width="9.140625" customWidth="1"/>
    <col min="1788" max="1804" width="9.140625" customWidth="1"/>
    <col min="2044" max="2060" width="9.140625" customWidth="1"/>
    <col min="2300" max="2316" width="9.140625" customWidth="1"/>
    <col min="2556" max="2572" width="9.140625" customWidth="1"/>
    <col min="2812" max="2828" width="9.140625" customWidth="1"/>
    <col min="3068" max="3084" width="9.140625" customWidth="1"/>
    <col min="3324" max="3340" width="9.140625" customWidth="1"/>
    <col min="3580" max="3596" width="9.140625" customWidth="1"/>
    <col min="3836" max="3852" width="9.140625" customWidth="1"/>
    <col min="4092" max="4108" width="9.140625" customWidth="1"/>
    <col min="4348" max="4364" width="9.140625" customWidth="1"/>
    <col min="4604" max="4620" width="9.140625" customWidth="1"/>
    <col min="4860" max="4876" width="9.140625" customWidth="1"/>
    <col min="5116" max="5132" width="9.140625" customWidth="1"/>
    <col min="5372" max="5388" width="9.140625" customWidth="1"/>
    <col min="5628" max="5644" width="9.140625" customWidth="1"/>
    <col min="5884" max="5900" width="9.140625" customWidth="1"/>
    <col min="6140" max="6156" width="9.140625" customWidth="1"/>
    <col min="6396" max="6412" width="9.140625" customWidth="1"/>
    <col min="6652" max="6668" width="9.140625" customWidth="1"/>
    <col min="6908" max="6924" width="9.140625" customWidth="1"/>
    <col min="7164" max="7180" width="9.140625" customWidth="1"/>
    <col min="7420" max="7436" width="9.140625" customWidth="1"/>
    <col min="7676" max="7692" width="9.140625" customWidth="1"/>
    <col min="7932" max="7948" width="9.140625" customWidth="1"/>
    <col min="8188" max="8204" width="9.140625" customWidth="1"/>
    <col min="8444" max="8460" width="9.140625" customWidth="1"/>
    <col min="8700" max="8716" width="9.140625" customWidth="1"/>
    <col min="8956" max="8972" width="9.140625" customWidth="1"/>
    <col min="9212" max="9228" width="9.140625" customWidth="1"/>
    <col min="9468" max="9484" width="9.140625" customWidth="1"/>
    <col min="9724" max="9740" width="9.140625" customWidth="1"/>
    <col min="9980" max="9996" width="9.140625" customWidth="1"/>
    <col min="10236" max="10252" width="9.140625" customWidth="1"/>
    <col min="10492" max="10508" width="9.140625" customWidth="1"/>
    <col min="10748" max="10764" width="9.140625" customWidth="1"/>
    <col min="11004" max="11020" width="9.140625" customWidth="1"/>
    <col min="11260" max="11276" width="9.140625" customWidth="1"/>
    <col min="11516" max="11532" width="9.140625" customWidth="1"/>
    <col min="11772" max="11788" width="9.140625" customWidth="1"/>
    <col min="12028" max="12044" width="9.140625" customWidth="1"/>
    <col min="12284" max="12300" width="9.140625" customWidth="1"/>
    <col min="12540" max="12556" width="9.140625" customWidth="1"/>
    <col min="12796" max="12812" width="9.140625" customWidth="1"/>
    <col min="13052" max="13068" width="9.140625" customWidth="1"/>
    <col min="13308" max="13324" width="9.140625" customWidth="1"/>
    <col min="13564" max="13580" width="9.140625" customWidth="1"/>
    <col min="13820" max="13836" width="9.140625" customWidth="1"/>
    <col min="14076" max="14092" width="9.140625" customWidth="1"/>
    <col min="14332" max="14348" width="9.140625" customWidth="1"/>
    <col min="14588" max="14604" width="9.140625" customWidth="1"/>
    <col min="14844" max="14860" width="9.140625" customWidth="1"/>
    <col min="15100" max="15116" width="9.140625" customWidth="1"/>
    <col min="15356" max="15372" width="9.140625" customWidth="1"/>
    <col min="15612" max="15628" width="9.140625" customWidth="1"/>
    <col min="15868" max="15884" width="9.140625" customWidth="1"/>
    <col min="16124" max="16140" width="9.140625" customWidth="1"/>
  </cols>
  <sheetData>
    <row r="1" spans="2:15" s="28" customFormat="1" x14ac:dyDescent="0.25">
      <c r="B1"/>
      <c r="C1"/>
      <c r="D1"/>
      <c r="E1"/>
      <c r="F1"/>
      <c r="G1"/>
      <c r="H1"/>
      <c r="I1"/>
      <c r="J1"/>
      <c r="K1"/>
      <c r="L1"/>
      <c r="M1"/>
      <c r="N1"/>
      <c r="O1" s="26"/>
    </row>
    <row r="2" spans="2:15" s="28" customFormat="1" ht="12.75" customHeight="1" x14ac:dyDescent="0.25">
      <c r="B2"/>
      <c r="C2"/>
      <c r="D2"/>
      <c r="E2"/>
      <c r="F2"/>
      <c r="G2"/>
      <c r="H2"/>
      <c r="I2"/>
      <c r="J2"/>
      <c r="K2"/>
      <c r="L2"/>
      <c r="M2"/>
      <c r="N2"/>
      <c r="O2" s="26"/>
    </row>
    <row r="3" spans="2:15" s="28" customFormat="1" ht="12.75" customHeight="1" x14ac:dyDescent="0.25">
      <c r="B3"/>
      <c r="C3"/>
      <c r="D3"/>
      <c r="E3"/>
      <c r="F3"/>
      <c r="G3"/>
      <c r="H3"/>
      <c r="I3"/>
      <c r="J3"/>
      <c r="K3"/>
      <c r="L3"/>
      <c r="M3"/>
      <c r="N3"/>
      <c r="O3" s="26"/>
    </row>
    <row r="4" spans="2:15" s="28" customFormat="1" x14ac:dyDescent="0.25">
      <c r="B4"/>
      <c r="C4"/>
      <c r="D4"/>
      <c r="E4"/>
      <c r="F4"/>
      <c r="G4"/>
      <c r="H4"/>
      <c r="I4"/>
      <c r="J4"/>
      <c r="K4"/>
      <c r="L4"/>
      <c r="M4"/>
      <c r="N4"/>
      <c r="O4" s="26"/>
    </row>
    <row r="5" spans="2:15" s="28" customFormat="1" x14ac:dyDescent="0.25">
      <c r="B5"/>
      <c r="C5"/>
      <c r="D5"/>
      <c r="E5"/>
      <c r="F5"/>
      <c r="G5"/>
      <c r="H5"/>
      <c r="I5"/>
      <c r="J5"/>
      <c r="K5"/>
      <c r="L5"/>
      <c r="M5"/>
      <c r="N5"/>
      <c r="O5" s="26"/>
    </row>
    <row r="6" spans="2:15" s="28" customFormat="1" x14ac:dyDescent="0.25">
      <c r="B6" s="26"/>
      <c r="C6" s="26"/>
      <c r="D6" s="26"/>
      <c r="E6" s="26"/>
      <c r="F6" s="29"/>
      <c r="G6" s="30"/>
      <c r="H6" s="26"/>
      <c r="I6" s="31"/>
      <c r="J6" s="31"/>
      <c r="K6" s="31"/>
      <c r="L6" s="26"/>
      <c r="M6" s="26"/>
      <c r="N6" s="27"/>
      <c r="O6" s="26"/>
    </row>
    <row r="7" spans="2:15" s="28" customFormat="1" x14ac:dyDescent="0.25">
      <c r="B7" s="32"/>
      <c r="C7" s="32"/>
      <c r="D7" s="32"/>
      <c r="E7" s="32"/>
      <c r="F7" s="32"/>
      <c r="G7" s="30"/>
      <c r="H7" s="32"/>
      <c r="I7" s="31"/>
      <c r="J7" s="31"/>
      <c r="K7" s="31"/>
      <c r="L7" s="32"/>
      <c r="M7" s="32"/>
      <c r="N7" s="27"/>
      <c r="O7" s="26"/>
    </row>
    <row r="8" spans="2:15" s="54" customFormat="1" ht="30" x14ac:dyDescent="0.25">
      <c r="B8" s="49" t="s">
        <v>820</v>
      </c>
      <c r="C8" s="49" t="s">
        <v>735</v>
      </c>
      <c r="D8" s="50" t="s">
        <v>737</v>
      </c>
      <c r="E8" s="49" t="s">
        <v>837</v>
      </c>
      <c r="F8" s="49" t="s">
        <v>824</v>
      </c>
      <c r="G8" s="49" t="s">
        <v>818</v>
      </c>
      <c r="H8" s="50" t="s">
        <v>819</v>
      </c>
      <c r="I8" s="51"/>
      <c r="J8" s="51"/>
      <c r="K8" s="51"/>
      <c r="L8" s="52"/>
      <c r="M8" s="52"/>
      <c r="N8" s="53"/>
      <c r="O8" s="48"/>
    </row>
    <row r="9" spans="2:15" s="28" customFormat="1" x14ac:dyDescent="0.25">
      <c r="B9" s="63">
        <v>1</v>
      </c>
      <c r="C9" s="57" t="s">
        <v>239</v>
      </c>
      <c r="D9" s="57" t="s">
        <v>746</v>
      </c>
      <c r="E9" s="58" t="s">
        <v>738</v>
      </c>
      <c r="F9" s="56" t="s">
        <v>740</v>
      </c>
      <c r="G9" s="61">
        <v>4</v>
      </c>
      <c r="H9" s="62">
        <v>1</v>
      </c>
      <c r="I9" s="34"/>
      <c r="J9" s="34"/>
      <c r="K9" s="34"/>
      <c r="L9" s="33"/>
      <c r="M9" s="33"/>
      <c r="N9" s="27"/>
      <c r="O9" s="26"/>
    </row>
    <row r="10" spans="2:15" x14ac:dyDescent="0.25">
      <c r="B10" s="64">
        <v>2</v>
      </c>
      <c r="C10" s="7" t="s">
        <v>253</v>
      </c>
      <c r="D10" s="7" t="s">
        <v>745</v>
      </c>
      <c r="E10" s="55" t="str">
        <f>MID(C10,FIND("-",C10)-3, 3)</f>
        <v>ABW</v>
      </c>
      <c r="F10" s="56" t="s">
        <v>739</v>
      </c>
      <c r="G10" s="61">
        <v>7</v>
      </c>
      <c r="H10" s="62">
        <v>1</v>
      </c>
    </row>
    <row r="11" spans="2:15" x14ac:dyDescent="0.25">
      <c r="B11" s="64">
        <v>3</v>
      </c>
      <c r="C11" s="7" t="s">
        <v>240</v>
      </c>
      <c r="D11" s="7" t="s">
        <v>736</v>
      </c>
      <c r="E11" s="7"/>
      <c r="F11" s="59"/>
      <c r="G11" s="7"/>
      <c r="H11" s="7"/>
    </row>
    <row r="12" spans="2:15" x14ac:dyDescent="0.25">
      <c r="B12" s="64">
        <v>4</v>
      </c>
      <c r="C12" s="7" t="s">
        <v>241</v>
      </c>
      <c r="D12" s="7" t="s">
        <v>747</v>
      </c>
      <c r="E12" s="7"/>
      <c r="F12" s="59"/>
      <c r="G12" s="7"/>
      <c r="H12" s="7"/>
    </row>
    <row r="13" spans="2:15" x14ac:dyDescent="0.25">
      <c r="B13" s="64">
        <v>5</v>
      </c>
      <c r="C13" s="7" t="s">
        <v>242</v>
      </c>
      <c r="D13" s="7" t="s">
        <v>748</v>
      </c>
      <c r="E13" s="7"/>
      <c r="F13" s="59"/>
      <c r="G13" s="7"/>
      <c r="H13" s="7"/>
    </row>
    <row r="14" spans="2:15" x14ac:dyDescent="0.25">
      <c r="B14" s="64">
        <v>6</v>
      </c>
      <c r="C14" s="7" t="s">
        <v>243</v>
      </c>
      <c r="D14" s="7" t="s">
        <v>736</v>
      </c>
      <c r="E14" s="7"/>
      <c r="F14" s="59"/>
      <c r="G14" s="7"/>
      <c r="H14" s="7"/>
    </row>
    <row r="15" spans="2:15" x14ac:dyDescent="0.25">
      <c r="B15" s="64">
        <v>7</v>
      </c>
      <c r="C15" s="7" t="s">
        <v>244</v>
      </c>
      <c r="D15" s="7" t="s">
        <v>749</v>
      </c>
      <c r="E15" s="7"/>
      <c r="F15" s="59"/>
      <c r="G15" s="7"/>
      <c r="H15" s="7"/>
    </row>
    <row r="16" spans="2:15" x14ac:dyDescent="0.25">
      <c r="B16" s="64">
        <v>8</v>
      </c>
      <c r="C16" s="7" t="s">
        <v>245</v>
      </c>
      <c r="D16" s="7" t="s">
        <v>750</v>
      </c>
      <c r="E16" s="7"/>
      <c r="F16" s="59"/>
      <c r="G16" s="7"/>
      <c r="H16" s="7"/>
    </row>
    <row r="17" spans="2:8" x14ac:dyDescent="0.25">
      <c r="B17" s="64">
        <v>9</v>
      </c>
      <c r="C17" s="7" t="s">
        <v>246</v>
      </c>
      <c r="D17" s="7" t="s">
        <v>751</v>
      </c>
      <c r="E17" s="7"/>
      <c r="F17" s="59"/>
      <c r="G17" s="7"/>
      <c r="H17" s="7"/>
    </row>
    <row r="18" spans="2:8" x14ac:dyDescent="0.25">
      <c r="B18" s="64">
        <v>10</v>
      </c>
      <c r="C18" s="7" t="s">
        <v>247</v>
      </c>
      <c r="D18" s="7" t="s">
        <v>752</v>
      </c>
      <c r="E18" s="7"/>
      <c r="F18" s="59"/>
      <c r="G18" s="7"/>
      <c r="H18" s="7"/>
    </row>
    <row r="19" spans="2:8" x14ac:dyDescent="0.25">
      <c r="B19" s="64">
        <v>11</v>
      </c>
      <c r="C19" s="7" t="s">
        <v>248</v>
      </c>
      <c r="D19" s="7" t="s">
        <v>753</v>
      </c>
      <c r="E19" s="7"/>
      <c r="F19" s="59"/>
      <c r="G19" s="7"/>
      <c r="H19" s="7"/>
    </row>
    <row r="20" spans="2:8" x14ac:dyDescent="0.25">
      <c r="B20" s="64">
        <v>12</v>
      </c>
      <c r="C20" s="7" t="s">
        <v>249</v>
      </c>
      <c r="D20" s="7" t="s">
        <v>754</v>
      </c>
      <c r="E20" s="7"/>
      <c r="F20" s="59"/>
      <c r="G20" s="7"/>
      <c r="H20" s="7"/>
    </row>
    <row r="21" spans="2:8" x14ac:dyDescent="0.25">
      <c r="B21" s="64">
        <v>13</v>
      </c>
      <c r="C21" s="7" t="s">
        <v>250</v>
      </c>
      <c r="D21" s="7" t="s">
        <v>755</v>
      </c>
      <c r="E21" s="7"/>
      <c r="F21" s="59"/>
      <c r="G21" s="7"/>
      <c r="H21" s="7"/>
    </row>
    <row r="22" spans="2:8" x14ac:dyDescent="0.25">
      <c r="B22" s="64">
        <v>14</v>
      </c>
      <c r="C22" s="7" t="s">
        <v>251</v>
      </c>
      <c r="D22" s="7" t="s">
        <v>756</v>
      </c>
      <c r="E22" s="7"/>
      <c r="F22" s="59"/>
      <c r="G22" s="7"/>
      <c r="H22" s="7"/>
    </row>
    <row r="23" spans="2:8" x14ac:dyDescent="0.25">
      <c r="B23" s="64">
        <v>15</v>
      </c>
      <c r="C23" s="7" t="s">
        <v>252</v>
      </c>
      <c r="D23" s="7" t="s">
        <v>757</v>
      </c>
      <c r="E23" s="7"/>
      <c r="F23" s="59"/>
      <c r="G23" s="7"/>
      <c r="H23" s="7"/>
    </row>
    <row r="24" spans="2:8" x14ac:dyDescent="0.25">
      <c r="B24" s="64">
        <v>16</v>
      </c>
      <c r="C24" s="7" t="s">
        <v>254</v>
      </c>
      <c r="D24" s="7" t="s">
        <v>758</v>
      </c>
      <c r="E24" s="7"/>
      <c r="F24" s="59"/>
      <c r="G24" s="7"/>
      <c r="H24" s="7"/>
    </row>
    <row r="25" spans="2:8" x14ac:dyDescent="0.25">
      <c r="B25" s="64">
        <v>17</v>
      </c>
      <c r="C25" s="7" t="s">
        <v>255</v>
      </c>
      <c r="D25" s="7" t="s">
        <v>759</v>
      </c>
      <c r="E25" s="7"/>
      <c r="F25" s="59"/>
      <c r="G25" s="7"/>
      <c r="H25" s="7"/>
    </row>
    <row r="26" spans="2:8" x14ac:dyDescent="0.25">
      <c r="B26" s="64">
        <v>18</v>
      </c>
      <c r="C26" s="7" t="s">
        <v>256</v>
      </c>
      <c r="D26" s="7" t="s">
        <v>756</v>
      </c>
      <c r="E26" s="7"/>
      <c r="F26" s="59"/>
      <c r="G26" s="7"/>
      <c r="H26" s="7"/>
    </row>
    <row r="27" spans="2:8" x14ac:dyDescent="0.25">
      <c r="B27" s="64">
        <v>19</v>
      </c>
      <c r="C27" s="7" t="s">
        <v>257</v>
      </c>
      <c r="D27" s="7" t="s">
        <v>760</v>
      </c>
      <c r="E27" s="7"/>
      <c r="F27" s="59"/>
      <c r="G27" s="7"/>
      <c r="H27" s="7"/>
    </row>
    <row r="28" spans="2:8" x14ac:dyDescent="0.25">
      <c r="B28" s="64">
        <v>20</v>
      </c>
      <c r="C28" s="7" t="s">
        <v>258</v>
      </c>
      <c r="D28" s="7" t="s">
        <v>761</v>
      </c>
      <c r="E28" s="7"/>
      <c r="F28" s="59"/>
      <c r="G28" s="7"/>
      <c r="H28" s="7"/>
    </row>
    <row r="29" spans="2:8" x14ac:dyDescent="0.25">
      <c r="B29" s="64">
        <v>21</v>
      </c>
      <c r="C29" s="7" t="s">
        <v>259</v>
      </c>
      <c r="D29" s="7" t="s">
        <v>762</v>
      </c>
      <c r="E29" s="7"/>
      <c r="F29" s="59"/>
      <c r="G29" s="7"/>
      <c r="H29" s="7"/>
    </row>
    <row r="30" spans="2:8" x14ac:dyDescent="0.25">
      <c r="B30" s="64">
        <v>22</v>
      </c>
      <c r="C30" s="7" t="s">
        <v>260</v>
      </c>
      <c r="D30" s="7" t="s">
        <v>763</v>
      </c>
      <c r="E30" s="7"/>
      <c r="F30" s="59"/>
      <c r="G30" s="7"/>
      <c r="H30" s="7"/>
    </row>
    <row r="31" spans="2:8" x14ac:dyDescent="0.25">
      <c r="B31" s="64">
        <v>23</v>
      </c>
      <c r="C31" s="7" t="s">
        <v>261</v>
      </c>
      <c r="D31" s="7" t="s">
        <v>764</v>
      </c>
      <c r="E31" s="7"/>
      <c r="F31" s="59"/>
      <c r="G31" s="7"/>
      <c r="H31" s="7"/>
    </row>
    <row r="32" spans="2:8" x14ac:dyDescent="0.25">
      <c r="B32" s="64">
        <v>24</v>
      </c>
      <c r="C32" s="7" t="s">
        <v>262</v>
      </c>
      <c r="D32" s="7" t="s">
        <v>765</v>
      </c>
      <c r="E32" s="7"/>
      <c r="F32" s="59"/>
      <c r="G32" s="7"/>
      <c r="H32" s="7"/>
    </row>
    <row r="33" spans="2:8" x14ac:dyDescent="0.25">
      <c r="B33" s="64">
        <v>25</v>
      </c>
      <c r="C33" s="7" t="s">
        <v>263</v>
      </c>
      <c r="D33" s="7" t="s">
        <v>766</v>
      </c>
      <c r="E33" s="7"/>
      <c r="F33" s="59"/>
      <c r="G33" s="7"/>
      <c r="H33" s="7"/>
    </row>
    <row r="34" spans="2:8" x14ac:dyDescent="0.25">
      <c r="B34" s="64">
        <v>26</v>
      </c>
      <c r="C34" s="7" t="s">
        <v>264</v>
      </c>
      <c r="D34" s="7" t="s">
        <v>767</v>
      </c>
      <c r="E34" s="7"/>
      <c r="F34" s="59"/>
      <c r="G34" s="7"/>
      <c r="H34" s="7"/>
    </row>
    <row r="35" spans="2:8" x14ac:dyDescent="0.25">
      <c r="B35" s="64">
        <v>27</v>
      </c>
      <c r="C35" s="7" t="s">
        <v>265</v>
      </c>
      <c r="D35" s="7" t="s">
        <v>768</v>
      </c>
      <c r="E35" s="7"/>
      <c r="F35" s="59"/>
      <c r="G35" s="7"/>
      <c r="H35" s="7"/>
    </row>
    <row r="36" spans="2:8" x14ac:dyDescent="0.25">
      <c r="B36" s="64">
        <v>28</v>
      </c>
      <c r="C36" s="7" t="s">
        <v>266</v>
      </c>
      <c r="D36" s="7" t="s">
        <v>758</v>
      </c>
      <c r="E36" s="7"/>
      <c r="F36" s="59"/>
      <c r="G36" s="7"/>
      <c r="H36" s="7"/>
    </row>
    <row r="37" spans="2:8" x14ac:dyDescent="0.25">
      <c r="B37" s="64">
        <v>29</v>
      </c>
      <c r="C37" s="7" t="s">
        <v>267</v>
      </c>
      <c r="D37" s="7" t="s">
        <v>769</v>
      </c>
      <c r="E37" s="7"/>
      <c r="F37" s="59"/>
      <c r="G37" s="7"/>
      <c r="H37" s="7"/>
    </row>
    <row r="38" spans="2:8" x14ac:dyDescent="0.25">
      <c r="B38" s="64">
        <v>30</v>
      </c>
      <c r="C38" s="7" t="s">
        <v>268</v>
      </c>
      <c r="D38" s="7" t="s">
        <v>770</v>
      </c>
      <c r="E38" s="7"/>
      <c r="F38" s="59"/>
      <c r="G38" s="7"/>
      <c r="H38" s="7"/>
    </row>
    <row r="39" spans="2:8" x14ac:dyDescent="0.25">
      <c r="B39" s="64">
        <v>31</v>
      </c>
      <c r="C39" s="7" t="s">
        <v>269</v>
      </c>
      <c r="D39" s="7" t="s">
        <v>771</v>
      </c>
      <c r="E39" s="7"/>
      <c r="F39" s="59"/>
      <c r="G39" s="7"/>
      <c r="H39" s="7"/>
    </row>
    <row r="40" spans="2:8" x14ac:dyDescent="0.25">
      <c r="B40" s="64">
        <v>32</v>
      </c>
      <c r="C40" s="7" t="s">
        <v>270</v>
      </c>
      <c r="D40" s="7" t="s">
        <v>772</v>
      </c>
      <c r="E40" s="7"/>
      <c r="F40" s="59"/>
      <c r="G40" s="7"/>
      <c r="H40" s="7"/>
    </row>
    <row r="41" spans="2:8" x14ac:dyDescent="0.25">
      <c r="B41" s="64">
        <v>33</v>
      </c>
      <c r="C41" s="7" t="s">
        <v>271</v>
      </c>
      <c r="D41" s="7" t="s">
        <v>763</v>
      </c>
      <c r="E41" s="7"/>
      <c r="F41" s="59"/>
      <c r="G41" s="7"/>
      <c r="H41" s="7"/>
    </row>
    <row r="42" spans="2:8" x14ac:dyDescent="0.25">
      <c r="B42" s="64">
        <v>34</v>
      </c>
      <c r="C42" s="7" t="s">
        <v>272</v>
      </c>
      <c r="D42" s="7" t="s">
        <v>773</v>
      </c>
      <c r="E42" s="7"/>
      <c r="F42" s="59"/>
      <c r="G42" s="7"/>
      <c r="H42" s="7"/>
    </row>
    <row r="43" spans="2:8" x14ac:dyDescent="0.25">
      <c r="B43" s="64">
        <v>35</v>
      </c>
      <c r="C43" s="7" t="s">
        <v>273</v>
      </c>
      <c r="D43" s="7" t="s">
        <v>764</v>
      </c>
      <c r="E43" s="7"/>
      <c r="F43" s="59"/>
      <c r="G43" s="7"/>
      <c r="H43" s="7"/>
    </row>
    <row r="44" spans="2:8" x14ac:dyDescent="0.25">
      <c r="B44" s="64">
        <v>36</v>
      </c>
      <c r="C44" s="7" t="s">
        <v>274</v>
      </c>
      <c r="D44" s="7" t="s">
        <v>774</v>
      </c>
      <c r="E44" s="7"/>
      <c r="F44" s="59"/>
      <c r="G44" s="7"/>
      <c r="H44" s="7"/>
    </row>
    <row r="45" spans="2:8" x14ac:dyDescent="0.25">
      <c r="B45" s="64">
        <v>37</v>
      </c>
      <c r="C45" s="7" t="s">
        <v>275</v>
      </c>
      <c r="D45" s="7" t="s">
        <v>746</v>
      </c>
      <c r="E45" s="7"/>
      <c r="F45" s="59"/>
      <c r="G45" s="7"/>
      <c r="H45" s="7"/>
    </row>
    <row r="46" spans="2:8" x14ac:dyDescent="0.25">
      <c r="B46" s="64">
        <v>38</v>
      </c>
      <c r="C46" s="7" t="s">
        <v>276</v>
      </c>
      <c r="D46" s="7" t="s">
        <v>775</v>
      </c>
      <c r="E46" s="7"/>
      <c r="F46" s="59"/>
      <c r="G46" s="7"/>
      <c r="H46" s="7"/>
    </row>
    <row r="47" spans="2:8" x14ac:dyDescent="0.25">
      <c r="B47" s="64">
        <v>39</v>
      </c>
      <c r="C47" s="7" t="s">
        <v>277</v>
      </c>
      <c r="D47" s="7" t="s">
        <v>749</v>
      </c>
      <c r="E47" s="7"/>
      <c r="F47" s="59"/>
      <c r="G47" s="7"/>
      <c r="H47" s="7"/>
    </row>
    <row r="48" spans="2:8" x14ac:dyDescent="0.25">
      <c r="B48" s="64">
        <v>40</v>
      </c>
      <c r="C48" s="7" t="s">
        <v>278</v>
      </c>
      <c r="D48" s="7" t="s">
        <v>776</v>
      </c>
      <c r="E48" s="7"/>
      <c r="F48" s="59"/>
      <c r="G48" s="7"/>
      <c r="H48" s="7"/>
    </row>
    <row r="49" spans="2:8" x14ac:dyDescent="0.25">
      <c r="B49" s="64">
        <v>41</v>
      </c>
      <c r="C49" s="7" t="s">
        <v>279</v>
      </c>
      <c r="D49" s="7" t="s">
        <v>777</v>
      </c>
      <c r="E49" s="7"/>
      <c r="F49" s="59"/>
      <c r="G49" s="7"/>
      <c r="H49" s="7"/>
    </row>
    <row r="50" spans="2:8" x14ac:dyDescent="0.25">
      <c r="B50" s="64">
        <v>42</v>
      </c>
      <c r="C50" s="7" t="s">
        <v>280</v>
      </c>
      <c r="D50" s="7" t="s">
        <v>752</v>
      </c>
      <c r="E50" s="7"/>
      <c r="F50" s="59"/>
      <c r="G50" s="7"/>
      <c r="H50" s="7"/>
    </row>
    <row r="51" spans="2:8" x14ac:dyDescent="0.25">
      <c r="B51" s="64">
        <v>43</v>
      </c>
      <c r="C51" s="7" t="s">
        <v>281</v>
      </c>
      <c r="D51" s="7" t="s">
        <v>770</v>
      </c>
      <c r="E51" s="7"/>
      <c r="F51" s="59"/>
      <c r="G51" s="7"/>
      <c r="H51" s="7"/>
    </row>
    <row r="52" spans="2:8" x14ac:dyDescent="0.25">
      <c r="B52" s="64">
        <v>44</v>
      </c>
      <c r="C52" s="7" t="s">
        <v>282</v>
      </c>
      <c r="D52" s="7" t="s">
        <v>778</v>
      </c>
      <c r="E52" s="7"/>
      <c r="F52" s="59"/>
      <c r="G52" s="7"/>
      <c r="H52" s="7"/>
    </row>
    <row r="53" spans="2:8" x14ac:dyDescent="0.25">
      <c r="B53" s="64">
        <v>45</v>
      </c>
      <c r="C53" s="7" t="s">
        <v>283</v>
      </c>
      <c r="D53" s="7" t="s">
        <v>779</v>
      </c>
      <c r="E53" s="7"/>
      <c r="F53" s="59"/>
      <c r="G53" s="7"/>
      <c r="H53" s="7"/>
    </row>
    <row r="54" spans="2:8" x14ac:dyDescent="0.25">
      <c r="B54" s="64">
        <v>46</v>
      </c>
      <c r="C54" s="7" t="s">
        <v>284</v>
      </c>
      <c r="D54" s="7" t="s">
        <v>780</v>
      </c>
      <c r="E54" s="7"/>
      <c r="F54" s="59"/>
      <c r="G54" s="7"/>
      <c r="H54" s="7"/>
    </row>
    <row r="55" spans="2:8" x14ac:dyDescent="0.25">
      <c r="B55" s="64">
        <v>47</v>
      </c>
      <c r="C55" s="7" t="s">
        <v>285</v>
      </c>
      <c r="D55" s="7" t="s">
        <v>781</v>
      </c>
      <c r="E55" s="7"/>
      <c r="F55" s="59"/>
      <c r="G55" s="7"/>
      <c r="H55" s="7"/>
    </row>
    <row r="56" spans="2:8" x14ac:dyDescent="0.25">
      <c r="B56" s="64">
        <v>48</v>
      </c>
      <c r="C56" s="7" t="s">
        <v>286</v>
      </c>
      <c r="D56" s="7" t="s">
        <v>782</v>
      </c>
      <c r="E56" s="7"/>
      <c r="F56" s="59"/>
      <c r="G56" s="7"/>
      <c r="H56" s="7"/>
    </row>
    <row r="57" spans="2:8" x14ac:dyDescent="0.25">
      <c r="B57" s="64">
        <v>49</v>
      </c>
      <c r="C57" s="7" t="s">
        <v>287</v>
      </c>
      <c r="D57" s="7" t="s">
        <v>750</v>
      </c>
      <c r="E57" s="7"/>
      <c r="F57" s="59"/>
      <c r="G57" s="7"/>
      <c r="H57" s="7"/>
    </row>
    <row r="58" spans="2:8" x14ac:dyDescent="0.25">
      <c r="B58" s="64">
        <v>50</v>
      </c>
      <c r="C58" s="7" t="s">
        <v>288</v>
      </c>
      <c r="D58" s="7" t="s">
        <v>751</v>
      </c>
      <c r="E58" s="7"/>
      <c r="F58" s="59"/>
      <c r="G58" s="7"/>
      <c r="H58" s="7"/>
    </row>
    <row r="59" spans="2:8" x14ac:dyDescent="0.25">
      <c r="B59" s="64">
        <v>51</v>
      </c>
      <c r="C59" s="7" t="s">
        <v>289</v>
      </c>
      <c r="D59" s="7" t="s">
        <v>783</v>
      </c>
      <c r="E59" s="7"/>
      <c r="F59" s="59"/>
      <c r="G59" s="7"/>
      <c r="H59" s="7"/>
    </row>
    <row r="60" spans="2:8" x14ac:dyDescent="0.25">
      <c r="B60" s="64">
        <v>52</v>
      </c>
      <c r="C60" s="7" t="s">
        <v>290</v>
      </c>
      <c r="D60" s="7" t="s">
        <v>784</v>
      </c>
      <c r="E60" s="7"/>
      <c r="F60" s="59"/>
      <c r="G60" s="7"/>
      <c r="H60" s="7"/>
    </row>
    <row r="61" spans="2:8" x14ac:dyDescent="0.25">
      <c r="B61" s="64">
        <v>53</v>
      </c>
      <c r="C61" s="7" t="s">
        <v>291</v>
      </c>
      <c r="D61" s="7" t="s">
        <v>783</v>
      </c>
      <c r="E61" s="7"/>
      <c r="F61" s="59"/>
      <c r="G61" s="7"/>
      <c r="H61" s="7"/>
    </row>
    <row r="62" spans="2:8" x14ac:dyDescent="0.25">
      <c r="B62" s="64">
        <v>54</v>
      </c>
      <c r="C62" s="7" t="s">
        <v>292</v>
      </c>
      <c r="D62" s="7" t="s">
        <v>764</v>
      </c>
      <c r="E62" s="7"/>
      <c r="F62" s="59"/>
      <c r="G62" s="7"/>
      <c r="H62" s="7"/>
    </row>
    <row r="63" spans="2:8" x14ac:dyDescent="0.25">
      <c r="B63" s="64">
        <v>55</v>
      </c>
      <c r="C63" s="7" t="s">
        <v>293</v>
      </c>
      <c r="D63" s="7" t="s">
        <v>757</v>
      </c>
      <c r="E63" s="7"/>
      <c r="F63" s="59"/>
      <c r="G63" s="7"/>
      <c r="H63" s="7"/>
    </row>
    <row r="64" spans="2:8" x14ac:dyDescent="0.25">
      <c r="B64" s="64">
        <v>56</v>
      </c>
      <c r="C64" s="7" t="s">
        <v>294</v>
      </c>
      <c r="D64" s="7" t="s">
        <v>785</v>
      </c>
      <c r="E64" s="7"/>
      <c r="F64" s="59"/>
      <c r="G64" s="7"/>
      <c r="H64" s="7"/>
    </row>
    <row r="65" spans="2:8" x14ac:dyDescent="0.25">
      <c r="B65" s="64">
        <v>57</v>
      </c>
      <c r="C65" s="7" t="s">
        <v>295</v>
      </c>
      <c r="D65" s="7" t="s">
        <v>786</v>
      </c>
      <c r="E65" s="7"/>
      <c r="F65" s="59"/>
      <c r="G65" s="7"/>
      <c r="H65" s="7"/>
    </row>
    <row r="66" spans="2:8" x14ac:dyDescent="0.25">
      <c r="B66" s="64">
        <v>58</v>
      </c>
      <c r="C66" s="7" t="s">
        <v>296</v>
      </c>
      <c r="D66" s="7" t="s">
        <v>783</v>
      </c>
      <c r="E66" s="7"/>
      <c r="F66" s="59"/>
      <c r="G66" s="7"/>
      <c r="H66" s="7"/>
    </row>
    <row r="67" spans="2:8" x14ac:dyDescent="0.25">
      <c r="B67" s="64">
        <v>59</v>
      </c>
      <c r="C67" s="7" t="s">
        <v>297</v>
      </c>
      <c r="D67" s="7" t="s">
        <v>762</v>
      </c>
      <c r="E67" s="7"/>
      <c r="F67" s="59"/>
      <c r="G67" s="7"/>
      <c r="H67" s="7"/>
    </row>
    <row r="68" spans="2:8" x14ac:dyDescent="0.25">
      <c r="B68" s="64">
        <v>60</v>
      </c>
      <c r="C68" s="7" t="s">
        <v>298</v>
      </c>
      <c r="D68" s="7" t="s">
        <v>787</v>
      </c>
      <c r="E68" s="7"/>
      <c r="F68" s="59"/>
      <c r="G68" s="7"/>
      <c r="H68" s="7"/>
    </row>
    <row r="69" spans="2:8" x14ac:dyDescent="0.25">
      <c r="B69" s="64">
        <v>61</v>
      </c>
      <c r="C69" s="7" t="s">
        <v>299</v>
      </c>
      <c r="D69" s="7" t="s">
        <v>756</v>
      </c>
      <c r="E69" s="7"/>
      <c r="F69" s="59"/>
      <c r="G69" s="7"/>
      <c r="H69" s="7"/>
    </row>
    <row r="70" spans="2:8" x14ac:dyDescent="0.25">
      <c r="B70" s="64">
        <v>62</v>
      </c>
      <c r="C70" s="7" t="s">
        <v>300</v>
      </c>
      <c r="D70" s="7" t="s">
        <v>750</v>
      </c>
      <c r="E70" s="7"/>
      <c r="F70" s="59"/>
      <c r="G70" s="7"/>
      <c r="H70" s="7"/>
    </row>
    <row r="71" spans="2:8" x14ac:dyDescent="0.25">
      <c r="B71" s="64">
        <v>63</v>
      </c>
      <c r="C71" s="7" t="s">
        <v>301</v>
      </c>
      <c r="D71" s="7" t="s">
        <v>788</v>
      </c>
      <c r="E71" s="7"/>
      <c r="F71" s="59"/>
      <c r="G71" s="7"/>
      <c r="H71" s="7"/>
    </row>
    <row r="72" spans="2:8" x14ac:dyDescent="0.25">
      <c r="B72" s="64">
        <v>64</v>
      </c>
      <c r="C72" s="7" t="s">
        <v>302</v>
      </c>
      <c r="D72" s="7" t="s">
        <v>785</v>
      </c>
      <c r="E72" s="7"/>
      <c r="F72" s="59"/>
      <c r="G72" s="7"/>
      <c r="H72" s="7"/>
    </row>
    <row r="73" spans="2:8" x14ac:dyDescent="0.25">
      <c r="B73" s="64">
        <v>65</v>
      </c>
      <c r="C73" s="7" t="s">
        <v>303</v>
      </c>
      <c r="D73" s="7" t="s">
        <v>788</v>
      </c>
      <c r="E73" s="7"/>
      <c r="F73" s="59"/>
      <c r="G73" s="7"/>
      <c r="H73" s="7"/>
    </row>
    <row r="74" spans="2:8" x14ac:dyDescent="0.25">
      <c r="B74" s="64">
        <v>66</v>
      </c>
      <c r="C74" s="7" t="s">
        <v>304</v>
      </c>
      <c r="D74" s="7" t="s">
        <v>789</v>
      </c>
      <c r="E74" s="7"/>
      <c r="F74" s="59"/>
      <c r="G74" s="7"/>
      <c r="H74" s="7"/>
    </row>
    <row r="75" spans="2:8" x14ac:dyDescent="0.25">
      <c r="B75" s="64">
        <v>67</v>
      </c>
      <c r="C75" s="7" t="s">
        <v>305</v>
      </c>
      <c r="D75" s="7" t="s">
        <v>757</v>
      </c>
      <c r="E75" s="7"/>
      <c r="F75" s="59"/>
      <c r="G75" s="7"/>
      <c r="H75" s="7"/>
    </row>
    <row r="76" spans="2:8" x14ac:dyDescent="0.25">
      <c r="B76" s="64">
        <v>68</v>
      </c>
      <c r="C76" s="7" t="s">
        <v>306</v>
      </c>
      <c r="D76" s="7" t="s">
        <v>790</v>
      </c>
      <c r="E76" s="7"/>
      <c r="F76" s="59"/>
      <c r="G76" s="7"/>
      <c r="H76" s="7"/>
    </row>
    <row r="77" spans="2:8" x14ac:dyDescent="0.25">
      <c r="B77" s="64">
        <v>69</v>
      </c>
      <c r="C77" s="7" t="s">
        <v>307</v>
      </c>
      <c r="D77" s="7" t="s">
        <v>755</v>
      </c>
      <c r="E77" s="7"/>
      <c r="F77" s="59"/>
      <c r="G77" s="7"/>
      <c r="H77" s="7"/>
    </row>
    <row r="78" spans="2:8" x14ac:dyDescent="0.25">
      <c r="B78" s="64">
        <v>70</v>
      </c>
      <c r="C78" s="7" t="s">
        <v>308</v>
      </c>
      <c r="D78" s="7" t="s">
        <v>778</v>
      </c>
      <c r="E78" s="7"/>
      <c r="F78" s="59"/>
      <c r="G78" s="7"/>
      <c r="H78" s="7"/>
    </row>
    <row r="79" spans="2:8" x14ac:dyDescent="0.25">
      <c r="B79" s="64">
        <v>71</v>
      </c>
      <c r="C79" s="7" t="s">
        <v>309</v>
      </c>
      <c r="D79" s="7" t="s">
        <v>791</v>
      </c>
      <c r="E79" s="7"/>
      <c r="F79" s="59"/>
      <c r="G79" s="7"/>
      <c r="H79" s="7"/>
    </row>
    <row r="80" spans="2:8" x14ac:dyDescent="0.25">
      <c r="B80" s="64">
        <v>72</v>
      </c>
      <c r="C80" s="7" t="s">
        <v>310</v>
      </c>
      <c r="D80" s="7" t="s">
        <v>792</v>
      </c>
      <c r="E80" s="7"/>
      <c r="F80" s="59"/>
      <c r="G80" s="7"/>
      <c r="H80" s="7"/>
    </row>
    <row r="81" spans="2:8" x14ac:dyDescent="0.25">
      <c r="B81" s="64">
        <v>73</v>
      </c>
      <c r="C81" s="7" t="s">
        <v>311</v>
      </c>
      <c r="D81" s="7" t="s">
        <v>788</v>
      </c>
      <c r="E81" s="7"/>
      <c r="F81" s="59"/>
      <c r="G81" s="7"/>
      <c r="H81" s="7"/>
    </row>
    <row r="82" spans="2:8" x14ac:dyDescent="0.25">
      <c r="B82" s="64">
        <v>74</v>
      </c>
      <c r="C82" s="7" t="s">
        <v>312</v>
      </c>
      <c r="D82" s="7" t="s">
        <v>793</v>
      </c>
      <c r="E82" s="7"/>
      <c r="F82" s="59"/>
      <c r="G82" s="7"/>
      <c r="H82" s="7"/>
    </row>
    <row r="83" spans="2:8" x14ac:dyDescent="0.25">
      <c r="B83" s="64">
        <v>75</v>
      </c>
      <c r="C83" s="7" t="s">
        <v>313</v>
      </c>
      <c r="D83" s="7" t="s">
        <v>794</v>
      </c>
      <c r="E83" s="7"/>
      <c r="F83" s="59"/>
      <c r="G83" s="7"/>
      <c r="H83" s="7"/>
    </row>
    <row r="84" spans="2:8" x14ac:dyDescent="0.25">
      <c r="B84" s="64">
        <v>76</v>
      </c>
      <c r="C84" s="7" t="s">
        <v>314</v>
      </c>
      <c r="D84" s="7" t="s">
        <v>795</v>
      </c>
      <c r="E84" s="7"/>
      <c r="F84" s="59"/>
      <c r="G84" s="7"/>
      <c r="H84" s="7"/>
    </row>
    <row r="85" spans="2:8" x14ac:dyDescent="0.25">
      <c r="B85" s="64">
        <v>77</v>
      </c>
      <c r="C85" s="7" t="s">
        <v>315</v>
      </c>
      <c r="D85" s="7" t="s">
        <v>777</v>
      </c>
      <c r="E85" s="7"/>
      <c r="F85" s="59"/>
      <c r="G85" s="7"/>
      <c r="H85" s="7"/>
    </row>
    <row r="86" spans="2:8" x14ac:dyDescent="0.25">
      <c r="B86" s="64">
        <v>78</v>
      </c>
      <c r="C86" s="7" t="s">
        <v>316</v>
      </c>
      <c r="D86" s="7" t="s">
        <v>753</v>
      </c>
      <c r="E86" s="7"/>
      <c r="F86" s="59"/>
      <c r="G86" s="7"/>
      <c r="H86" s="7"/>
    </row>
    <row r="87" spans="2:8" x14ac:dyDescent="0.25">
      <c r="B87" s="64">
        <v>79</v>
      </c>
      <c r="C87" s="7" t="s">
        <v>317</v>
      </c>
      <c r="D87" s="7" t="s">
        <v>796</v>
      </c>
      <c r="E87" s="7"/>
      <c r="F87" s="59"/>
      <c r="G87" s="7"/>
      <c r="H87" s="7"/>
    </row>
    <row r="88" spans="2:8" x14ac:dyDescent="0.25">
      <c r="B88" s="64">
        <v>80</v>
      </c>
      <c r="C88" s="7" t="s">
        <v>318</v>
      </c>
      <c r="D88" s="7" t="s">
        <v>773</v>
      </c>
      <c r="E88" s="7"/>
      <c r="F88" s="59"/>
      <c r="G88" s="7"/>
      <c r="H88" s="7"/>
    </row>
    <row r="89" spans="2:8" x14ac:dyDescent="0.25">
      <c r="B89" s="64">
        <v>81</v>
      </c>
      <c r="C89" s="7" t="s">
        <v>319</v>
      </c>
      <c r="D89" s="7" t="s">
        <v>797</v>
      </c>
      <c r="E89" s="7"/>
      <c r="F89" s="59"/>
      <c r="G89" s="7"/>
      <c r="H89" s="7"/>
    </row>
    <row r="90" spans="2:8" x14ac:dyDescent="0.25">
      <c r="B90" s="64">
        <v>82</v>
      </c>
      <c r="C90" s="7" t="s">
        <v>320</v>
      </c>
      <c r="D90" s="7" t="s">
        <v>763</v>
      </c>
      <c r="E90" s="7"/>
      <c r="F90" s="59"/>
      <c r="G90" s="7"/>
      <c r="H90" s="7"/>
    </row>
    <row r="91" spans="2:8" x14ac:dyDescent="0.25">
      <c r="B91" s="64">
        <v>83</v>
      </c>
      <c r="C91" s="7" t="s">
        <v>321</v>
      </c>
      <c r="D91" s="7" t="s">
        <v>750</v>
      </c>
      <c r="E91" s="7"/>
      <c r="F91" s="59"/>
      <c r="G91" s="7"/>
      <c r="H91" s="7"/>
    </row>
    <row r="92" spans="2:8" x14ac:dyDescent="0.25">
      <c r="B92" s="64">
        <v>84</v>
      </c>
      <c r="C92" s="7" t="s">
        <v>322</v>
      </c>
      <c r="D92" s="7" t="s">
        <v>788</v>
      </c>
      <c r="E92" s="7"/>
      <c r="F92" s="59"/>
      <c r="G92" s="7"/>
      <c r="H92" s="7"/>
    </row>
    <row r="93" spans="2:8" x14ac:dyDescent="0.25">
      <c r="B93" s="64">
        <v>85</v>
      </c>
      <c r="C93" s="7" t="s">
        <v>323</v>
      </c>
      <c r="D93" s="7" t="s">
        <v>791</v>
      </c>
      <c r="E93" s="7"/>
      <c r="F93" s="59"/>
      <c r="G93" s="7"/>
      <c r="H93" s="7"/>
    </row>
    <row r="94" spans="2:8" x14ac:dyDescent="0.25">
      <c r="B94" s="64">
        <v>86</v>
      </c>
      <c r="C94" s="7" t="s">
        <v>324</v>
      </c>
      <c r="D94" s="7" t="s">
        <v>774</v>
      </c>
      <c r="E94" s="7"/>
      <c r="F94" s="59"/>
      <c r="G94" s="7"/>
      <c r="H94" s="7"/>
    </row>
    <row r="95" spans="2:8" x14ac:dyDescent="0.25">
      <c r="B95" s="64">
        <v>87</v>
      </c>
      <c r="C95" s="7" t="s">
        <v>325</v>
      </c>
      <c r="D95" s="7" t="s">
        <v>781</v>
      </c>
      <c r="E95" s="7"/>
      <c r="F95" s="59"/>
      <c r="G95" s="7"/>
      <c r="H95" s="7"/>
    </row>
    <row r="96" spans="2:8" x14ac:dyDescent="0.25">
      <c r="B96" s="64">
        <v>88</v>
      </c>
      <c r="C96" s="7" t="s">
        <v>326</v>
      </c>
      <c r="D96" s="7" t="s">
        <v>784</v>
      </c>
      <c r="E96" s="7"/>
      <c r="F96" s="59"/>
      <c r="G96" s="7"/>
      <c r="H96" s="7"/>
    </row>
    <row r="97" spans="2:8" x14ac:dyDescent="0.25">
      <c r="B97" s="64">
        <v>89</v>
      </c>
      <c r="C97" s="7" t="s">
        <v>327</v>
      </c>
      <c r="D97" s="7" t="s">
        <v>791</v>
      </c>
      <c r="E97" s="7"/>
      <c r="F97" s="59"/>
      <c r="G97" s="7"/>
      <c r="H97" s="7"/>
    </row>
    <row r="98" spans="2:8" x14ac:dyDescent="0.25">
      <c r="B98" s="64">
        <v>90</v>
      </c>
      <c r="C98" s="7" t="s">
        <v>328</v>
      </c>
      <c r="D98" s="7" t="s">
        <v>787</v>
      </c>
      <c r="E98" s="7"/>
      <c r="F98" s="59"/>
      <c r="G98" s="7"/>
      <c r="H98" s="7"/>
    </row>
    <row r="99" spans="2:8" x14ac:dyDescent="0.25">
      <c r="B99" s="64">
        <v>91</v>
      </c>
      <c r="C99" s="7" t="s">
        <v>329</v>
      </c>
      <c r="D99" s="7" t="s">
        <v>749</v>
      </c>
      <c r="E99" s="7"/>
      <c r="F99" s="59"/>
      <c r="G99" s="7"/>
      <c r="H99" s="7"/>
    </row>
    <row r="100" spans="2:8" x14ac:dyDescent="0.25">
      <c r="B100" s="64">
        <v>92</v>
      </c>
      <c r="C100" s="7" t="s">
        <v>330</v>
      </c>
      <c r="D100" s="7" t="s">
        <v>765</v>
      </c>
      <c r="E100" s="7"/>
      <c r="F100" s="59"/>
      <c r="G100" s="7"/>
      <c r="H100" s="7"/>
    </row>
    <row r="101" spans="2:8" x14ac:dyDescent="0.25">
      <c r="B101" s="64">
        <v>93</v>
      </c>
      <c r="C101" s="7" t="s">
        <v>331</v>
      </c>
      <c r="D101" s="7" t="s">
        <v>798</v>
      </c>
      <c r="E101" s="7"/>
      <c r="F101" s="59"/>
      <c r="G101" s="7"/>
      <c r="H101" s="7"/>
    </row>
    <row r="102" spans="2:8" x14ac:dyDescent="0.25">
      <c r="B102" s="64">
        <v>94</v>
      </c>
      <c r="C102" s="7" t="s">
        <v>332</v>
      </c>
      <c r="D102" s="7" t="s">
        <v>773</v>
      </c>
      <c r="E102" s="7"/>
      <c r="F102" s="59"/>
      <c r="G102" s="7"/>
      <c r="H102" s="7"/>
    </row>
    <row r="103" spans="2:8" x14ac:dyDescent="0.25">
      <c r="B103" s="64">
        <v>95</v>
      </c>
      <c r="C103" s="7" t="s">
        <v>333</v>
      </c>
      <c r="D103" s="7" t="s">
        <v>791</v>
      </c>
      <c r="E103" s="7"/>
      <c r="F103" s="59"/>
      <c r="G103" s="7"/>
      <c r="H103" s="7"/>
    </row>
    <row r="104" spans="2:8" x14ac:dyDescent="0.25">
      <c r="B104" s="64">
        <v>96</v>
      </c>
      <c r="C104" s="7" t="s">
        <v>334</v>
      </c>
      <c r="D104" s="7" t="s">
        <v>795</v>
      </c>
      <c r="E104" s="7"/>
      <c r="F104" s="59"/>
      <c r="G104" s="7"/>
      <c r="H104" s="7"/>
    </row>
    <row r="105" spans="2:8" x14ac:dyDescent="0.25">
      <c r="B105" s="64">
        <v>97</v>
      </c>
      <c r="C105" s="7" t="s">
        <v>335</v>
      </c>
      <c r="D105" s="7" t="s">
        <v>799</v>
      </c>
      <c r="E105" s="7"/>
      <c r="F105" s="59"/>
      <c r="G105" s="7"/>
      <c r="H105" s="7"/>
    </row>
    <row r="106" spans="2:8" x14ac:dyDescent="0.25">
      <c r="B106" s="64">
        <v>98</v>
      </c>
      <c r="C106" s="7" t="s">
        <v>336</v>
      </c>
      <c r="D106" s="7" t="s">
        <v>800</v>
      </c>
      <c r="E106" s="7"/>
      <c r="F106" s="59"/>
      <c r="G106" s="7"/>
      <c r="H106" s="7"/>
    </row>
    <row r="107" spans="2:8" x14ac:dyDescent="0.25">
      <c r="B107" s="64">
        <v>99</v>
      </c>
      <c r="C107" s="7" t="s">
        <v>337</v>
      </c>
      <c r="D107" s="7" t="s">
        <v>754</v>
      </c>
      <c r="E107" s="7"/>
      <c r="F107" s="59"/>
      <c r="G107" s="7"/>
      <c r="H107" s="7"/>
    </row>
    <row r="108" spans="2:8" x14ac:dyDescent="0.25">
      <c r="B108" s="64">
        <v>100</v>
      </c>
      <c r="C108" s="7" t="s">
        <v>338</v>
      </c>
      <c r="D108" s="7" t="s">
        <v>757</v>
      </c>
      <c r="E108" s="7"/>
      <c r="F108" s="59"/>
      <c r="G108" s="7"/>
      <c r="H108" s="7"/>
    </row>
    <row r="109" spans="2:8" x14ac:dyDescent="0.25">
      <c r="B109" s="64">
        <v>101</v>
      </c>
      <c r="C109" s="7" t="s">
        <v>339</v>
      </c>
      <c r="D109" s="7" t="s">
        <v>736</v>
      </c>
      <c r="E109" s="7"/>
      <c r="F109" s="59"/>
      <c r="G109" s="7"/>
      <c r="H109" s="7"/>
    </row>
    <row r="110" spans="2:8" x14ac:dyDescent="0.25">
      <c r="B110" s="64">
        <v>102</v>
      </c>
      <c r="C110" s="7" t="s">
        <v>340</v>
      </c>
      <c r="D110" s="7" t="s">
        <v>756</v>
      </c>
      <c r="E110" s="7"/>
      <c r="F110" s="59"/>
      <c r="G110" s="7"/>
      <c r="H110" s="7"/>
    </row>
    <row r="111" spans="2:8" x14ac:dyDescent="0.25">
      <c r="B111" s="64">
        <v>103</v>
      </c>
      <c r="C111" s="7" t="s">
        <v>341</v>
      </c>
      <c r="D111" s="7" t="s">
        <v>801</v>
      </c>
      <c r="E111" s="7"/>
      <c r="F111" s="59"/>
      <c r="G111" s="7"/>
      <c r="H111" s="7"/>
    </row>
    <row r="112" spans="2:8" x14ac:dyDescent="0.25">
      <c r="B112" s="64">
        <v>104</v>
      </c>
      <c r="C112" s="7" t="s">
        <v>342</v>
      </c>
      <c r="D112" s="7" t="s">
        <v>798</v>
      </c>
      <c r="E112" s="7"/>
      <c r="F112" s="59"/>
      <c r="G112" s="7"/>
      <c r="H112" s="7"/>
    </row>
    <row r="113" spans="2:8" x14ac:dyDescent="0.25">
      <c r="B113" s="64">
        <v>105</v>
      </c>
      <c r="C113" s="7" t="s">
        <v>343</v>
      </c>
      <c r="D113" s="7" t="s">
        <v>781</v>
      </c>
      <c r="E113" s="7"/>
      <c r="F113" s="59"/>
      <c r="G113" s="7"/>
      <c r="H113" s="7"/>
    </row>
    <row r="114" spans="2:8" x14ac:dyDescent="0.25">
      <c r="B114" s="64">
        <v>106</v>
      </c>
      <c r="C114" s="7" t="s">
        <v>344</v>
      </c>
      <c r="D114" s="7" t="s">
        <v>789</v>
      </c>
      <c r="E114" s="7"/>
      <c r="F114" s="59"/>
      <c r="G114" s="7"/>
      <c r="H114" s="7"/>
    </row>
    <row r="115" spans="2:8" x14ac:dyDescent="0.25">
      <c r="B115" s="64">
        <v>107</v>
      </c>
      <c r="C115" s="7" t="s">
        <v>345</v>
      </c>
      <c r="D115" s="7" t="s">
        <v>781</v>
      </c>
      <c r="E115" s="7"/>
      <c r="F115" s="59"/>
      <c r="G115" s="7"/>
      <c r="H115" s="7"/>
    </row>
    <row r="116" spans="2:8" x14ac:dyDescent="0.25">
      <c r="B116" s="64">
        <v>108</v>
      </c>
      <c r="C116" s="7" t="s">
        <v>346</v>
      </c>
      <c r="D116" s="7" t="s">
        <v>745</v>
      </c>
      <c r="E116" s="7"/>
      <c r="F116" s="59"/>
      <c r="G116" s="7"/>
      <c r="H116" s="7"/>
    </row>
    <row r="117" spans="2:8" x14ac:dyDescent="0.25">
      <c r="B117" s="64">
        <v>109</v>
      </c>
      <c r="C117" s="7" t="s">
        <v>347</v>
      </c>
      <c r="D117" s="7" t="s">
        <v>762</v>
      </c>
      <c r="E117" s="7"/>
      <c r="F117" s="59"/>
      <c r="G117" s="7"/>
      <c r="H117" s="7"/>
    </row>
    <row r="118" spans="2:8" x14ac:dyDescent="0.25">
      <c r="B118" s="64">
        <v>110</v>
      </c>
      <c r="C118" s="7" t="s">
        <v>348</v>
      </c>
      <c r="D118" s="7" t="s">
        <v>786</v>
      </c>
      <c r="E118" s="7"/>
      <c r="F118" s="59"/>
      <c r="G118" s="7"/>
      <c r="H118" s="7"/>
    </row>
    <row r="119" spans="2:8" x14ac:dyDescent="0.25">
      <c r="B119" s="64">
        <v>111</v>
      </c>
      <c r="C119" s="7" t="s">
        <v>349</v>
      </c>
      <c r="D119" s="7" t="s">
        <v>792</v>
      </c>
      <c r="E119" s="7"/>
      <c r="F119" s="59"/>
      <c r="G119" s="7"/>
      <c r="H119" s="7"/>
    </row>
    <row r="120" spans="2:8" x14ac:dyDescent="0.25">
      <c r="B120" s="64">
        <v>112</v>
      </c>
      <c r="C120" s="7" t="s">
        <v>350</v>
      </c>
      <c r="D120" s="7" t="s">
        <v>772</v>
      </c>
      <c r="E120" s="7"/>
      <c r="F120" s="59"/>
      <c r="G120" s="7"/>
      <c r="H120" s="7"/>
    </row>
    <row r="121" spans="2:8" x14ac:dyDescent="0.25">
      <c r="B121" s="64">
        <v>113</v>
      </c>
      <c r="C121" s="7" t="s">
        <v>351</v>
      </c>
      <c r="D121" s="7" t="s">
        <v>802</v>
      </c>
      <c r="E121" s="7"/>
      <c r="F121" s="59"/>
      <c r="G121" s="7"/>
      <c r="H121" s="7"/>
    </row>
    <row r="122" spans="2:8" x14ac:dyDescent="0.25">
      <c r="B122" s="64">
        <v>114</v>
      </c>
      <c r="C122" s="7" t="s">
        <v>352</v>
      </c>
      <c r="D122" s="7" t="s">
        <v>790</v>
      </c>
      <c r="E122" s="7"/>
      <c r="F122" s="59"/>
      <c r="G122" s="7"/>
      <c r="H122" s="7"/>
    </row>
    <row r="123" spans="2:8" x14ac:dyDescent="0.25">
      <c r="B123" s="64">
        <v>115</v>
      </c>
      <c r="C123" s="7" t="s">
        <v>353</v>
      </c>
      <c r="D123" s="7" t="s">
        <v>799</v>
      </c>
      <c r="E123" s="7"/>
      <c r="F123" s="59"/>
      <c r="G123" s="7"/>
      <c r="H123" s="7"/>
    </row>
    <row r="124" spans="2:8" x14ac:dyDescent="0.25">
      <c r="B124" s="64">
        <v>116</v>
      </c>
      <c r="C124" s="7" t="s">
        <v>354</v>
      </c>
      <c r="D124" s="7" t="s">
        <v>793</v>
      </c>
      <c r="E124" s="7"/>
      <c r="F124" s="59"/>
      <c r="G124" s="7"/>
      <c r="H124" s="7"/>
    </row>
    <row r="125" spans="2:8" x14ac:dyDescent="0.25">
      <c r="B125" s="64">
        <v>117</v>
      </c>
      <c r="C125" s="7" t="s">
        <v>355</v>
      </c>
      <c r="D125" s="7" t="s">
        <v>763</v>
      </c>
      <c r="E125" s="7"/>
      <c r="F125" s="59"/>
      <c r="G125" s="7"/>
      <c r="H125" s="7"/>
    </row>
    <row r="126" spans="2:8" x14ac:dyDescent="0.25">
      <c r="B126" s="64">
        <v>118</v>
      </c>
      <c r="C126" s="7" t="s">
        <v>356</v>
      </c>
      <c r="D126" s="7" t="s">
        <v>767</v>
      </c>
      <c r="E126" s="7"/>
      <c r="F126" s="59"/>
      <c r="G126" s="7"/>
      <c r="H126" s="7"/>
    </row>
    <row r="127" spans="2:8" x14ac:dyDescent="0.25">
      <c r="B127" s="64">
        <v>119</v>
      </c>
      <c r="C127" s="7" t="s">
        <v>357</v>
      </c>
      <c r="D127" s="7" t="s">
        <v>769</v>
      </c>
      <c r="E127" s="7"/>
      <c r="F127" s="59"/>
      <c r="G127" s="7"/>
      <c r="H127" s="7"/>
    </row>
    <row r="128" spans="2:8" x14ac:dyDescent="0.25">
      <c r="B128" s="64">
        <v>120</v>
      </c>
      <c r="C128" s="7" t="s">
        <v>358</v>
      </c>
      <c r="D128" s="7" t="s">
        <v>770</v>
      </c>
      <c r="E128" s="7"/>
      <c r="F128" s="59"/>
      <c r="G128" s="7"/>
      <c r="H128" s="7"/>
    </row>
    <row r="129" spans="2:8" x14ac:dyDescent="0.25">
      <c r="B129" s="64">
        <v>121</v>
      </c>
      <c r="C129" s="7" t="s">
        <v>359</v>
      </c>
      <c r="D129" s="7" t="s">
        <v>767</v>
      </c>
      <c r="E129" s="7"/>
      <c r="F129" s="59"/>
      <c r="G129" s="7"/>
      <c r="H129" s="7"/>
    </row>
    <row r="130" spans="2:8" x14ac:dyDescent="0.25">
      <c r="B130" s="64">
        <v>122</v>
      </c>
      <c r="C130" s="7" t="s">
        <v>360</v>
      </c>
      <c r="D130" s="7" t="s">
        <v>803</v>
      </c>
      <c r="E130" s="7"/>
      <c r="F130" s="59"/>
      <c r="G130" s="7"/>
      <c r="H130" s="7"/>
    </row>
    <row r="131" spans="2:8" x14ac:dyDescent="0.25">
      <c r="B131" s="64">
        <v>123</v>
      </c>
      <c r="C131" s="7" t="s">
        <v>361</v>
      </c>
      <c r="D131" s="7" t="s">
        <v>771</v>
      </c>
      <c r="E131" s="7"/>
      <c r="F131" s="59"/>
      <c r="G131" s="7"/>
      <c r="H131" s="7"/>
    </row>
    <row r="132" spans="2:8" x14ac:dyDescent="0.25">
      <c r="B132" s="64">
        <v>124</v>
      </c>
      <c r="C132" s="7" t="s">
        <v>362</v>
      </c>
      <c r="D132" s="7" t="s">
        <v>771</v>
      </c>
      <c r="E132" s="7"/>
      <c r="F132" s="59"/>
      <c r="G132" s="7"/>
      <c r="H132" s="7"/>
    </row>
    <row r="133" spans="2:8" x14ac:dyDescent="0.25">
      <c r="B133" s="64">
        <v>125</v>
      </c>
      <c r="C133" s="7" t="s">
        <v>363</v>
      </c>
      <c r="D133" s="7" t="s">
        <v>800</v>
      </c>
      <c r="E133" s="7"/>
      <c r="F133" s="59"/>
      <c r="G133" s="7"/>
      <c r="H133" s="7"/>
    </row>
    <row r="134" spans="2:8" x14ac:dyDescent="0.25">
      <c r="B134" s="64">
        <v>126</v>
      </c>
      <c r="C134" s="7" t="s">
        <v>364</v>
      </c>
      <c r="D134" s="7" t="s">
        <v>778</v>
      </c>
      <c r="E134" s="7"/>
      <c r="F134" s="59"/>
      <c r="G134" s="7"/>
      <c r="H134" s="7"/>
    </row>
    <row r="135" spans="2:8" x14ac:dyDescent="0.25">
      <c r="B135" s="64">
        <v>127</v>
      </c>
      <c r="C135" s="7" t="s">
        <v>365</v>
      </c>
      <c r="D135" s="7" t="s">
        <v>772</v>
      </c>
      <c r="E135" s="7"/>
      <c r="F135" s="59"/>
      <c r="G135" s="7"/>
      <c r="H135" s="7"/>
    </row>
    <row r="136" spans="2:8" x14ac:dyDescent="0.25">
      <c r="B136" s="64">
        <v>128</v>
      </c>
      <c r="C136" s="7" t="s">
        <v>366</v>
      </c>
      <c r="D136" s="7" t="s">
        <v>804</v>
      </c>
      <c r="E136" s="7"/>
      <c r="F136" s="59"/>
      <c r="G136" s="7"/>
      <c r="H136" s="7"/>
    </row>
    <row r="137" spans="2:8" x14ac:dyDescent="0.25">
      <c r="B137" s="64">
        <v>129</v>
      </c>
      <c r="C137" s="7" t="s">
        <v>367</v>
      </c>
      <c r="D137" s="7" t="s">
        <v>805</v>
      </c>
      <c r="E137" s="7"/>
      <c r="F137" s="59"/>
      <c r="G137" s="7"/>
      <c r="H137" s="7"/>
    </row>
    <row r="138" spans="2:8" x14ac:dyDescent="0.25">
      <c r="B138" s="64">
        <v>130</v>
      </c>
      <c r="C138" s="7" t="s">
        <v>368</v>
      </c>
      <c r="D138" s="7" t="s">
        <v>774</v>
      </c>
      <c r="E138" s="7"/>
      <c r="F138" s="59"/>
      <c r="G138" s="7"/>
      <c r="H138" s="7"/>
    </row>
    <row r="139" spans="2:8" x14ac:dyDescent="0.25">
      <c r="B139" s="64">
        <v>131</v>
      </c>
      <c r="C139" s="7" t="s">
        <v>369</v>
      </c>
      <c r="D139" s="7" t="s">
        <v>782</v>
      </c>
      <c r="E139" s="7"/>
      <c r="F139" s="59"/>
      <c r="G139" s="7"/>
      <c r="H139" s="7"/>
    </row>
    <row r="140" spans="2:8" x14ac:dyDescent="0.25">
      <c r="B140" s="64">
        <v>132</v>
      </c>
      <c r="C140" s="7" t="s">
        <v>370</v>
      </c>
      <c r="D140" s="7" t="s">
        <v>799</v>
      </c>
      <c r="E140" s="7"/>
      <c r="F140" s="59"/>
      <c r="G140" s="7"/>
      <c r="H140" s="7"/>
    </row>
    <row r="141" spans="2:8" x14ac:dyDescent="0.25">
      <c r="B141" s="64">
        <v>133</v>
      </c>
      <c r="C141" s="7" t="s">
        <v>371</v>
      </c>
      <c r="D141" s="7" t="s">
        <v>777</v>
      </c>
      <c r="E141" s="7"/>
      <c r="F141" s="59"/>
      <c r="G141" s="7"/>
      <c r="H141" s="7"/>
    </row>
    <row r="142" spans="2:8" x14ac:dyDescent="0.25">
      <c r="B142" s="64">
        <v>134</v>
      </c>
      <c r="C142" s="7" t="s">
        <v>372</v>
      </c>
      <c r="D142" s="7" t="s">
        <v>775</v>
      </c>
      <c r="E142" s="7"/>
      <c r="F142" s="59"/>
      <c r="G142" s="7"/>
      <c r="H142" s="7"/>
    </row>
    <row r="143" spans="2:8" x14ac:dyDescent="0.25">
      <c r="B143" s="64">
        <v>135</v>
      </c>
      <c r="C143" s="7" t="s">
        <v>373</v>
      </c>
      <c r="D143" s="7" t="s">
        <v>771</v>
      </c>
      <c r="E143" s="7"/>
      <c r="F143" s="59"/>
      <c r="G143" s="7"/>
      <c r="H143" s="7"/>
    </row>
    <row r="144" spans="2:8" x14ac:dyDescent="0.25">
      <c r="B144" s="64">
        <v>136</v>
      </c>
      <c r="C144" s="7" t="s">
        <v>374</v>
      </c>
      <c r="D144" s="7" t="s">
        <v>767</v>
      </c>
      <c r="E144" s="7"/>
      <c r="F144" s="59"/>
      <c r="G144" s="7"/>
      <c r="H144" s="7"/>
    </row>
    <row r="145" spans="2:8" x14ac:dyDescent="0.25">
      <c r="B145" s="64">
        <v>137</v>
      </c>
      <c r="C145" s="7" t="s">
        <v>375</v>
      </c>
      <c r="D145" s="7" t="s">
        <v>747</v>
      </c>
      <c r="E145" s="7"/>
      <c r="F145" s="59"/>
      <c r="G145" s="7"/>
      <c r="H145" s="7"/>
    </row>
    <row r="146" spans="2:8" x14ac:dyDescent="0.25">
      <c r="B146" s="64">
        <v>138</v>
      </c>
      <c r="C146" s="7" t="s">
        <v>376</v>
      </c>
      <c r="D146" s="7" t="s">
        <v>770</v>
      </c>
      <c r="E146" s="7"/>
      <c r="F146" s="59"/>
      <c r="G146" s="7"/>
      <c r="H146" s="7"/>
    </row>
    <row r="147" spans="2:8" x14ac:dyDescent="0.25">
      <c r="B147" s="64">
        <v>139</v>
      </c>
      <c r="C147" s="7" t="s">
        <v>377</v>
      </c>
      <c r="D147" s="7" t="s">
        <v>773</v>
      </c>
      <c r="E147" s="7"/>
      <c r="F147" s="59"/>
      <c r="G147" s="7"/>
      <c r="H147" s="7"/>
    </row>
    <row r="148" spans="2:8" x14ac:dyDescent="0.25">
      <c r="B148" s="64">
        <v>140</v>
      </c>
      <c r="C148" s="7" t="s">
        <v>378</v>
      </c>
      <c r="D148" s="7" t="s">
        <v>779</v>
      </c>
      <c r="E148" s="7"/>
      <c r="F148" s="59"/>
      <c r="G148" s="7"/>
      <c r="H148" s="7"/>
    </row>
    <row r="149" spans="2:8" x14ac:dyDescent="0.25">
      <c r="B149" s="64">
        <v>141</v>
      </c>
      <c r="C149" s="7" t="s">
        <v>379</v>
      </c>
      <c r="D149" s="7" t="s">
        <v>799</v>
      </c>
      <c r="E149" s="7"/>
      <c r="F149" s="59"/>
      <c r="G149" s="7"/>
      <c r="H149" s="7"/>
    </row>
    <row r="150" spans="2:8" x14ac:dyDescent="0.25">
      <c r="B150" s="64">
        <v>142</v>
      </c>
      <c r="C150" s="7" t="s">
        <v>380</v>
      </c>
      <c r="D150" s="7" t="s">
        <v>768</v>
      </c>
      <c r="E150" s="7"/>
      <c r="F150" s="59"/>
      <c r="G150" s="7"/>
      <c r="H150" s="7"/>
    </row>
    <row r="151" spans="2:8" x14ac:dyDescent="0.25">
      <c r="B151" s="64">
        <v>143</v>
      </c>
      <c r="C151" s="7" t="s">
        <v>381</v>
      </c>
      <c r="D151" s="7" t="s">
        <v>761</v>
      </c>
      <c r="E151" s="7"/>
      <c r="F151" s="59"/>
      <c r="G151" s="7"/>
      <c r="H151" s="7"/>
    </row>
    <row r="152" spans="2:8" x14ac:dyDescent="0.25">
      <c r="B152" s="64">
        <v>144</v>
      </c>
      <c r="C152" s="7" t="s">
        <v>382</v>
      </c>
      <c r="D152" s="7" t="s">
        <v>745</v>
      </c>
      <c r="E152" s="7"/>
      <c r="F152" s="59"/>
      <c r="G152" s="7"/>
      <c r="H152" s="7"/>
    </row>
    <row r="153" spans="2:8" x14ac:dyDescent="0.25">
      <c r="B153" s="64">
        <v>145</v>
      </c>
      <c r="C153" s="7" t="s">
        <v>383</v>
      </c>
      <c r="D153" s="7" t="s">
        <v>766</v>
      </c>
      <c r="E153" s="7"/>
      <c r="F153" s="59"/>
      <c r="G153" s="7"/>
      <c r="H153" s="7"/>
    </row>
    <row r="154" spans="2:8" x14ac:dyDescent="0.25">
      <c r="B154" s="64">
        <v>146</v>
      </c>
      <c r="C154" s="7" t="s">
        <v>384</v>
      </c>
      <c r="D154" s="7" t="s">
        <v>766</v>
      </c>
      <c r="E154" s="7"/>
      <c r="F154" s="59"/>
      <c r="G154" s="7"/>
      <c r="H154" s="7"/>
    </row>
    <row r="155" spans="2:8" x14ac:dyDescent="0.25">
      <c r="B155" s="64">
        <v>147</v>
      </c>
      <c r="C155" s="7" t="s">
        <v>385</v>
      </c>
      <c r="D155" s="7" t="s">
        <v>795</v>
      </c>
      <c r="E155" s="7"/>
      <c r="F155" s="59"/>
      <c r="G155" s="7"/>
      <c r="H155" s="7"/>
    </row>
    <row r="156" spans="2:8" x14ac:dyDescent="0.25">
      <c r="B156" s="64">
        <v>148</v>
      </c>
      <c r="C156" s="7" t="s">
        <v>386</v>
      </c>
      <c r="D156" s="7" t="s">
        <v>781</v>
      </c>
      <c r="E156" s="7"/>
      <c r="F156" s="59"/>
      <c r="G156" s="7"/>
      <c r="H156" s="7"/>
    </row>
    <row r="157" spans="2:8" x14ac:dyDescent="0.25">
      <c r="B157" s="64">
        <v>149</v>
      </c>
      <c r="C157" s="7" t="s">
        <v>387</v>
      </c>
      <c r="D157" s="7" t="s">
        <v>792</v>
      </c>
      <c r="E157" s="7"/>
      <c r="F157" s="59"/>
      <c r="G157" s="7"/>
      <c r="H157" s="7"/>
    </row>
    <row r="158" spans="2:8" x14ac:dyDescent="0.25">
      <c r="B158" s="64">
        <v>150</v>
      </c>
      <c r="C158" s="7" t="s">
        <v>388</v>
      </c>
      <c r="D158" s="7" t="s">
        <v>736</v>
      </c>
      <c r="E158" s="7"/>
      <c r="F158" s="59"/>
      <c r="G158" s="7"/>
      <c r="H158" s="7"/>
    </row>
    <row r="159" spans="2:8" x14ac:dyDescent="0.25">
      <c r="B159" s="64">
        <v>151</v>
      </c>
      <c r="C159" s="7" t="s">
        <v>389</v>
      </c>
      <c r="D159" s="7" t="s">
        <v>801</v>
      </c>
      <c r="E159" s="7"/>
      <c r="F159" s="59"/>
      <c r="G159" s="7"/>
      <c r="H159" s="7"/>
    </row>
    <row r="160" spans="2:8" x14ac:dyDescent="0.25">
      <c r="B160" s="64">
        <v>152</v>
      </c>
      <c r="C160" s="7" t="s">
        <v>390</v>
      </c>
      <c r="D160" s="7" t="s">
        <v>777</v>
      </c>
      <c r="E160" s="7"/>
      <c r="F160" s="59"/>
      <c r="G160" s="7"/>
      <c r="H160" s="7"/>
    </row>
    <row r="161" spans="2:8" x14ac:dyDescent="0.25">
      <c r="B161" s="64">
        <v>153</v>
      </c>
      <c r="C161" s="7" t="s">
        <v>391</v>
      </c>
      <c r="D161" s="7" t="s">
        <v>806</v>
      </c>
      <c r="E161" s="7"/>
      <c r="F161" s="59"/>
      <c r="G161" s="7"/>
      <c r="H161" s="7"/>
    </row>
    <row r="162" spans="2:8" x14ac:dyDescent="0.25">
      <c r="B162" s="64">
        <v>154</v>
      </c>
      <c r="C162" s="7" t="s">
        <v>392</v>
      </c>
      <c r="D162" s="7" t="s">
        <v>806</v>
      </c>
      <c r="E162" s="7"/>
      <c r="F162" s="59"/>
      <c r="G162" s="7"/>
      <c r="H162" s="7"/>
    </row>
    <row r="163" spans="2:8" x14ac:dyDescent="0.25">
      <c r="B163" s="64">
        <v>155</v>
      </c>
      <c r="C163" s="7" t="s">
        <v>393</v>
      </c>
      <c r="D163" s="7" t="s">
        <v>778</v>
      </c>
      <c r="E163" s="7"/>
      <c r="F163" s="59"/>
      <c r="G163" s="7"/>
      <c r="H163" s="7"/>
    </row>
    <row r="164" spans="2:8" x14ac:dyDescent="0.25">
      <c r="B164" s="64">
        <v>156</v>
      </c>
      <c r="C164" s="7" t="s">
        <v>394</v>
      </c>
      <c r="D164" s="7" t="s">
        <v>800</v>
      </c>
      <c r="E164" s="7"/>
      <c r="F164" s="59"/>
      <c r="G164" s="7"/>
      <c r="H164" s="7"/>
    </row>
    <row r="165" spans="2:8" x14ac:dyDescent="0.25">
      <c r="B165" s="64">
        <v>157</v>
      </c>
      <c r="C165" s="7" t="s">
        <v>395</v>
      </c>
      <c r="D165" s="7" t="s">
        <v>794</v>
      </c>
      <c r="E165" s="7"/>
      <c r="F165" s="59"/>
      <c r="G165" s="7"/>
      <c r="H165" s="7"/>
    </row>
    <row r="166" spans="2:8" x14ac:dyDescent="0.25">
      <c r="B166" s="64">
        <v>158</v>
      </c>
      <c r="C166" s="7" t="s">
        <v>396</v>
      </c>
      <c r="D166" s="7" t="s">
        <v>751</v>
      </c>
      <c r="E166" s="7"/>
      <c r="F166" s="59"/>
      <c r="G166" s="7"/>
      <c r="H166" s="7"/>
    </row>
    <row r="167" spans="2:8" x14ac:dyDescent="0.25">
      <c r="B167" s="64">
        <v>159</v>
      </c>
      <c r="C167" s="7" t="s">
        <v>397</v>
      </c>
      <c r="D167" s="7" t="s">
        <v>748</v>
      </c>
      <c r="E167" s="7"/>
      <c r="F167" s="59"/>
      <c r="G167" s="7"/>
      <c r="H167" s="7"/>
    </row>
    <row r="168" spans="2:8" x14ac:dyDescent="0.25">
      <c r="B168" s="64">
        <v>160</v>
      </c>
      <c r="C168" s="7" t="s">
        <v>398</v>
      </c>
      <c r="D168" s="7" t="s">
        <v>777</v>
      </c>
      <c r="E168" s="7"/>
      <c r="F168" s="59"/>
      <c r="G168" s="7"/>
      <c r="H168" s="7"/>
    </row>
    <row r="169" spans="2:8" x14ac:dyDescent="0.25">
      <c r="B169" s="64">
        <v>161</v>
      </c>
      <c r="C169" s="7" t="s">
        <v>399</v>
      </c>
      <c r="D169" s="7" t="s">
        <v>755</v>
      </c>
      <c r="E169" s="7"/>
      <c r="F169" s="59"/>
      <c r="G169" s="7"/>
      <c r="H169" s="7"/>
    </row>
    <row r="170" spans="2:8" x14ac:dyDescent="0.25">
      <c r="B170" s="64">
        <v>162</v>
      </c>
      <c r="C170" s="7" t="s">
        <v>400</v>
      </c>
      <c r="D170" s="7" t="s">
        <v>807</v>
      </c>
      <c r="E170" s="7"/>
      <c r="F170" s="59"/>
      <c r="G170" s="7"/>
      <c r="H170" s="7"/>
    </row>
    <row r="171" spans="2:8" x14ac:dyDescent="0.25">
      <c r="B171" s="64">
        <v>163</v>
      </c>
      <c r="C171" s="7" t="s">
        <v>401</v>
      </c>
      <c r="D171" s="7" t="s">
        <v>808</v>
      </c>
      <c r="E171" s="7"/>
      <c r="F171" s="59"/>
      <c r="G171" s="7"/>
      <c r="H171" s="7"/>
    </row>
    <row r="172" spans="2:8" x14ac:dyDescent="0.25">
      <c r="B172" s="64">
        <v>164</v>
      </c>
      <c r="C172" s="7" t="s">
        <v>402</v>
      </c>
      <c r="D172" s="7" t="s">
        <v>809</v>
      </c>
      <c r="E172" s="7"/>
      <c r="F172" s="59"/>
      <c r="G172" s="7"/>
      <c r="H172" s="7"/>
    </row>
    <row r="173" spans="2:8" x14ac:dyDescent="0.25">
      <c r="B173" s="64">
        <v>165</v>
      </c>
      <c r="C173" s="7" t="s">
        <v>403</v>
      </c>
      <c r="D173" s="7" t="s">
        <v>782</v>
      </c>
      <c r="E173" s="7"/>
      <c r="F173" s="59"/>
      <c r="G173" s="7"/>
      <c r="H173" s="7"/>
    </row>
    <row r="174" spans="2:8" x14ac:dyDescent="0.25">
      <c r="B174" s="64">
        <v>166</v>
      </c>
      <c r="C174" s="7" t="s">
        <v>404</v>
      </c>
      <c r="D174" s="7" t="s">
        <v>761</v>
      </c>
      <c r="E174" s="7"/>
      <c r="F174" s="59"/>
      <c r="G174" s="7"/>
      <c r="H174" s="7"/>
    </row>
    <row r="175" spans="2:8" x14ac:dyDescent="0.25">
      <c r="B175" s="64">
        <v>167</v>
      </c>
      <c r="C175" s="7" t="s">
        <v>405</v>
      </c>
      <c r="D175" s="7" t="s">
        <v>804</v>
      </c>
      <c r="E175" s="7"/>
      <c r="F175" s="59"/>
      <c r="G175" s="7"/>
      <c r="H175" s="7"/>
    </row>
    <row r="176" spans="2:8" x14ac:dyDescent="0.25">
      <c r="B176" s="64">
        <v>168</v>
      </c>
      <c r="C176" s="7" t="s">
        <v>406</v>
      </c>
      <c r="D176" s="7" t="s">
        <v>756</v>
      </c>
      <c r="E176" s="7"/>
      <c r="F176" s="59"/>
      <c r="G176" s="7"/>
      <c r="H176" s="7"/>
    </row>
    <row r="177" spans="2:8" x14ac:dyDescent="0.25">
      <c r="B177" s="64">
        <v>169</v>
      </c>
      <c r="C177" s="7" t="s">
        <v>407</v>
      </c>
      <c r="D177" s="7" t="s">
        <v>791</v>
      </c>
      <c r="E177" s="7"/>
      <c r="F177" s="59"/>
      <c r="G177" s="7"/>
      <c r="H177" s="7"/>
    </row>
    <row r="178" spans="2:8" x14ac:dyDescent="0.25">
      <c r="B178" s="64">
        <v>170</v>
      </c>
      <c r="C178" s="7" t="s">
        <v>408</v>
      </c>
      <c r="D178" s="7" t="s">
        <v>749</v>
      </c>
      <c r="E178" s="7"/>
      <c r="F178" s="59"/>
      <c r="G178" s="7"/>
      <c r="H178" s="7"/>
    </row>
    <row r="179" spans="2:8" x14ac:dyDescent="0.25">
      <c r="B179" s="64">
        <v>171</v>
      </c>
      <c r="C179" s="7" t="s">
        <v>409</v>
      </c>
      <c r="D179" s="7" t="s">
        <v>810</v>
      </c>
      <c r="E179" s="7"/>
      <c r="F179" s="59"/>
      <c r="G179" s="7"/>
      <c r="H179" s="7"/>
    </row>
    <row r="180" spans="2:8" x14ac:dyDescent="0.25">
      <c r="B180" s="64">
        <v>172</v>
      </c>
      <c r="C180" s="7" t="s">
        <v>410</v>
      </c>
      <c r="D180" s="7" t="s">
        <v>767</v>
      </c>
      <c r="E180" s="7"/>
      <c r="F180" s="59"/>
      <c r="G180" s="7"/>
      <c r="H180" s="7"/>
    </row>
    <row r="181" spans="2:8" x14ac:dyDescent="0.25">
      <c r="B181" s="64">
        <v>173</v>
      </c>
      <c r="C181" s="7" t="s">
        <v>411</v>
      </c>
      <c r="D181" s="7" t="s">
        <v>805</v>
      </c>
      <c r="E181" s="7"/>
      <c r="F181" s="59"/>
      <c r="G181" s="7"/>
      <c r="H181" s="7"/>
    </row>
    <row r="182" spans="2:8" x14ac:dyDescent="0.25">
      <c r="B182" s="64">
        <v>174</v>
      </c>
      <c r="C182" s="7" t="s">
        <v>412</v>
      </c>
      <c r="D182" s="7" t="s">
        <v>811</v>
      </c>
      <c r="E182" s="7"/>
      <c r="F182" s="59"/>
      <c r="G182" s="7"/>
      <c r="H182" s="7"/>
    </row>
    <row r="183" spans="2:8" x14ac:dyDescent="0.25">
      <c r="B183" s="64">
        <v>175</v>
      </c>
      <c r="C183" s="7" t="s">
        <v>413</v>
      </c>
      <c r="D183" s="7" t="s">
        <v>809</v>
      </c>
      <c r="E183" s="7"/>
      <c r="F183" s="59"/>
      <c r="G183" s="7"/>
      <c r="H183" s="7"/>
    </row>
    <row r="184" spans="2:8" x14ac:dyDescent="0.25">
      <c r="B184" s="64">
        <v>176</v>
      </c>
      <c r="C184" s="7" t="s">
        <v>414</v>
      </c>
      <c r="D184" s="7" t="s">
        <v>812</v>
      </c>
      <c r="E184" s="7"/>
      <c r="F184" s="59"/>
      <c r="G184" s="7"/>
      <c r="H184" s="7"/>
    </row>
    <row r="185" spans="2:8" x14ac:dyDescent="0.25">
      <c r="B185" s="64">
        <v>177</v>
      </c>
      <c r="C185" s="7" t="s">
        <v>415</v>
      </c>
      <c r="D185" s="7" t="s">
        <v>801</v>
      </c>
      <c r="E185" s="7"/>
      <c r="F185" s="59"/>
      <c r="G185" s="7"/>
      <c r="H185" s="7"/>
    </row>
    <row r="186" spans="2:8" x14ac:dyDescent="0.25">
      <c r="B186" s="64">
        <v>178</v>
      </c>
      <c r="C186" s="7" t="s">
        <v>416</v>
      </c>
      <c r="D186" s="7" t="s">
        <v>760</v>
      </c>
      <c r="E186" s="7"/>
      <c r="F186" s="59"/>
      <c r="G186" s="7"/>
      <c r="H186" s="7"/>
    </row>
    <row r="187" spans="2:8" x14ac:dyDescent="0.25">
      <c r="B187" s="64">
        <v>179</v>
      </c>
      <c r="C187" s="7" t="s">
        <v>417</v>
      </c>
      <c r="D187" s="7" t="s">
        <v>802</v>
      </c>
      <c r="E187" s="7"/>
      <c r="F187" s="59"/>
      <c r="G187" s="7"/>
      <c r="H187" s="7"/>
    </row>
    <row r="188" spans="2:8" x14ac:dyDescent="0.25">
      <c r="B188" s="64">
        <v>180</v>
      </c>
      <c r="C188" s="7" t="s">
        <v>418</v>
      </c>
      <c r="D188" s="7" t="s">
        <v>781</v>
      </c>
      <c r="E188" s="7"/>
      <c r="F188" s="59"/>
      <c r="G188" s="7"/>
      <c r="H188" s="7"/>
    </row>
    <row r="189" spans="2:8" x14ac:dyDescent="0.25">
      <c r="B189" s="64">
        <v>181</v>
      </c>
      <c r="C189" s="7" t="s">
        <v>419</v>
      </c>
      <c r="D189" s="7" t="s">
        <v>759</v>
      </c>
      <c r="E189" s="7"/>
      <c r="F189" s="59"/>
      <c r="G189" s="7"/>
      <c r="H189" s="7"/>
    </row>
    <row r="190" spans="2:8" x14ac:dyDescent="0.25">
      <c r="B190" s="64">
        <v>182</v>
      </c>
      <c r="C190" s="7" t="s">
        <v>420</v>
      </c>
      <c r="D190" s="7" t="s">
        <v>813</v>
      </c>
      <c r="E190" s="7"/>
      <c r="F190" s="59"/>
      <c r="G190" s="7"/>
      <c r="H190" s="7"/>
    </row>
    <row r="191" spans="2:8" x14ac:dyDescent="0.25">
      <c r="B191" s="64">
        <v>183</v>
      </c>
      <c r="C191" s="7" t="s">
        <v>421</v>
      </c>
      <c r="D191" s="7" t="s">
        <v>736</v>
      </c>
      <c r="E191" s="7"/>
      <c r="F191" s="59"/>
      <c r="G191" s="7"/>
      <c r="H191" s="7"/>
    </row>
    <row r="192" spans="2:8" x14ac:dyDescent="0.25">
      <c r="B192" s="64">
        <v>184</v>
      </c>
      <c r="C192" s="7" t="s">
        <v>422</v>
      </c>
      <c r="D192" s="7" t="s">
        <v>812</v>
      </c>
      <c r="E192" s="7"/>
      <c r="F192" s="59"/>
      <c r="G192" s="7"/>
      <c r="H192" s="7"/>
    </row>
    <row r="193" spans="2:8" x14ac:dyDescent="0.25">
      <c r="B193" s="64">
        <v>185</v>
      </c>
      <c r="C193" s="7" t="s">
        <v>423</v>
      </c>
      <c r="D193" s="7" t="s">
        <v>789</v>
      </c>
      <c r="E193" s="7"/>
      <c r="F193" s="59"/>
      <c r="G193" s="7"/>
      <c r="H193" s="7"/>
    </row>
    <row r="194" spans="2:8" x14ac:dyDescent="0.25">
      <c r="B194" s="64">
        <v>186</v>
      </c>
      <c r="C194" s="7" t="s">
        <v>424</v>
      </c>
      <c r="D194" s="7" t="s">
        <v>771</v>
      </c>
      <c r="E194" s="7"/>
      <c r="F194" s="59"/>
      <c r="G194" s="7"/>
      <c r="H194" s="7"/>
    </row>
    <row r="195" spans="2:8" x14ac:dyDescent="0.25">
      <c r="B195" s="64">
        <v>187</v>
      </c>
      <c r="C195" s="7" t="s">
        <v>425</v>
      </c>
      <c r="D195" s="7" t="s">
        <v>790</v>
      </c>
      <c r="E195" s="7"/>
      <c r="F195" s="59"/>
      <c r="G195" s="7"/>
      <c r="H195" s="7"/>
    </row>
    <row r="196" spans="2:8" x14ac:dyDescent="0.25">
      <c r="B196" s="64">
        <v>188</v>
      </c>
      <c r="C196" s="7" t="s">
        <v>426</v>
      </c>
      <c r="D196" s="7" t="s">
        <v>813</v>
      </c>
      <c r="E196" s="7"/>
      <c r="F196" s="59"/>
      <c r="G196" s="7"/>
      <c r="H196" s="7"/>
    </row>
    <row r="197" spans="2:8" x14ac:dyDescent="0.25">
      <c r="B197" s="64">
        <v>189</v>
      </c>
      <c r="C197" s="7" t="s">
        <v>427</v>
      </c>
      <c r="D197" s="7" t="s">
        <v>803</v>
      </c>
      <c r="E197" s="7"/>
      <c r="F197" s="59"/>
      <c r="G197" s="7"/>
      <c r="H197" s="7"/>
    </row>
    <row r="198" spans="2:8" x14ac:dyDescent="0.25">
      <c r="B198" s="64">
        <v>190</v>
      </c>
      <c r="C198" s="7" t="s">
        <v>428</v>
      </c>
      <c r="D198" s="7" t="s">
        <v>763</v>
      </c>
      <c r="E198" s="7"/>
      <c r="F198" s="59"/>
      <c r="G198" s="7"/>
      <c r="H198" s="7"/>
    </row>
    <row r="199" spans="2:8" x14ac:dyDescent="0.25">
      <c r="B199" s="64">
        <v>191</v>
      </c>
      <c r="C199" s="7" t="s">
        <v>429</v>
      </c>
      <c r="D199" s="7" t="s">
        <v>814</v>
      </c>
      <c r="E199" s="7"/>
      <c r="F199" s="59"/>
      <c r="G199" s="7"/>
      <c r="H199" s="7"/>
    </row>
    <row r="200" spans="2:8" x14ac:dyDescent="0.25">
      <c r="B200" s="64">
        <v>192</v>
      </c>
      <c r="C200" s="7" t="s">
        <v>430</v>
      </c>
      <c r="D200" s="7" t="s">
        <v>769</v>
      </c>
      <c r="E200" s="7"/>
      <c r="F200" s="59"/>
      <c r="G200" s="7"/>
      <c r="H200" s="7"/>
    </row>
    <row r="201" spans="2:8" x14ac:dyDescent="0.25">
      <c r="B201" s="64">
        <v>193</v>
      </c>
      <c r="C201" s="7" t="s">
        <v>431</v>
      </c>
      <c r="D201" s="7" t="s">
        <v>750</v>
      </c>
      <c r="E201" s="7"/>
      <c r="F201" s="59"/>
      <c r="G201" s="7"/>
      <c r="H201" s="7"/>
    </row>
    <row r="202" spans="2:8" x14ac:dyDescent="0.25">
      <c r="B202" s="64">
        <v>194</v>
      </c>
      <c r="C202" s="7" t="s">
        <v>432</v>
      </c>
      <c r="D202" s="7" t="s">
        <v>805</v>
      </c>
      <c r="E202" s="7"/>
      <c r="F202" s="59"/>
      <c r="G202" s="7"/>
      <c r="H202" s="7"/>
    </row>
    <row r="203" spans="2:8" x14ac:dyDescent="0.25">
      <c r="B203" s="64">
        <v>195</v>
      </c>
      <c r="C203" s="7" t="s">
        <v>433</v>
      </c>
      <c r="D203" s="7" t="s">
        <v>756</v>
      </c>
      <c r="E203" s="7"/>
      <c r="F203" s="59"/>
      <c r="G203" s="7"/>
      <c r="H203" s="7"/>
    </row>
    <row r="204" spans="2:8" x14ac:dyDescent="0.25">
      <c r="B204" s="64">
        <v>196</v>
      </c>
      <c r="C204" s="7" t="s">
        <v>434</v>
      </c>
      <c r="D204" s="7" t="s">
        <v>790</v>
      </c>
      <c r="E204" s="7"/>
      <c r="F204" s="59"/>
      <c r="G204" s="7"/>
      <c r="H204" s="7"/>
    </row>
    <row r="205" spans="2:8" x14ac:dyDescent="0.25">
      <c r="B205" s="64">
        <v>197</v>
      </c>
      <c r="C205" s="7" t="s">
        <v>435</v>
      </c>
      <c r="D205" s="7" t="s">
        <v>764</v>
      </c>
      <c r="E205" s="7"/>
      <c r="F205" s="59"/>
      <c r="G205" s="7"/>
      <c r="H205" s="7"/>
    </row>
    <row r="206" spans="2:8" x14ac:dyDescent="0.25">
      <c r="B206" s="64">
        <v>198</v>
      </c>
      <c r="C206" s="7" t="s">
        <v>436</v>
      </c>
      <c r="D206" s="7" t="s">
        <v>766</v>
      </c>
      <c r="E206" s="7"/>
      <c r="F206" s="59"/>
      <c r="G206" s="7"/>
      <c r="H206" s="7"/>
    </row>
    <row r="207" spans="2:8" x14ac:dyDescent="0.25">
      <c r="B207" s="64">
        <v>199</v>
      </c>
      <c r="C207" s="7" t="s">
        <v>437</v>
      </c>
      <c r="D207" s="7" t="s">
        <v>758</v>
      </c>
      <c r="E207" s="7"/>
      <c r="F207" s="59"/>
      <c r="G207" s="7"/>
      <c r="H207" s="7"/>
    </row>
    <row r="208" spans="2:8" x14ac:dyDescent="0.25">
      <c r="B208" s="64">
        <v>200</v>
      </c>
      <c r="C208" s="7" t="s">
        <v>438</v>
      </c>
      <c r="D208" s="7" t="s">
        <v>800</v>
      </c>
      <c r="E208" s="7"/>
      <c r="F208" s="59"/>
      <c r="G208" s="7"/>
      <c r="H208" s="7"/>
    </row>
    <row r="209" spans="2:8" x14ac:dyDescent="0.25">
      <c r="B209" s="64">
        <v>201</v>
      </c>
      <c r="C209" s="7" t="s">
        <v>439</v>
      </c>
      <c r="D209" s="7" t="s">
        <v>798</v>
      </c>
      <c r="E209" s="7"/>
      <c r="F209" s="59"/>
      <c r="G209" s="7"/>
      <c r="H209" s="7"/>
    </row>
    <row r="210" spans="2:8" x14ac:dyDescent="0.25">
      <c r="B210" s="64">
        <v>202</v>
      </c>
      <c r="C210" s="7" t="s">
        <v>440</v>
      </c>
      <c r="D210" s="7" t="s">
        <v>813</v>
      </c>
      <c r="E210" s="7"/>
      <c r="F210" s="59"/>
      <c r="G210" s="7"/>
      <c r="H210" s="7"/>
    </row>
    <row r="211" spans="2:8" x14ac:dyDescent="0.25">
      <c r="B211" s="64">
        <v>203</v>
      </c>
      <c r="C211" s="7" t="s">
        <v>441</v>
      </c>
      <c r="D211" s="7" t="s">
        <v>771</v>
      </c>
      <c r="E211" s="7"/>
      <c r="F211" s="59"/>
      <c r="G211" s="7"/>
      <c r="H211" s="7"/>
    </row>
    <row r="212" spans="2:8" x14ac:dyDescent="0.25">
      <c r="B212" s="64">
        <v>204</v>
      </c>
      <c r="C212" s="7" t="s">
        <v>442</v>
      </c>
      <c r="D212" s="7" t="s">
        <v>763</v>
      </c>
      <c r="E212" s="7"/>
      <c r="F212" s="59"/>
      <c r="G212" s="7"/>
      <c r="H212" s="7"/>
    </row>
    <row r="213" spans="2:8" x14ac:dyDescent="0.25">
      <c r="B213" s="64">
        <v>205</v>
      </c>
      <c r="C213" s="7" t="s">
        <v>443</v>
      </c>
      <c r="D213" s="7" t="s">
        <v>770</v>
      </c>
      <c r="E213" s="7"/>
      <c r="F213" s="59"/>
      <c r="G213" s="7"/>
      <c r="H213" s="7"/>
    </row>
    <row r="214" spans="2:8" x14ac:dyDescent="0.25">
      <c r="B214" s="64">
        <v>206</v>
      </c>
      <c r="C214" s="7" t="s">
        <v>444</v>
      </c>
      <c r="D214" s="7" t="s">
        <v>773</v>
      </c>
      <c r="E214" s="7"/>
      <c r="F214" s="59"/>
      <c r="G214" s="7"/>
      <c r="H214" s="7"/>
    </row>
    <row r="215" spans="2:8" x14ac:dyDescent="0.25">
      <c r="B215" s="64">
        <v>207</v>
      </c>
      <c r="C215" s="7" t="s">
        <v>445</v>
      </c>
      <c r="D215" s="7" t="s">
        <v>773</v>
      </c>
      <c r="E215" s="7"/>
      <c r="F215" s="59"/>
      <c r="G215" s="7"/>
      <c r="H215" s="7"/>
    </row>
    <row r="216" spans="2:8" x14ac:dyDescent="0.25">
      <c r="B216" s="64">
        <v>208</v>
      </c>
      <c r="C216" s="7" t="s">
        <v>446</v>
      </c>
      <c r="D216" s="7" t="s">
        <v>763</v>
      </c>
      <c r="E216" s="7"/>
      <c r="F216" s="59"/>
      <c r="G216" s="7"/>
      <c r="H216" s="7"/>
    </row>
    <row r="217" spans="2:8" x14ac:dyDescent="0.25">
      <c r="B217" s="64">
        <v>209</v>
      </c>
      <c r="C217" s="7" t="s">
        <v>447</v>
      </c>
      <c r="D217" s="7" t="s">
        <v>790</v>
      </c>
      <c r="E217" s="7"/>
      <c r="F217" s="59"/>
      <c r="G217" s="7"/>
      <c r="H217" s="7"/>
    </row>
    <row r="218" spans="2:8" x14ac:dyDescent="0.25">
      <c r="B218" s="64">
        <v>210</v>
      </c>
      <c r="C218" s="7" t="s">
        <v>448</v>
      </c>
      <c r="D218" s="7" t="s">
        <v>815</v>
      </c>
      <c r="E218" s="7"/>
      <c r="F218" s="59"/>
      <c r="G218" s="7"/>
      <c r="H218" s="7"/>
    </row>
    <row r="219" spans="2:8" x14ac:dyDescent="0.25">
      <c r="B219" s="64">
        <v>211</v>
      </c>
      <c r="C219" s="7" t="s">
        <v>449</v>
      </c>
      <c r="D219" s="7" t="s">
        <v>764</v>
      </c>
      <c r="E219" s="7"/>
      <c r="F219" s="59"/>
      <c r="G219" s="7"/>
      <c r="H219" s="7"/>
    </row>
    <row r="220" spans="2:8" x14ac:dyDescent="0.25">
      <c r="B220" s="64">
        <v>212</v>
      </c>
      <c r="C220" s="7" t="s">
        <v>450</v>
      </c>
      <c r="D220" s="7" t="s">
        <v>765</v>
      </c>
      <c r="E220" s="7"/>
      <c r="F220" s="59"/>
      <c r="G220" s="7"/>
      <c r="H220" s="7"/>
    </row>
    <row r="221" spans="2:8" x14ac:dyDescent="0.25">
      <c r="B221" s="64">
        <v>213</v>
      </c>
      <c r="C221" s="7" t="s">
        <v>451</v>
      </c>
      <c r="D221" s="7" t="s">
        <v>788</v>
      </c>
      <c r="E221" s="7"/>
      <c r="F221" s="59"/>
      <c r="G221" s="7"/>
      <c r="H221" s="7"/>
    </row>
    <row r="222" spans="2:8" x14ac:dyDescent="0.25">
      <c r="B222" s="64">
        <v>214</v>
      </c>
      <c r="C222" s="7" t="s">
        <v>452</v>
      </c>
      <c r="D222" s="7" t="s">
        <v>812</v>
      </c>
      <c r="E222" s="7"/>
      <c r="F222" s="59"/>
      <c r="G222" s="7"/>
      <c r="H222" s="7"/>
    </row>
    <row r="223" spans="2:8" x14ac:dyDescent="0.25">
      <c r="B223" s="64">
        <v>215</v>
      </c>
      <c r="C223" s="7" t="s">
        <v>453</v>
      </c>
      <c r="D223" s="7" t="s">
        <v>795</v>
      </c>
      <c r="E223" s="7"/>
      <c r="F223" s="59"/>
      <c r="G223" s="7"/>
      <c r="H223" s="7"/>
    </row>
    <row r="224" spans="2:8" x14ac:dyDescent="0.25">
      <c r="B224" s="64">
        <v>216</v>
      </c>
      <c r="C224" s="7" t="s">
        <v>454</v>
      </c>
      <c r="D224" s="7" t="s">
        <v>763</v>
      </c>
      <c r="E224" s="7"/>
      <c r="F224" s="59"/>
      <c r="G224" s="7"/>
      <c r="H224" s="7"/>
    </row>
    <row r="225" spans="2:8" x14ac:dyDescent="0.25">
      <c r="B225" s="64">
        <v>217</v>
      </c>
      <c r="C225" s="7" t="s">
        <v>455</v>
      </c>
      <c r="D225" s="7" t="s">
        <v>799</v>
      </c>
      <c r="E225" s="7"/>
      <c r="F225" s="59"/>
      <c r="G225" s="7"/>
      <c r="H225" s="7"/>
    </row>
    <row r="226" spans="2:8" x14ac:dyDescent="0.25">
      <c r="B226" s="64">
        <v>218</v>
      </c>
      <c r="C226" s="7" t="s">
        <v>456</v>
      </c>
      <c r="D226" s="7" t="s">
        <v>748</v>
      </c>
      <c r="E226" s="7"/>
      <c r="F226" s="59"/>
      <c r="G226" s="7"/>
      <c r="H226" s="7"/>
    </row>
    <row r="227" spans="2:8" x14ac:dyDescent="0.25">
      <c r="B227" s="64">
        <v>219</v>
      </c>
      <c r="C227" s="7" t="s">
        <v>457</v>
      </c>
      <c r="D227" s="7" t="s">
        <v>816</v>
      </c>
      <c r="E227" s="7"/>
      <c r="F227" s="59"/>
      <c r="G227" s="7"/>
      <c r="H227" s="7"/>
    </row>
    <row r="228" spans="2:8" x14ac:dyDescent="0.25">
      <c r="B228" s="64">
        <v>220</v>
      </c>
      <c r="C228" s="7" t="s">
        <v>458</v>
      </c>
      <c r="D228" s="7" t="s">
        <v>791</v>
      </c>
      <c r="E228" s="7"/>
      <c r="F228" s="59"/>
      <c r="G228" s="7"/>
      <c r="H228" s="7"/>
    </row>
    <row r="229" spans="2:8" x14ac:dyDescent="0.25">
      <c r="B229" s="64">
        <v>221</v>
      </c>
      <c r="C229" s="7" t="s">
        <v>459</v>
      </c>
      <c r="D229" s="7" t="s">
        <v>803</v>
      </c>
      <c r="E229" s="7"/>
      <c r="F229" s="59"/>
      <c r="G229" s="7"/>
      <c r="H229" s="7"/>
    </row>
    <row r="230" spans="2:8" x14ac:dyDescent="0.25">
      <c r="B230" s="64">
        <v>222</v>
      </c>
      <c r="C230" s="7" t="s">
        <v>460</v>
      </c>
      <c r="D230" s="7" t="s">
        <v>810</v>
      </c>
      <c r="E230" s="7"/>
      <c r="F230" s="59"/>
      <c r="G230" s="7"/>
      <c r="H230" s="7"/>
    </row>
    <row r="231" spans="2:8" x14ac:dyDescent="0.25">
      <c r="B231" s="64">
        <v>223</v>
      </c>
      <c r="C231" s="7" t="s">
        <v>461</v>
      </c>
      <c r="D231" s="7" t="s">
        <v>775</v>
      </c>
      <c r="E231" s="7"/>
      <c r="F231" s="59"/>
      <c r="G231" s="7"/>
      <c r="H231" s="7"/>
    </row>
    <row r="232" spans="2:8" x14ac:dyDescent="0.25">
      <c r="B232" s="64">
        <v>224</v>
      </c>
      <c r="C232" s="7" t="s">
        <v>462</v>
      </c>
      <c r="D232" s="7" t="s">
        <v>778</v>
      </c>
      <c r="E232" s="7"/>
      <c r="F232" s="59"/>
      <c r="G232" s="7"/>
      <c r="H232" s="7"/>
    </row>
    <row r="233" spans="2:8" x14ac:dyDescent="0.25">
      <c r="B233" s="64">
        <v>225</v>
      </c>
      <c r="C233" s="7" t="s">
        <v>463</v>
      </c>
      <c r="D233" s="7" t="s">
        <v>753</v>
      </c>
      <c r="E233" s="7"/>
      <c r="F233" s="59"/>
      <c r="G233" s="7"/>
      <c r="H233" s="7"/>
    </row>
    <row r="234" spans="2:8" x14ac:dyDescent="0.25">
      <c r="B234" s="64">
        <v>226</v>
      </c>
      <c r="C234" s="7" t="s">
        <v>464</v>
      </c>
      <c r="D234" s="7" t="s">
        <v>769</v>
      </c>
      <c r="E234" s="7"/>
      <c r="F234" s="59"/>
      <c r="G234" s="7"/>
      <c r="H234" s="7"/>
    </row>
    <row r="235" spans="2:8" x14ac:dyDescent="0.25">
      <c r="B235" s="64">
        <v>227</v>
      </c>
      <c r="C235" s="7" t="s">
        <v>465</v>
      </c>
      <c r="D235" s="7" t="s">
        <v>796</v>
      </c>
      <c r="E235" s="7"/>
      <c r="F235" s="59"/>
      <c r="G235" s="7"/>
      <c r="H235" s="7"/>
    </row>
    <row r="236" spans="2:8" x14ac:dyDescent="0.25">
      <c r="B236" s="64">
        <v>228</v>
      </c>
      <c r="C236" s="7" t="s">
        <v>466</v>
      </c>
      <c r="D236" s="7" t="s">
        <v>783</v>
      </c>
      <c r="E236" s="7"/>
      <c r="F236" s="59"/>
      <c r="G236" s="7"/>
      <c r="H236" s="7"/>
    </row>
    <row r="237" spans="2:8" x14ac:dyDescent="0.25">
      <c r="B237" s="64">
        <v>229</v>
      </c>
      <c r="C237" s="7" t="s">
        <v>467</v>
      </c>
      <c r="D237" s="7" t="s">
        <v>813</v>
      </c>
      <c r="E237" s="7"/>
      <c r="F237" s="59"/>
      <c r="G237" s="7"/>
      <c r="H237" s="7"/>
    </row>
    <row r="238" spans="2:8" x14ac:dyDescent="0.25">
      <c r="B238" s="64">
        <v>230</v>
      </c>
      <c r="C238" s="7" t="s">
        <v>468</v>
      </c>
      <c r="D238" s="7" t="s">
        <v>812</v>
      </c>
      <c r="E238" s="7"/>
      <c r="F238" s="59"/>
      <c r="G238" s="7"/>
      <c r="H238" s="7"/>
    </row>
    <row r="239" spans="2:8" x14ac:dyDescent="0.25">
      <c r="B239" s="64">
        <v>231</v>
      </c>
      <c r="C239" s="7" t="s">
        <v>469</v>
      </c>
      <c r="D239" s="7" t="s">
        <v>767</v>
      </c>
      <c r="E239" s="7"/>
      <c r="F239" s="59"/>
      <c r="G239" s="7"/>
      <c r="H239" s="7"/>
    </row>
    <row r="240" spans="2:8" x14ac:dyDescent="0.25">
      <c r="B240" s="64">
        <v>232</v>
      </c>
      <c r="C240" s="7" t="s">
        <v>470</v>
      </c>
      <c r="D240" s="7" t="s">
        <v>767</v>
      </c>
      <c r="E240" s="7"/>
      <c r="F240" s="59"/>
      <c r="G240" s="7"/>
      <c r="H240" s="7"/>
    </row>
    <row r="241" spans="2:8" x14ac:dyDescent="0.25">
      <c r="B241" s="64">
        <v>233</v>
      </c>
      <c r="C241" s="7" t="s">
        <v>471</v>
      </c>
      <c r="D241" s="7" t="s">
        <v>789</v>
      </c>
      <c r="E241" s="7"/>
      <c r="F241" s="59"/>
      <c r="G241" s="7"/>
      <c r="H241" s="7"/>
    </row>
    <row r="242" spans="2:8" x14ac:dyDescent="0.25">
      <c r="B242" s="64">
        <v>234</v>
      </c>
      <c r="C242" s="7" t="s">
        <v>472</v>
      </c>
      <c r="D242" s="7" t="s">
        <v>773</v>
      </c>
      <c r="E242" s="7"/>
      <c r="F242" s="59"/>
      <c r="G242" s="7"/>
      <c r="H242" s="7"/>
    </row>
    <row r="243" spans="2:8" x14ac:dyDescent="0.25">
      <c r="B243" s="64">
        <v>235</v>
      </c>
      <c r="C243" s="7" t="s">
        <v>473</v>
      </c>
      <c r="D243" s="7" t="s">
        <v>765</v>
      </c>
      <c r="E243" s="7"/>
      <c r="F243" s="59"/>
      <c r="G243" s="7"/>
      <c r="H243" s="7"/>
    </row>
    <row r="244" spans="2:8" x14ac:dyDescent="0.25">
      <c r="B244" s="64">
        <v>236</v>
      </c>
      <c r="C244" s="7" t="s">
        <v>474</v>
      </c>
      <c r="D244" s="7" t="s">
        <v>785</v>
      </c>
      <c r="E244" s="7"/>
      <c r="F244" s="59"/>
      <c r="G244" s="7"/>
      <c r="H244" s="7"/>
    </row>
    <row r="245" spans="2:8" x14ac:dyDescent="0.25">
      <c r="B245" s="64">
        <v>237</v>
      </c>
      <c r="C245" s="7" t="s">
        <v>475</v>
      </c>
      <c r="D245" s="7" t="s">
        <v>794</v>
      </c>
      <c r="E245" s="7"/>
      <c r="F245" s="59"/>
      <c r="G245" s="7"/>
      <c r="H245" s="7"/>
    </row>
    <row r="246" spans="2:8" x14ac:dyDescent="0.25">
      <c r="B246" s="64">
        <v>238</v>
      </c>
      <c r="C246" s="7" t="s">
        <v>476</v>
      </c>
      <c r="D246" s="7" t="s">
        <v>796</v>
      </c>
      <c r="E246" s="7"/>
      <c r="F246" s="59"/>
      <c r="G246" s="7"/>
      <c r="H246" s="7"/>
    </row>
    <row r="247" spans="2:8" x14ac:dyDescent="0.25">
      <c r="B247" s="64">
        <v>239</v>
      </c>
      <c r="C247" s="7" t="s">
        <v>477</v>
      </c>
      <c r="D247" s="7" t="s">
        <v>789</v>
      </c>
      <c r="E247" s="7"/>
      <c r="F247" s="59"/>
      <c r="G247" s="7"/>
      <c r="H247" s="7"/>
    </row>
    <row r="248" spans="2:8" x14ac:dyDescent="0.25">
      <c r="B248" s="64">
        <v>240</v>
      </c>
      <c r="C248" s="7" t="s">
        <v>478</v>
      </c>
      <c r="D248" s="7" t="s">
        <v>780</v>
      </c>
      <c r="E248" s="7"/>
      <c r="F248" s="59"/>
      <c r="G248" s="7"/>
      <c r="H248" s="7"/>
    </row>
    <row r="249" spans="2:8" x14ac:dyDescent="0.25">
      <c r="B249" s="64">
        <v>241</v>
      </c>
      <c r="C249" s="7" t="s">
        <v>479</v>
      </c>
      <c r="D249" s="7" t="s">
        <v>747</v>
      </c>
      <c r="E249" s="7"/>
      <c r="F249" s="59"/>
      <c r="G249" s="7"/>
      <c r="H249" s="7"/>
    </row>
    <row r="250" spans="2:8" x14ac:dyDescent="0.25">
      <c r="B250" s="64">
        <v>242</v>
      </c>
      <c r="C250" s="7" t="s">
        <v>480</v>
      </c>
      <c r="D250" s="7" t="s">
        <v>787</v>
      </c>
      <c r="E250" s="7"/>
      <c r="F250" s="59"/>
      <c r="G250" s="7"/>
      <c r="H250" s="7"/>
    </row>
    <row r="251" spans="2:8" x14ac:dyDescent="0.25">
      <c r="B251" s="64">
        <v>243</v>
      </c>
      <c r="C251" s="7" t="s">
        <v>481</v>
      </c>
      <c r="D251" s="7" t="s">
        <v>813</v>
      </c>
      <c r="E251" s="7"/>
      <c r="F251" s="59"/>
      <c r="G251" s="7"/>
      <c r="H251" s="7"/>
    </row>
    <row r="252" spans="2:8" x14ac:dyDescent="0.25">
      <c r="B252" s="64">
        <v>244</v>
      </c>
      <c r="C252" s="7" t="s">
        <v>482</v>
      </c>
      <c r="D252" s="7" t="s">
        <v>811</v>
      </c>
      <c r="E252" s="7"/>
      <c r="F252" s="59"/>
      <c r="G252" s="7"/>
      <c r="H252" s="7"/>
    </row>
    <row r="253" spans="2:8" x14ac:dyDescent="0.25">
      <c r="B253" s="64">
        <v>245</v>
      </c>
      <c r="C253" s="7" t="s">
        <v>483</v>
      </c>
      <c r="D253" s="7" t="s">
        <v>761</v>
      </c>
      <c r="E253" s="7"/>
      <c r="F253" s="59"/>
      <c r="G253" s="7"/>
      <c r="H253" s="7"/>
    </row>
    <row r="254" spans="2:8" x14ac:dyDescent="0.25">
      <c r="B254" s="64">
        <v>246</v>
      </c>
      <c r="C254" s="7" t="s">
        <v>484</v>
      </c>
      <c r="D254" s="7" t="s">
        <v>816</v>
      </c>
      <c r="E254" s="7"/>
      <c r="F254" s="59"/>
      <c r="G254" s="7"/>
      <c r="H254" s="7"/>
    </row>
    <row r="255" spans="2:8" x14ac:dyDescent="0.25">
      <c r="B255" s="64">
        <v>247</v>
      </c>
      <c r="C255" s="7" t="s">
        <v>485</v>
      </c>
      <c r="D255" s="7" t="s">
        <v>778</v>
      </c>
      <c r="E255" s="7"/>
      <c r="F255" s="59"/>
      <c r="G255" s="7"/>
      <c r="H255" s="7"/>
    </row>
    <row r="256" spans="2:8" x14ac:dyDescent="0.25">
      <c r="B256" s="64">
        <v>248</v>
      </c>
      <c r="C256" s="7" t="s">
        <v>486</v>
      </c>
      <c r="D256" s="7" t="s">
        <v>774</v>
      </c>
      <c r="E256" s="7"/>
      <c r="F256" s="59"/>
      <c r="G256" s="7"/>
      <c r="H256" s="7"/>
    </row>
    <row r="257" spans="2:8" x14ac:dyDescent="0.25">
      <c r="B257" s="64">
        <v>249</v>
      </c>
      <c r="C257" s="7" t="s">
        <v>487</v>
      </c>
      <c r="D257" s="7" t="s">
        <v>785</v>
      </c>
      <c r="E257" s="7"/>
      <c r="F257" s="59"/>
      <c r="G257" s="7"/>
      <c r="H257" s="7"/>
    </row>
    <row r="258" spans="2:8" x14ac:dyDescent="0.25">
      <c r="B258" s="64">
        <v>250</v>
      </c>
      <c r="C258" s="7" t="s">
        <v>488</v>
      </c>
      <c r="D258" s="7" t="s">
        <v>765</v>
      </c>
      <c r="E258" s="7"/>
      <c r="F258" s="59"/>
      <c r="G258" s="7"/>
      <c r="H258" s="7"/>
    </row>
    <row r="259" spans="2:8" x14ac:dyDescent="0.25">
      <c r="B259" s="64">
        <v>251</v>
      </c>
      <c r="C259" s="7" t="s">
        <v>489</v>
      </c>
      <c r="D259" s="7" t="s">
        <v>775</v>
      </c>
      <c r="E259" s="7"/>
      <c r="F259" s="59"/>
      <c r="G259" s="7"/>
      <c r="H259" s="7"/>
    </row>
    <row r="260" spans="2:8" x14ac:dyDescent="0.25">
      <c r="B260" s="64">
        <v>252</v>
      </c>
      <c r="C260" s="7" t="s">
        <v>490</v>
      </c>
      <c r="D260" s="7" t="s">
        <v>795</v>
      </c>
      <c r="E260" s="7"/>
      <c r="F260" s="59"/>
      <c r="G260" s="7"/>
      <c r="H260" s="7"/>
    </row>
    <row r="261" spans="2:8" x14ac:dyDescent="0.25">
      <c r="B261" s="64">
        <v>253</v>
      </c>
      <c r="C261" s="7" t="s">
        <v>491</v>
      </c>
      <c r="D261" s="7" t="s">
        <v>750</v>
      </c>
      <c r="E261" s="7"/>
      <c r="F261" s="59"/>
      <c r="G261" s="7"/>
      <c r="H261" s="7"/>
    </row>
    <row r="262" spans="2:8" x14ac:dyDescent="0.25">
      <c r="B262" s="64">
        <v>254</v>
      </c>
      <c r="C262" s="7" t="s">
        <v>492</v>
      </c>
      <c r="D262" s="7" t="s">
        <v>759</v>
      </c>
      <c r="E262" s="7"/>
      <c r="F262" s="59"/>
      <c r="G262" s="7"/>
      <c r="H262" s="7"/>
    </row>
    <row r="263" spans="2:8" x14ac:dyDescent="0.25">
      <c r="B263" s="64">
        <v>255</v>
      </c>
      <c r="C263" s="7" t="s">
        <v>493</v>
      </c>
      <c r="D263" s="7" t="s">
        <v>776</v>
      </c>
      <c r="E263" s="7"/>
      <c r="F263" s="59"/>
      <c r="G263" s="7"/>
      <c r="H263" s="7"/>
    </row>
    <row r="264" spans="2:8" x14ac:dyDescent="0.25">
      <c r="B264" s="64">
        <v>256</v>
      </c>
      <c r="C264" s="7" t="s">
        <v>494</v>
      </c>
      <c r="D264" s="7" t="s">
        <v>808</v>
      </c>
      <c r="E264" s="7"/>
      <c r="F264" s="59"/>
      <c r="G264" s="7"/>
      <c r="H264" s="7"/>
    </row>
    <row r="265" spans="2:8" x14ac:dyDescent="0.25">
      <c r="B265" s="64">
        <v>257</v>
      </c>
      <c r="C265" s="7" t="s">
        <v>495</v>
      </c>
      <c r="D265" s="7" t="s">
        <v>802</v>
      </c>
      <c r="E265" s="7"/>
      <c r="F265" s="59"/>
      <c r="G265" s="7"/>
      <c r="H265" s="7"/>
    </row>
    <row r="266" spans="2:8" x14ac:dyDescent="0.25">
      <c r="B266" s="64">
        <v>258</v>
      </c>
      <c r="C266" s="7" t="s">
        <v>496</v>
      </c>
      <c r="D266" s="7" t="s">
        <v>762</v>
      </c>
      <c r="E266" s="7"/>
      <c r="F266" s="59"/>
      <c r="G266" s="7"/>
      <c r="H266" s="7"/>
    </row>
    <row r="267" spans="2:8" x14ac:dyDescent="0.25">
      <c r="B267" s="64">
        <v>259</v>
      </c>
      <c r="C267" s="7" t="s">
        <v>497</v>
      </c>
      <c r="D267" s="7" t="s">
        <v>755</v>
      </c>
      <c r="E267" s="7"/>
      <c r="F267" s="59"/>
      <c r="G267" s="7"/>
      <c r="H267" s="7"/>
    </row>
    <row r="268" spans="2:8" x14ac:dyDescent="0.25">
      <c r="B268" s="64">
        <v>260</v>
      </c>
      <c r="C268" s="7" t="s">
        <v>498</v>
      </c>
      <c r="D268" s="7" t="s">
        <v>799</v>
      </c>
      <c r="E268" s="7"/>
      <c r="F268" s="59"/>
      <c r="G268" s="7"/>
      <c r="H268" s="7"/>
    </row>
    <row r="269" spans="2:8" x14ac:dyDescent="0.25">
      <c r="B269" s="64">
        <v>261</v>
      </c>
      <c r="C269" s="7" t="s">
        <v>499</v>
      </c>
      <c r="D269" s="7" t="s">
        <v>796</v>
      </c>
      <c r="E269" s="7"/>
      <c r="F269" s="59"/>
      <c r="G269" s="7"/>
      <c r="H269" s="7"/>
    </row>
    <row r="270" spans="2:8" x14ac:dyDescent="0.25">
      <c r="B270" s="64">
        <v>262</v>
      </c>
      <c r="C270" s="7" t="s">
        <v>500</v>
      </c>
      <c r="D270" s="7" t="s">
        <v>763</v>
      </c>
      <c r="E270" s="7"/>
      <c r="F270" s="59"/>
      <c r="G270" s="7"/>
      <c r="H270" s="7"/>
    </row>
    <row r="271" spans="2:8" x14ac:dyDescent="0.25">
      <c r="B271" s="64">
        <v>263</v>
      </c>
      <c r="C271" s="7" t="s">
        <v>501</v>
      </c>
      <c r="D271" s="7" t="s">
        <v>788</v>
      </c>
      <c r="E271" s="7"/>
      <c r="F271" s="59"/>
      <c r="G271" s="7"/>
      <c r="H271" s="7"/>
    </row>
    <row r="272" spans="2:8" x14ac:dyDescent="0.25">
      <c r="B272" s="64">
        <v>264</v>
      </c>
      <c r="C272" s="7" t="s">
        <v>502</v>
      </c>
      <c r="D272" s="7" t="s">
        <v>769</v>
      </c>
      <c r="E272" s="7"/>
      <c r="F272" s="59"/>
      <c r="G272" s="7"/>
      <c r="H272" s="7"/>
    </row>
    <row r="273" spans="2:8" x14ac:dyDescent="0.25">
      <c r="B273" s="64">
        <v>265</v>
      </c>
      <c r="C273" s="7" t="s">
        <v>503</v>
      </c>
      <c r="D273" s="7" t="s">
        <v>760</v>
      </c>
      <c r="E273" s="7"/>
      <c r="F273" s="59"/>
      <c r="G273" s="7"/>
      <c r="H273" s="7"/>
    </row>
    <row r="274" spans="2:8" x14ac:dyDescent="0.25">
      <c r="B274" s="64">
        <v>266</v>
      </c>
      <c r="C274" s="7" t="s">
        <v>504</v>
      </c>
      <c r="D274" s="7" t="s">
        <v>750</v>
      </c>
      <c r="E274" s="7"/>
      <c r="F274" s="59"/>
      <c r="G274" s="7"/>
      <c r="H274" s="7"/>
    </row>
    <row r="275" spans="2:8" x14ac:dyDescent="0.25">
      <c r="B275" s="64">
        <v>267</v>
      </c>
      <c r="C275" s="7" t="s">
        <v>505</v>
      </c>
      <c r="D275" s="7" t="s">
        <v>786</v>
      </c>
      <c r="E275" s="7"/>
      <c r="F275" s="59"/>
      <c r="G275" s="7"/>
      <c r="H275" s="7"/>
    </row>
    <row r="276" spans="2:8" x14ac:dyDescent="0.25">
      <c r="B276" s="64">
        <v>268</v>
      </c>
      <c r="C276" s="7" t="s">
        <v>506</v>
      </c>
      <c r="D276" s="7" t="s">
        <v>804</v>
      </c>
      <c r="E276" s="7"/>
      <c r="F276" s="59"/>
      <c r="G276" s="7"/>
      <c r="H276" s="7"/>
    </row>
    <row r="277" spans="2:8" x14ac:dyDescent="0.25">
      <c r="B277" s="64">
        <v>269</v>
      </c>
      <c r="C277" s="7" t="s">
        <v>507</v>
      </c>
      <c r="D277" s="7" t="s">
        <v>795</v>
      </c>
      <c r="E277" s="7"/>
      <c r="F277" s="59"/>
      <c r="G277" s="7"/>
      <c r="H277" s="7"/>
    </row>
    <row r="278" spans="2:8" x14ac:dyDescent="0.25">
      <c r="B278" s="64">
        <v>270</v>
      </c>
      <c r="C278" s="7" t="s">
        <v>508</v>
      </c>
      <c r="D278" s="7" t="s">
        <v>784</v>
      </c>
      <c r="E278" s="7"/>
      <c r="F278" s="59"/>
      <c r="G278" s="7"/>
      <c r="H278" s="7"/>
    </row>
    <row r="279" spans="2:8" x14ac:dyDescent="0.25">
      <c r="B279" s="64">
        <v>271</v>
      </c>
      <c r="C279" s="7" t="s">
        <v>509</v>
      </c>
      <c r="D279" s="7" t="s">
        <v>804</v>
      </c>
      <c r="E279" s="7"/>
      <c r="F279" s="59"/>
      <c r="G279" s="7"/>
      <c r="H279" s="7"/>
    </row>
    <row r="280" spans="2:8" x14ac:dyDescent="0.25">
      <c r="B280" s="64">
        <v>272</v>
      </c>
      <c r="C280" s="7" t="s">
        <v>510</v>
      </c>
      <c r="D280" s="7" t="s">
        <v>776</v>
      </c>
      <c r="E280" s="7"/>
      <c r="F280" s="59"/>
      <c r="G280" s="7"/>
      <c r="H280" s="7"/>
    </row>
    <row r="281" spans="2:8" x14ac:dyDescent="0.25">
      <c r="B281" s="64">
        <v>273</v>
      </c>
      <c r="C281" s="7" t="s">
        <v>511</v>
      </c>
      <c r="D281" s="7" t="s">
        <v>790</v>
      </c>
      <c r="E281" s="7"/>
      <c r="F281" s="59"/>
      <c r="G281" s="7"/>
      <c r="H281" s="7"/>
    </row>
    <row r="282" spans="2:8" x14ac:dyDescent="0.25">
      <c r="B282" s="64">
        <v>274</v>
      </c>
      <c r="C282" s="7" t="s">
        <v>512</v>
      </c>
      <c r="D282" s="7" t="s">
        <v>812</v>
      </c>
      <c r="E282" s="7"/>
      <c r="F282" s="59"/>
      <c r="G282" s="7"/>
      <c r="H282" s="7"/>
    </row>
    <row r="283" spans="2:8" x14ac:dyDescent="0.25">
      <c r="B283" s="64">
        <v>275</v>
      </c>
      <c r="C283" s="7" t="s">
        <v>513</v>
      </c>
      <c r="D283" s="7" t="s">
        <v>772</v>
      </c>
      <c r="E283" s="7"/>
      <c r="F283" s="59"/>
      <c r="G283" s="7"/>
      <c r="H283" s="7"/>
    </row>
    <row r="284" spans="2:8" x14ac:dyDescent="0.25">
      <c r="B284" s="64">
        <v>276</v>
      </c>
      <c r="C284" s="7" t="s">
        <v>514</v>
      </c>
      <c r="D284" s="7" t="s">
        <v>783</v>
      </c>
      <c r="E284" s="7"/>
      <c r="F284" s="59"/>
      <c r="G284" s="7"/>
      <c r="H284" s="7"/>
    </row>
    <row r="285" spans="2:8" x14ac:dyDescent="0.25">
      <c r="B285" s="64">
        <v>277</v>
      </c>
      <c r="C285" s="7" t="s">
        <v>515</v>
      </c>
      <c r="D285" s="7" t="s">
        <v>761</v>
      </c>
      <c r="E285" s="7"/>
      <c r="F285" s="59"/>
      <c r="G285" s="7"/>
      <c r="H285" s="7"/>
    </row>
    <row r="286" spans="2:8" x14ac:dyDescent="0.25">
      <c r="B286" s="64">
        <v>278</v>
      </c>
      <c r="C286" s="7" t="s">
        <v>516</v>
      </c>
      <c r="D286" s="7" t="s">
        <v>777</v>
      </c>
      <c r="E286" s="7"/>
      <c r="F286" s="59"/>
      <c r="G286" s="7"/>
      <c r="H286" s="7"/>
    </row>
    <row r="287" spans="2:8" x14ac:dyDescent="0.25">
      <c r="B287" s="64">
        <v>279</v>
      </c>
      <c r="C287" s="7" t="s">
        <v>517</v>
      </c>
      <c r="D287" s="7" t="s">
        <v>748</v>
      </c>
      <c r="E287" s="7"/>
      <c r="F287" s="59"/>
      <c r="G287" s="7"/>
      <c r="H287" s="7"/>
    </row>
    <row r="288" spans="2:8" x14ac:dyDescent="0.25">
      <c r="B288" s="64">
        <v>280</v>
      </c>
      <c r="C288" s="7" t="s">
        <v>518</v>
      </c>
      <c r="D288" s="7" t="s">
        <v>804</v>
      </c>
      <c r="E288" s="7"/>
      <c r="F288" s="59"/>
      <c r="G288" s="7"/>
      <c r="H288" s="7"/>
    </row>
    <row r="289" spans="2:8" x14ac:dyDescent="0.25">
      <c r="B289" s="64">
        <v>281</v>
      </c>
      <c r="C289" s="7" t="s">
        <v>519</v>
      </c>
      <c r="D289" s="7" t="s">
        <v>745</v>
      </c>
      <c r="E289" s="7"/>
      <c r="F289" s="59"/>
      <c r="G289" s="7"/>
      <c r="H289" s="7"/>
    </row>
    <row r="290" spans="2:8" x14ac:dyDescent="0.25">
      <c r="B290" s="64">
        <v>282</v>
      </c>
      <c r="C290" s="7" t="s">
        <v>520</v>
      </c>
      <c r="D290" s="7" t="s">
        <v>753</v>
      </c>
      <c r="E290" s="7"/>
      <c r="F290" s="59"/>
      <c r="G290" s="7"/>
      <c r="H290" s="7"/>
    </row>
    <row r="291" spans="2:8" x14ac:dyDescent="0.25">
      <c r="B291" s="64">
        <v>283</v>
      </c>
      <c r="C291" s="7" t="s">
        <v>521</v>
      </c>
      <c r="D291" s="7" t="s">
        <v>798</v>
      </c>
      <c r="E291" s="7"/>
      <c r="F291" s="59"/>
      <c r="G291" s="7"/>
      <c r="H291" s="7"/>
    </row>
    <row r="292" spans="2:8" x14ac:dyDescent="0.25">
      <c r="B292" s="64">
        <v>284</v>
      </c>
      <c r="C292" s="7" t="s">
        <v>522</v>
      </c>
      <c r="D292" s="7" t="s">
        <v>806</v>
      </c>
      <c r="E292" s="7"/>
      <c r="F292" s="59"/>
      <c r="G292" s="7"/>
      <c r="H292" s="7"/>
    </row>
    <row r="293" spans="2:8" x14ac:dyDescent="0.25">
      <c r="B293" s="64">
        <v>285</v>
      </c>
      <c r="C293" s="7" t="s">
        <v>523</v>
      </c>
      <c r="D293" s="7" t="s">
        <v>767</v>
      </c>
      <c r="E293" s="7"/>
      <c r="F293" s="59"/>
      <c r="G293" s="7"/>
      <c r="H293" s="7"/>
    </row>
    <row r="294" spans="2:8" x14ac:dyDescent="0.25">
      <c r="B294" s="64">
        <v>286</v>
      </c>
      <c r="C294" s="7" t="s">
        <v>524</v>
      </c>
      <c r="D294" s="7" t="s">
        <v>768</v>
      </c>
      <c r="E294" s="7"/>
      <c r="F294" s="59"/>
      <c r="G294" s="7"/>
      <c r="H294" s="7"/>
    </row>
    <row r="295" spans="2:8" x14ac:dyDescent="0.25">
      <c r="B295" s="64">
        <v>287</v>
      </c>
      <c r="C295" s="7" t="s">
        <v>525</v>
      </c>
      <c r="D295" s="7" t="s">
        <v>815</v>
      </c>
      <c r="E295" s="7"/>
      <c r="F295" s="59"/>
      <c r="G295" s="7"/>
      <c r="H295" s="7"/>
    </row>
    <row r="296" spans="2:8" x14ac:dyDescent="0.25">
      <c r="B296" s="64">
        <v>288</v>
      </c>
      <c r="C296" s="7" t="s">
        <v>526</v>
      </c>
      <c r="D296" s="7" t="s">
        <v>772</v>
      </c>
      <c r="E296" s="7"/>
      <c r="F296" s="59"/>
      <c r="G296" s="7"/>
      <c r="H296" s="7"/>
    </row>
    <row r="297" spans="2:8" x14ac:dyDescent="0.25">
      <c r="B297" s="64">
        <v>289</v>
      </c>
      <c r="C297" s="7" t="s">
        <v>527</v>
      </c>
      <c r="D297" s="7" t="s">
        <v>790</v>
      </c>
      <c r="E297" s="7"/>
      <c r="F297" s="59"/>
      <c r="G297" s="7"/>
      <c r="H297" s="7"/>
    </row>
    <row r="298" spans="2:8" x14ac:dyDescent="0.25">
      <c r="B298" s="64">
        <v>290</v>
      </c>
      <c r="C298" s="7" t="s">
        <v>528</v>
      </c>
      <c r="D298" s="7" t="s">
        <v>766</v>
      </c>
      <c r="E298" s="7"/>
      <c r="F298" s="59"/>
      <c r="G298" s="7"/>
      <c r="H298" s="7"/>
    </row>
    <row r="299" spans="2:8" x14ac:dyDescent="0.25">
      <c r="B299" s="64">
        <v>291</v>
      </c>
      <c r="C299" s="7" t="s">
        <v>529</v>
      </c>
      <c r="D299" s="7" t="s">
        <v>784</v>
      </c>
      <c r="E299" s="7"/>
      <c r="F299" s="59"/>
      <c r="G299" s="7"/>
      <c r="H299" s="7"/>
    </row>
    <row r="300" spans="2:8" x14ac:dyDescent="0.25">
      <c r="B300" s="64">
        <v>292</v>
      </c>
      <c r="C300" s="7" t="s">
        <v>530</v>
      </c>
      <c r="D300" s="7" t="s">
        <v>792</v>
      </c>
      <c r="E300" s="7"/>
      <c r="F300" s="59"/>
      <c r="G300" s="7"/>
      <c r="H300" s="7"/>
    </row>
    <row r="301" spans="2:8" x14ac:dyDescent="0.25">
      <c r="B301" s="64">
        <v>293</v>
      </c>
      <c r="C301" s="7" t="s">
        <v>531</v>
      </c>
      <c r="D301" s="7" t="s">
        <v>761</v>
      </c>
      <c r="E301" s="7"/>
      <c r="F301" s="59"/>
      <c r="G301" s="7"/>
      <c r="H301" s="7"/>
    </row>
    <row r="302" spans="2:8" x14ac:dyDescent="0.25">
      <c r="B302" s="64">
        <v>294</v>
      </c>
      <c r="C302" s="7" t="s">
        <v>532</v>
      </c>
      <c r="D302" s="7" t="s">
        <v>797</v>
      </c>
      <c r="E302" s="7"/>
      <c r="F302" s="59"/>
      <c r="G302" s="7"/>
      <c r="H302" s="7"/>
    </row>
    <row r="303" spans="2:8" x14ac:dyDescent="0.25">
      <c r="B303" s="64">
        <v>295</v>
      </c>
      <c r="C303" s="7" t="s">
        <v>533</v>
      </c>
      <c r="D303" s="7" t="s">
        <v>803</v>
      </c>
      <c r="E303" s="7"/>
      <c r="F303" s="59"/>
      <c r="G303" s="7"/>
      <c r="H303" s="7"/>
    </row>
    <row r="304" spans="2:8" x14ac:dyDescent="0.25">
      <c r="B304" s="64">
        <v>296</v>
      </c>
      <c r="C304" s="7" t="s">
        <v>534</v>
      </c>
      <c r="D304" s="7" t="s">
        <v>804</v>
      </c>
      <c r="E304" s="7"/>
      <c r="F304" s="59"/>
      <c r="G304" s="7"/>
      <c r="H304" s="7"/>
    </row>
    <row r="305" spans="2:8" x14ac:dyDescent="0.25">
      <c r="B305" s="64">
        <v>297</v>
      </c>
      <c r="C305" s="7" t="s">
        <v>535</v>
      </c>
      <c r="D305" s="7" t="s">
        <v>761</v>
      </c>
      <c r="E305" s="7"/>
      <c r="F305" s="59"/>
      <c r="G305" s="7"/>
      <c r="H305" s="7"/>
    </row>
    <row r="306" spans="2:8" x14ac:dyDescent="0.25">
      <c r="B306" s="64">
        <v>298</v>
      </c>
      <c r="C306" s="7" t="s">
        <v>536</v>
      </c>
      <c r="D306" s="7" t="s">
        <v>758</v>
      </c>
      <c r="E306" s="7"/>
      <c r="F306" s="59"/>
      <c r="G306" s="7"/>
      <c r="H306" s="7"/>
    </row>
    <row r="307" spans="2:8" x14ac:dyDescent="0.25">
      <c r="B307" s="64">
        <v>299</v>
      </c>
      <c r="C307" s="7" t="s">
        <v>537</v>
      </c>
      <c r="D307" s="7" t="s">
        <v>771</v>
      </c>
      <c r="E307" s="7"/>
      <c r="F307" s="59"/>
      <c r="G307" s="7"/>
      <c r="H307" s="7"/>
    </row>
    <row r="308" spans="2:8" x14ac:dyDescent="0.25">
      <c r="B308" s="64">
        <v>300</v>
      </c>
      <c r="C308" s="7" t="s">
        <v>538</v>
      </c>
      <c r="D308" s="7" t="s">
        <v>801</v>
      </c>
      <c r="E308" s="7"/>
      <c r="F308" s="59"/>
      <c r="G308" s="7"/>
      <c r="H308" s="7"/>
    </row>
    <row r="309" spans="2:8" x14ac:dyDescent="0.25">
      <c r="B309" s="64">
        <v>301</v>
      </c>
      <c r="C309" s="7" t="s">
        <v>539</v>
      </c>
      <c r="D309" s="7" t="s">
        <v>780</v>
      </c>
      <c r="E309" s="7"/>
      <c r="F309" s="59"/>
      <c r="G309" s="7"/>
      <c r="H309" s="7"/>
    </row>
    <row r="310" spans="2:8" x14ac:dyDescent="0.25">
      <c r="B310" s="64">
        <v>302</v>
      </c>
      <c r="C310" s="7" t="s">
        <v>540</v>
      </c>
      <c r="D310" s="7" t="s">
        <v>771</v>
      </c>
      <c r="E310" s="7"/>
      <c r="F310" s="59"/>
      <c r="G310" s="7"/>
      <c r="H310" s="7"/>
    </row>
    <row r="311" spans="2:8" x14ac:dyDescent="0.25">
      <c r="B311" s="64">
        <v>303</v>
      </c>
      <c r="C311" s="7" t="s">
        <v>541</v>
      </c>
      <c r="D311" s="7" t="s">
        <v>762</v>
      </c>
      <c r="E311" s="7"/>
      <c r="F311" s="59"/>
      <c r="G311" s="7"/>
      <c r="H311" s="7"/>
    </row>
    <row r="312" spans="2:8" x14ac:dyDescent="0.25">
      <c r="B312" s="64">
        <v>304</v>
      </c>
      <c r="C312" s="7" t="s">
        <v>542</v>
      </c>
      <c r="D312" s="7" t="s">
        <v>769</v>
      </c>
      <c r="E312" s="7"/>
      <c r="F312" s="59"/>
      <c r="G312" s="7"/>
      <c r="H312" s="7"/>
    </row>
    <row r="313" spans="2:8" x14ac:dyDescent="0.25">
      <c r="B313" s="64">
        <v>305</v>
      </c>
      <c r="C313" s="7" t="s">
        <v>543</v>
      </c>
      <c r="D313" s="7" t="s">
        <v>767</v>
      </c>
      <c r="E313" s="7"/>
      <c r="F313" s="59"/>
      <c r="G313" s="7"/>
      <c r="H313" s="7"/>
    </row>
    <row r="314" spans="2:8" x14ac:dyDescent="0.25">
      <c r="B314" s="64">
        <v>306</v>
      </c>
      <c r="C314" s="7" t="s">
        <v>544</v>
      </c>
      <c r="D314" s="7" t="s">
        <v>772</v>
      </c>
      <c r="E314" s="7"/>
      <c r="F314" s="59"/>
      <c r="G314" s="7"/>
      <c r="H314" s="7"/>
    </row>
    <row r="315" spans="2:8" x14ac:dyDescent="0.25">
      <c r="B315" s="64">
        <v>307</v>
      </c>
      <c r="C315" s="7" t="s">
        <v>545</v>
      </c>
      <c r="D315" s="7" t="s">
        <v>756</v>
      </c>
      <c r="E315" s="7"/>
      <c r="F315" s="59"/>
      <c r="G315" s="7"/>
      <c r="H315" s="7"/>
    </row>
    <row r="316" spans="2:8" x14ac:dyDescent="0.25">
      <c r="B316" s="64">
        <v>308</v>
      </c>
      <c r="C316" s="7" t="s">
        <v>546</v>
      </c>
      <c r="D316" s="7" t="s">
        <v>767</v>
      </c>
      <c r="E316" s="7"/>
      <c r="F316" s="59"/>
      <c r="G316" s="7"/>
      <c r="H316" s="7"/>
    </row>
    <row r="317" spans="2:8" x14ac:dyDescent="0.25">
      <c r="B317" s="64">
        <v>309</v>
      </c>
      <c r="C317" s="7" t="s">
        <v>547</v>
      </c>
      <c r="D317" s="7" t="s">
        <v>750</v>
      </c>
      <c r="E317" s="7"/>
      <c r="F317" s="59"/>
      <c r="G317" s="7"/>
      <c r="H317" s="7"/>
    </row>
    <row r="318" spans="2:8" x14ac:dyDescent="0.25">
      <c r="B318" s="64">
        <v>310</v>
      </c>
      <c r="C318" s="7" t="s">
        <v>548</v>
      </c>
      <c r="D318" s="7" t="s">
        <v>751</v>
      </c>
      <c r="E318" s="7"/>
      <c r="F318" s="59"/>
      <c r="G318" s="7"/>
      <c r="H318" s="7"/>
    </row>
    <row r="319" spans="2:8" x14ac:dyDescent="0.25">
      <c r="B319" s="64">
        <v>311</v>
      </c>
      <c r="C319" s="7" t="s">
        <v>549</v>
      </c>
      <c r="D319" s="7" t="s">
        <v>787</v>
      </c>
      <c r="E319" s="7"/>
      <c r="F319" s="59"/>
      <c r="G319" s="7"/>
      <c r="H319" s="7"/>
    </row>
    <row r="320" spans="2:8" x14ac:dyDescent="0.25">
      <c r="B320" s="64">
        <v>312</v>
      </c>
      <c r="C320" s="7" t="s">
        <v>550</v>
      </c>
      <c r="D320" s="7" t="s">
        <v>758</v>
      </c>
      <c r="E320" s="7"/>
      <c r="F320" s="59"/>
      <c r="G320" s="7"/>
      <c r="H320" s="7"/>
    </row>
    <row r="321" spans="2:8" x14ac:dyDescent="0.25">
      <c r="B321" s="64">
        <v>313</v>
      </c>
      <c r="C321" s="7" t="s">
        <v>551</v>
      </c>
      <c r="D321" s="7" t="s">
        <v>784</v>
      </c>
      <c r="E321" s="7"/>
      <c r="F321" s="59"/>
      <c r="G321" s="7"/>
      <c r="H321" s="7"/>
    </row>
    <row r="322" spans="2:8" x14ac:dyDescent="0.25">
      <c r="B322" s="64">
        <v>314</v>
      </c>
      <c r="C322" s="7" t="s">
        <v>552</v>
      </c>
      <c r="D322" s="7" t="s">
        <v>807</v>
      </c>
      <c r="E322" s="7"/>
      <c r="F322" s="59"/>
      <c r="G322" s="7"/>
      <c r="H322" s="7"/>
    </row>
    <row r="323" spans="2:8" x14ac:dyDescent="0.25">
      <c r="B323" s="64">
        <v>315</v>
      </c>
      <c r="C323" s="7" t="s">
        <v>553</v>
      </c>
      <c r="D323" s="7" t="s">
        <v>752</v>
      </c>
      <c r="E323" s="7"/>
      <c r="F323" s="59"/>
      <c r="G323" s="7"/>
      <c r="H323" s="7"/>
    </row>
    <row r="324" spans="2:8" x14ac:dyDescent="0.25">
      <c r="B324" s="64">
        <v>316</v>
      </c>
      <c r="C324" s="7" t="s">
        <v>554</v>
      </c>
      <c r="D324" s="7" t="s">
        <v>767</v>
      </c>
      <c r="E324" s="7"/>
      <c r="F324" s="59"/>
      <c r="G324" s="7"/>
      <c r="H324" s="7"/>
    </row>
    <row r="325" spans="2:8" x14ac:dyDescent="0.25">
      <c r="B325" s="64">
        <v>317</v>
      </c>
      <c r="C325" s="7" t="s">
        <v>555</v>
      </c>
      <c r="D325" s="7" t="s">
        <v>777</v>
      </c>
      <c r="E325" s="7"/>
      <c r="F325" s="59"/>
      <c r="G325" s="7"/>
      <c r="H325" s="7"/>
    </row>
    <row r="326" spans="2:8" x14ac:dyDescent="0.25">
      <c r="B326" s="64">
        <v>318</v>
      </c>
      <c r="C326" s="7" t="s">
        <v>556</v>
      </c>
      <c r="D326" s="7" t="s">
        <v>745</v>
      </c>
      <c r="E326" s="7"/>
      <c r="F326" s="59"/>
      <c r="G326" s="7"/>
      <c r="H326" s="7"/>
    </row>
    <row r="327" spans="2:8" x14ac:dyDescent="0.25">
      <c r="B327" s="64">
        <v>319</v>
      </c>
      <c r="C327" s="7" t="s">
        <v>557</v>
      </c>
      <c r="D327" s="7" t="s">
        <v>798</v>
      </c>
      <c r="E327" s="7"/>
      <c r="F327" s="59"/>
      <c r="G327" s="7"/>
      <c r="H327" s="7"/>
    </row>
    <row r="328" spans="2:8" x14ac:dyDescent="0.25">
      <c r="B328" s="64">
        <v>320</v>
      </c>
      <c r="C328" s="7" t="s">
        <v>558</v>
      </c>
      <c r="D328" s="7" t="s">
        <v>787</v>
      </c>
      <c r="E328" s="7"/>
      <c r="F328" s="59"/>
      <c r="G328" s="7"/>
      <c r="H328" s="7"/>
    </row>
    <row r="329" spans="2:8" x14ac:dyDescent="0.25">
      <c r="B329" s="64">
        <v>321</v>
      </c>
      <c r="C329" s="7" t="s">
        <v>559</v>
      </c>
      <c r="D329" s="7" t="s">
        <v>759</v>
      </c>
      <c r="E329" s="7"/>
      <c r="F329" s="59"/>
      <c r="G329" s="7"/>
      <c r="H329" s="7"/>
    </row>
    <row r="330" spans="2:8" x14ac:dyDescent="0.25">
      <c r="B330" s="64">
        <v>322</v>
      </c>
      <c r="C330" s="7" t="s">
        <v>560</v>
      </c>
      <c r="D330" s="7" t="s">
        <v>815</v>
      </c>
      <c r="E330" s="7"/>
      <c r="F330" s="59"/>
      <c r="G330" s="7"/>
      <c r="H330" s="7"/>
    </row>
    <row r="331" spans="2:8" x14ac:dyDescent="0.25">
      <c r="B331" s="64">
        <v>323</v>
      </c>
      <c r="C331" s="7" t="s">
        <v>561</v>
      </c>
      <c r="D331" s="7" t="s">
        <v>792</v>
      </c>
      <c r="E331" s="7"/>
      <c r="F331" s="59"/>
      <c r="G331" s="7"/>
      <c r="H331" s="7"/>
    </row>
    <row r="332" spans="2:8" x14ac:dyDescent="0.25">
      <c r="B332" s="64">
        <v>324</v>
      </c>
      <c r="C332" s="7" t="s">
        <v>562</v>
      </c>
      <c r="D332" s="7" t="s">
        <v>759</v>
      </c>
      <c r="E332" s="7"/>
      <c r="F332" s="59"/>
      <c r="G332" s="7"/>
      <c r="H332" s="7"/>
    </row>
    <row r="333" spans="2:8" x14ac:dyDescent="0.25">
      <c r="B333" s="64">
        <v>325</v>
      </c>
      <c r="C333" s="7" t="s">
        <v>563</v>
      </c>
      <c r="D333" s="7" t="s">
        <v>800</v>
      </c>
      <c r="E333" s="7"/>
      <c r="F333" s="59"/>
      <c r="G333" s="7"/>
      <c r="H333" s="7"/>
    </row>
    <row r="334" spans="2:8" x14ac:dyDescent="0.25">
      <c r="B334" s="64">
        <v>326</v>
      </c>
      <c r="C334" s="7" t="s">
        <v>564</v>
      </c>
      <c r="D334" s="7" t="s">
        <v>763</v>
      </c>
      <c r="E334" s="7"/>
      <c r="F334" s="59"/>
      <c r="G334" s="7"/>
      <c r="H334" s="7"/>
    </row>
    <row r="335" spans="2:8" x14ac:dyDescent="0.25">
      <c r="B335" s="64">
        <v>327</v>
      </c>
      <c r="C335" s="7" t="s">
        <v>565</v>
      </c>
      <c r="D335" s="7" t="s">
        <v>774</v>
      </c>
      <c r="E335" s="7"/>
      <c r="F335" s="59"/>
      <c r="G335" s="7"/>
      <c r="H335" s="7"/>
    </row>
    <row r="336" spans="2:8" x14ac:dyDescent="0.25">
      <c r="B336" s="64">
        <v>328</v>
      </c>
      <c r="C336" s="7" t="s">
        <v>566</v>
      </c>
      <c r="D336" s="7" t="s">
        <v>757</v>
      </c>
      <c r="E336" s="7"/>
      <c r="F336" s="59"/>
      <c r="G336" s="7"/>
      <c r="H336" s="7"/>
    </row>
    <row r="337" spans="2:8" x14ac:dyDescent="0.25">
      <c r="B337" s="64">
        <v>329</v>
      </c>
      <c r="C337" s="7" t="s">
        <v>567</v>
      </c>
      <c r="D337" s="7" t="s">
        <v>787</v>
      </c>
      <c r="E337" s="7"/>
      <c r="F337" s="59"/>
      <c r="G337" s="7"/>
      <c r="H337" s="7"/>
    </row>
    <row r="338" spans="2:8" x14ac:dyDescent="0.25">
      <c r="B338" s="64">
        <v>330</v>
      </c>
      <c r="C338" s="7" t="s">
        <v>568</v>
      </c>
      <c r="D338" s="7" t="s">
        <v>777</v>
      </c>
      <c r="E338" s="7"/>
      <c r="F338" s="59"/>
      <c r="G338" s="7"/>
      <c r="H338" s="7"/>
    </row>
    <row r="339" spans="2:8" x14ac:dyDescent="0.25">
      <c r="B339" s="64">
        <v>331</v>
      </c>
      <c r="C339" s="7" t="s">
        <v>569</v>
      </c>
      <c r="D339" s="7" t="s">
        <v>817</v>
      </c>
      <c r="E339" s="7"/>
      <c r="F339" s="59"/>
      <c r="G339" s="7"/>
      <c r="H339" s="7"/>
    </row>
    <row r="340" spans="2:8" x14ac:dyDescent="0.25">
      <c r="B340" s="64">
        <v>332</v>
      </c>
      <c r="C340" s="60" t="s">
        <v>741</v>
      </c>
      <c r="D340" s="7" t="s">
        <v>809</v>
      </c>
      <c r="E340" s="7"/>
      <c r="F340" s="59"/>
      <c r="G340" s="7"/>
      <c r="H340" s="7"/>
    </row>
    <row r="341" spans="2:8" x14ac:dyDescent="0.25">
      <c r="B341" s="64">
        <v>333</v>
      </c>
      <c r="C341" s="7" t="s">
        <v>570</v>
      </c>
      <c r="D341" s="7" t="s">
        <v>766</v>
      </c>
      <c r="E341" s="7"/>
      <c r="F341" s="59"/>
      <c r="G341" s="7"/>
      <c r="H341" s="7"/>
    </row>
    <row r="342" spans="2:8" x14ac:dyDescent="0.25">
      <c r="B342" s="64">
        <v>334</v>
      </c>
      <c r="C342" s="7" t="s">
        <v>571</v>
      </c>
      <c r="D342" s="7" t="s">
        <v>749</v>
      </c>
      <c r="E342" s="7"/>
      <c r="F342" s="59"/>
      <c r="G342" s="7"/>
      <c r="H342" s="7"/>
    </row>
    <row r="343" spans="2:8" x14ac:dyDescent="0.25">
      <c r="B343" s="64">
        <v>335</v>
      </c>
      <c r="C343" s="7" t="s">
        <v>572</v>
      </c>
      <c r="D343" s="7" t="s">
        <v>786</v>
      </c>
      <c r="E343" s="7"/>
      <c r="F343" s="59"/>
      <c r="G343" s="7"/>
      <c r="H343" s="7"/>
    </row>
    <row r="344" spans="2:8" x14ac:dyDescent="0.25">
      <c r="B344" s="64">
        <v>336</v>
      </c>
      <c r="C344" s="7" t="s">
        <v>573</v>
      </c>
      <c r="D344" s="7" t="s">
        <v>800</v>
      </c>
      <c r="E344" s="7"/>
      <c r="F344" s="59"/>
      <c r="G344" s="7"/>
      <c r="H344" s="7"/>
    </row>
    <row r="345" spans="2:8" x14ac:dyDescent="0.25">
      <c r="B345" s="64">
        <v>337</v>
      </c>
      <c r="C345" s="7" t="s">
        <v>574</v>
      </c>
      <c r="D345" s="7" t="s">
        <v>736</v>
      </c>
      <c r="E345" s="7"/>
      <c r="F345" s="59"/>
      <c r="G345" s="7"/>
      <c r="H345" s="7"/>
    </row>
    <row r="346" spans="2:8" x14ac:dyDescent="0.25">
      <c r="B346" s="64">
        <v>338</v>
      </c>
      <c r="C346" s="7" t="s">
        <v>575</v>
      </c>
      <c r="D346" s="7" t="s">
        <v>791</v>
      </c>
      <c r="E346" s="7"/>
      <c r="F346" s="59"/>
      <c r="G346" s="7"/>
      <c r="H346" s="7"/>
    </row>
    <row r="347" spans="2:8" x14ac:dyDescent="0.25">
      <c r="B347" s="64">
        <v>339</v>
      </c>
      <c r="C347" s="7" t="s">
        <v>576</v>
      </c>
      <c r="D347" s="7" t="s">
        <v>808</v>
      </c>
      <c r="E347" s="7"/>
      <c r="F347" s="59"/>
      <c r="G347" s="7"/>
      <c r="H347" s="7"/>
    </row>
    <row r="348" spans="2:8" x14ac:dyDescent="0.25">
      <c r="B348" s="64">
        <v>340</v>
      </c>
      <c r="C348" s="7" t="s">
        <v>577</v>
      </c>
      <c r="D348" s="7" t="s">
        <v>752</v>
      </c>
      <c r="E348" s="7"/>
      <c r="F348" s="59"/>
      <c r="G348" s="7"/>
      <c r="H348" s="7"/>
    </row>
    <row r="349" spans="2:8" x14ac:dyDescent="0.25">
      <c r="B349" s="64">
        <v>341</v>
      </c>
      <c r="C349" s="7" t="s">
        <v>578</v>
      </c>
      <c r="D349" s="7" t="s">
        <v>793</v>
      </c>
      <c r="E349" s="7"/>
      <c r="F349" s="59"/>
      <c r="G349" s="7"/>
      <c r="H349" s="7"/>
    </row>
    <row r="350" spans="2:8" x14ac:dyDescent="0.25">
      <c r="B350" s="64">
        <v>342</v>
      </c>
      <c r="C350" s="7" t="s">
        <v>579</v>
      </c>
      <c r="D350" s="7" t="s">
        <v>800</v>
      </c>
      <c r="E350" s="7"/>
      <c r="F350" s="59"/>
      <c r="G350" s="7"/>
      <c r="H350" s="7"/>
    </row>
    <row r="351" spans="2:8" x14ac:dyDescent="0.25">
      <c r="B351" s="64">
        <v>343</v>
      </c>
      <c r="C351" s="7" t="s">
        <v>580</v>
      </c>
      <c r="D351" s="7" t="s">
        <v>814</v>
      </c>
      <c r="E351" s="7"/>
      <c r="F351" s="59"/>
      <c r="G351" s="7"/>
      <c r="H351" s="7"/>
    </row>
    <row r="352" spans="2:8" x14ac:dyDescent="0.25">
      <c r="B352" s="64">
        <v>344</v>
      </c>
      <c r="C352" s="7" t="s">
        <v>581</v>
      </c>
      <c r="D352" s="7" t="s">
        <v>748</v>
      </c>
      <c r="E352" s="7"/>
      <c r="F352" s="59"/>
      <c r="G352" s="7"/>
      <c r="H352" s="7"/>
    </row>
    <row r="353" spans="2:8" x14ac:dyDescent="0.25">
      <c r="B353" s="64">
        <v>345</v>
      </c>
      <c r="C353" s="7" t="s">
        <v>582</v>
      </c>
      <c r="D353" s="7" t="s">
        <v>776</v>
      </c>
      <c r="E353" s="7"/>
      <c r="F353" s="59"/>
      <c r="G353" s="7"/>
      <c r="H353" s="7"/>
    </row>
    <row r="354" spans="2:8" x14ac:dyDescent="0.25">
      <c r="B354" s="64">
        <v>346</v>
      </c>
      <c r="C354" s="7" t="s">
        <v>583</v>
      </c>
      <c r="D354" s="7" t="s">
        <v>759</v>
      </c>
      <c r="E354" s="7"/>
      <c r="F354" s="59"/>
      <c r="G354" s="7"/>
      <c r="H354" s="7"/>
    </row>
    <row r="355" spans="2:8" x14ac:dyDescent="0.25">
      <c r="B355" s="64">
        <v>347</v>
      </c>
      <c r="C355" s="7" t="s">
        <v>584</v>
      </c>
      <c r="D355" s="7" t="s">
        <v>761</v>
      </c>
      <c r="E355" s="7"/>
      <c r="F355" s="59"/>
      <c r="G355" s="7"/>
      <c r="H355" s="7"/>
    </row>
    <row r="356" spans="2:8" x14ac:dyDescent="0.25">
      <c r="B356" s="64">
        <v>348</v>
      </c>
      <c r="C356" s="7" t="s">
        <v>585</v>
      </c>
      <c r="D356" s="7" t="s">
        <v>800</v>
      </c>
      <c r="E356" s="7"/>
      <c r="F356" s="59"/>
      <c r="G356" s="7"/>
      <c r="H356" s="7"/>
    </row>
    <row r="357" spans="2:8" x14ac:dyDescent="0.25">
      <c r="B357" s="64">
        <v>349</v>
      </c>
      <c r="C357" s="7" t="s">
        <v>586</v>
      </c>
      <c r="D357" s="7" t="s">
        <v>763</v>
      </c>
      <c r="E357" s="7"/>
      <c r="F357" s="59"/>
      <c r="G357" s="7"/>
      <c r="H357" s="7"/>
    </row>
    <row r="358" spans="2:8" x14ac:dyDescent="0.25">
      <c r="B358" s="64">
        <v>350</v>
      </c>
      <c r="C358" s="7" t="s">
        <v>587</v>
      </c>
      <c r="D358" s="7" t="s">
        <v>746</v>
      </c>
      <c r="E358" s="7"/>
      <c r="F358" s="59"/>
      <c r="G358" s="7"/>
      <c r="H358" s="7"/>
    </row>
    <row r="359" spans="2:8" x14ac:dyDescent="0.25">
      <c r="B359" s="64">
        <v>351</v>
      </c>
      <c r="C359" s="7" t="s">
        <v>588</v>
      </c>
      <c r="D359" s="7" t="s">
        <v>798</v>
      </c>
      <c r="E359" s="7"/>
      <c r="F359" s="59"/>
      <c r="G359" s="7"/>
      <c r="H359" s="7"/>
    </row>
    <row r="360" spans="2:8" x14ac:dyDescent="0.25">
      <c r="B360" s="64">
        <v>352</v>
      </c>
      <c r="C360" s="7" t="s">
        <v>589</v>
      </c>
      <c r="D360" s="7" t="s">
        <v>752</v>
      </c>
      <c r="E360" s="7"/>
      <c r="F360" s="59"/>
      <c r="G360" s="7"/>
      <c r="H360" s="7"/>
    </row>
    <row r="361" spans="2:8" x14ac:dyDescent="0.25">
      <c r="B361" s="64">
        <v>353</v>
      </c>
      <c r="C361" s="7" t="s">
        <v>590</v>
      </c>
      <c r="D361" s="7" t="s">
        <v>772</v>
      </c>
      <c r="E361" s="7"/>
      <c r="F361" s="59"/>
      <c r="G361" s="7"/>
      <c r="H361" s="7"/>
    </row>
    <row r="362" spans="2:8" x14ac:dyDescent="0.25">
      <c r="B362" s="64">
        <v>354</v>
      </c>
      <c r="C362" s="7" t="s">
        <v>591</v>
      </c>
      <c r="D362" s="7" t="s">
        <v>755</v>
      </c>
      <c r="E362" s="7"/>
      <c r="F362" s="59"/>
      <c r="G362" s="7"/>
      <c r="H362" s="7"/>
    </row>
    <row r="363" spans="2:8" x14ac:dyDescent="0.25">
      <c r="B363" s="64">
        <v>355</v>
      </c>
      <c r="C363" s="7" t="s">
        <v>592</v>
      </c>
      <c r="D363" s="7" t="s">
        <v>807</v>
      </c>
      <c r="E363" s="7"/>
      <c r="F363" s="59"/>
      <c r="G363" s="7"/>
      <c r="H363" s="7"/>
    </row>
    <row r="364" spans="2:8" x14ac:dyDescent="0.25">
      <c r="B364" s="64">
        <v>356</v>
      </c>
      <c r="C364" s="7" t="s">
        <v>593</v>
      </c>
      <c r="D364" s="7" t="s">
        <v>785</v>
      </c>
      <c r="E364" s="7"/>
      <c r="F364" s="59"/>
      <c r="G364" s="7"/>
      <c r="H364" s="7"/>
    </row>
    <row r="365" spans="2:8" x14ac:dyDescent="0.25">
      <c r="B365" s="64">
        <v>357</v>
      </c>
      <c r="C365" s="7" t="s">
        <v>594</v>
      </c>
      <c r="D365" s="7" t="s">
        <v>786</v>
      </c>
      <c r="E365" s="7"/>
      <c r="F365" s="59"/>
      <c r="G365" s="7"/>
      <c r="H365" s="7"/>
    </row>
    <row r="366" spans="2:8" x14ac:dyDescent="0.25">
      <c r="B366" s="64">
        <v>358</v>
      </c>
      <c r="C366" s="7" t="s">
        <v>595</v>
      </c>
      <c r="D366" s="7" t="s">
        <v>774</v>
      </c>
      <c r="E366" s="7"/>
      <c r="F366" s="59"/>
      <c r="G366" s="7"/>
      <c r="H366" s="7"/>
    </row>
    <row r="367" spans="2:8" x14ac:dyDescent="0.25">
      <c r="B367" s="64">
        <v>359</v>
      </c>
      <c r="C367" s="7" t="s">
        <v>596</v>
      </c>
      <c r="D367" s="7" t="s">
        <v>768</v>
      </c>
      <c r="E367" s="7"/>
      <c r="F367" s="59"/>
      <c r="G367" s="7"/>
      <c r="H367" s="7"/>
    </row>
    <row r="368" spans="2:8" x14ac:dyDescent="0.25">
      <c r="B368" s="64">
        <v>360</v>
      </c>
      <c r="C368" s="7" t="s">
        <v>597</v>
      </c>
      <c r="D368" s="7" t="s">
        <v>800</v>
      </c>
      <c r="E368" s="7"/>
      <c r="F368" s="59"/>
      <c r="G368" s="7"/>
      <c r="H368" s="7"/>
    </row>
    <row r="369" spans="2:8" x14ac:dyDescent="0.25">
      <c r="B369" s="64">
        <v>361</v>
      </c>
      <c r="C369" s="7" t="s">
        <v>598</v>
      </c>
      <c r="D369" s="7" t="s">
        <v>745</v>
      </c>
      <c r="E369" s="7"/>
      <c r="F369" s="59"/>
      <c r="G369" s="7"/>
      <c r="H369" s="7"/>
    </row>
    <row r="370" spans="2:8" x14ac:dyDescent="0.25">
      <c r="B370" s="64">
        <v>362</v>
      </c>
      <c r="C370" s="7" t="s">
        <v>599</v>
      </c>
      <c r="D370" s="7" t="s">
        <v>760</v>
      </c>
      <c r="E370" s="7"/>
      <c r="F370" s="59"/>
      <c r="G370" s="7"/>
      <c r="H370" s="7"/>
    </row>
    <row r="371" spans="2:8" x14ac:dyDescent="0.25">
      <c r="B371" s="64">
        <v>363</v>
      </c>
      <c r="C371" s="7" t="s">
        <v>600</v>
      </c>
      <c r="D371" s="7" t="s">
        <v>809</v>
      </c>
      <c r="E371" s="7"/>
      <c r="F371" s="59"/>
      <c r="G371" s="7"/>
      <c r="H371" s="7"/>
    </row>
    <row r="372" spans="2:8" x14ac:dyDescent="0.25">
      <c r="B372" s="64">
        <v>364</v>
      </c>
      <c r="C372" s="7" t="s">
        <v>601</v>
      </c>
      <c r="D372" s="7" t="s">
        <v>809</v>
      </c>
      <c r="E372" s="7"/>
      <c r="F372" s="59"/>
      <c r="G372" s="7"/>
      <c r="H372" s="7"/>
    </row>
    <row r="373" spans="2:8" x14ac:dyDescent="0.25">
      <c r="B373" s="64">
        <v>365</v>
      </c>
      <c r="C373" s="7" t="s">
        <v>602</v>
      </c>
      <c r="D373" s="7" t="s">
        <v>774</v>
      </c>
      <c r="E373" s="7"/>
      <c r="F373" s="59"/>
      <c r="G373" s="7"/>
      <c r="H373" s="7"/>
    </row>
    <row r="374" spans="2:8" x14ac:dyDescent="0.25">
      <c r="B374" s="64">
        <v>366</v>
      </c>
      <c r="C374" s="7" t="s">
        <v>603</v>
      </c>
      <c r="D374" s="7" t="s">
        <v>756</v>
      </c>
      <c r="E374" s="7"/>
      <c r="F374" s="59"/>
      <c r="G374" s="7"/>
      <c r="H374" s="7"/>
    </row>
    <row r="375" spans="2:8" x14ac:dyDescent="0.25">
      <c r="B375" s="64">
        <v>367</v>
      </c>
      <c r="C375" s="7" t="s">
        <v>604</v>
      </c>
      <c r="D375" s="7" t="s">
        <v>813</v>
      </c>
      <c r="E375" s="7"/>
      <c r="F375" s="59"/>
      <c r="G375" s="7"/>
      <c r="H375" s="7"/>
    </row>
    <row r="376" spans="2:8" x14ac:dyDescent="0.25">
      <c r="B376" s="64">
        <v>368</v>
      </c>
      <c r="C376" s="7" t="s">
        <v>605</v>
      </c>
      <c r="D376" s="7" t="s">
        <v>779</v>
      </c>
      <c r="E376" s="7"/>
      <c r="F376" s="59"/>
      <c r="G376" s="7"/>
      <c r="H376" s="7"/>
    </row>
    <row r="377" spans="2:8" x14ac:dyDescent="0.25">
      <c r="B377" s="64">
        <v>369</v>
      </c>
      <c r="C377" s="7" t="s">
        <v>606</v>
      </c>
      <c r="D377" s="7" t="s">
        <v>789</v>
      </c>
      <c r="E377" s="7"/>
      <c r="F377" s="59"/>
      <c r="G377" s="7"/>
      <c r="H377" s="7"/>
    </row>
    <row r="378" spans="2:8" x14ac:dyDescent="0.25">
      <c r="B378" s="64">
        <v>370</v>
      </c>
      <c r="C378" s="7" t="s">
        <v>607</v>
      </c>
      <c r="D378" s="7" t="s">
        <v>772</v>
      </c>
      <c r="E378" s="7"/>
      <c r="F378" s="59"/>
      <c r="G378" s="7"/>
      <c r="H378" s="7"/>
    </row>
    <row r="379" spans="2:8" x14ac:dyDescent="0.25">
      <c r="B379" s="64">
        <v>371</v>
      </c>
      <c r="C379" s="7" t="s">
        <v>608</v>
      </c>
      <c r="D379" s="7" t="s">
        <v>760</v>
      </c>
      <c r="E379" s="7"/>
      <c r="F379" s="59"/>
      <c r="G379" s="7"/>
      <c r="H379" s="7"/>
    </row>
    <row r="380" spans="2:8" x14ac:dyDescent="0.25">
      <c r="B380" s="64">
        <v>372</v>
      </c>
      <c r="C380" s="7" t="s">
        <v>609</v>
      </c>
      <c r="D380" s="7" t="s">
        <v>776</v>
      </c>
      <c r="E380" s="7"/>
      <c r="F380" s="59"/>
      <c r="G380" s="7"/>
      <c r="H380" s="7"/>
    </row>
    <row r="381" spans="2:8" x14ac:dyDescent="0.25">
      <c r="B381" s="64">
        <v>373</v>
      </c>
      <c r="C381" s="7" t="s">
        <v>610</v>
      </c>
      <c r="D381" s="7" t="s">
        <v>766</v>
      </c>
      <c r="E381" s="7"/>
      <c r="F381" s="59"/>
      <c r="G381" s="7"/>
      <c r="H381" s="7"/>
    </row>
    <row r="382" spans="2:8" x14ac:dyDescent="0.25">
      <c r="B382" s="64">
        <v>374</v>
      </c>
      <c r="C382" s="7" t="s">
        <v>611</v>
      </c>
      <c r="D382" s="7" t="s">
        <v>780</v>
      </c>
      <c r="E382" s="7"/>
      <c r="F382" s="59"/>
      <c r="G382" s="7"/>
      <c r="H382" s="7"/>
    </row>
    <row r="383" spans="2:8" x14ac:dyDescent="0.25">
      <c r="B383" s="64">
        <v>375</v>
      </c>
      <c r="C383" s="7" t="s">
        <v>612</v>
      </c>
      <c r="D383" s="7" t="s">
        <v>780</v>
      </c>
      <c r="E383" s="7"/>
      <c r="F383" s="59"/>
      <c r="G383" s="7"/>
      <c r="H383" s="7"/>
    </row>
    <row r="384" spans="2:8" x14ac:dyDescent="0.25">
      <c r="B384" s="64">
        <v>376</v>
      </c>
      <c r="C384" s="7" t="s">
        <v>613</v>
      </c>
      <c r="D384" s="7" t="s">
        <v>762</v>
      </c>
      <c r="E384" s="7"/>
      <c r="F384" s="59"/>
      <c r="G384" s="7"/>
      <c r="H384" s="7"/>
    </row>
    <row r="385" spans="2:8" x14ac:dyDescent="0.25">
      <c r="B385" s="64">
        <v>377</v>
      </c>
      <c r="C385" s="7" t="s">
        <v>614</v>
      </c>
      <c r="D385" s="7" t="s">
        <v>746</v>
      </c>
      <c r="E385" s="7"/>
      <c r="F385" s="59"/>
      <c r="G385" s="7"/>
      <c r="H385" s="7"/>
    </row>
    <row r="386" spans="2:8" x14ac:dyDescent="0.25">
      <c r="B386" s="64">
        <v>378</v>
      </c>
      <c r="C386" s="7" t="s">
        <v>615</v>
      </c>
      <c r="D386" s="7" t="s">
        <v>773</v>
      </c>
      <c r="E386" s="7"/>
      <c r="F386" s="59"/>
      <c r="G386" s="7"/>
      <c r="H386" s="7"/>
    </row>
    <row r="387" spans="2:8" x14ac:dyDescent="0.25">
      <c r="B387" s="64">
        <v>379</v>
      </c>
      <c r="C387" s="7" t="s">
        <v>616</v>
      </c>
      <c r="D387" s="7" t="s">
        <v>765</v>
      </c>
      <c r="E387" s="7"/>
      <c r="F387" s="59"/>
      <c r="G387" s="7"/>
      <c r="H387" s="7"/>
    </row>
    <row r="388" spans="2:8" x14ac:dyDescent="0.25">
      <c r="B388" s="64">
        <v>380</v>
      </c>
      <c r="C388" s="7" t="s">
        <v>617</v>
      </c>
      <c r="D388" s="7" t="s">
        <v>797</v>
      </c>
      <c r="E388" s="7"/>
      <c r="F388" s="59"/>
      <c r="G388" s="7"/>
      <c r="H388" s="7"/>
    </row>
    <row r="389" spans="2:8" x14ac:dyDescent="0.25">
      <c r="B389" s="64">
        <v>381</v>
      </c>
      <c r="C389" s="7" t="s">
        <v>618</v>
      </c>
      <c r="D389" s="7" t="s">
        <v>770</v>
      </c>
      <c r="E389" s="7"/>
      <c r="F389" s="59"/>
      <c r="G389" s="7"/>
      <c r="H389" s="7"/>
    </row>
    <row r="390" spans="2:8" x14ac:dyDescent="0.25">
      <c r="B390" s="64">
        <v>382</v>
      </c>
      <c r="C390" s="7" t="s">
        <v>619</v>
      </c>
      <c r="D390" s="7" t="s">
        <v>797</v>
      </c>
      <c r="E390" s="7"/>
      <c r="F390" s="59"/>
      <c r="G390" s="7"/>
      <c r="H390" s="7"/>
    </row>
    <row r="391" spans="2:8" x14ac:dyDescent="0.25">
      <c r="B391" s="64">
        <v>383</v>
      </c>
      <c r="C391" s="7" t="s">
        <v>620</v>
      </c>
      <c r="D391" s="7" t="s">
        <v>816</v>
      </c>
      <c r="E391" s="7"/>
      <c r="F391" s="59"/>
      <c r="G391" s="7"/>
      <c r="H391" s="7"/>
    </row>
    <row r="392" spans="2:8" x14ac:dyDescent="0.25">
      <c r="B392" s="64">
        <v>384</v>
      </c>
      <c r="C392" s="7" t="s">
        <v>621</v>
      </c>
      <c r="D392" s="7" t="s">
        <v>768</v>
      </c>
      <c r="E392" s="7"/>
      <c r="F392" s="59"/>
      <c r="G392" s="7"/>
      <c r="H392" s="7"/>
    </row>
    <row r="393" spans="2:8" x14ac:dyDescent="0.25">
      <c r="B393" s="64">
        <v>385</v>
      </c>
      <c r="C393" s="7" t="s">
        <v>622</v>
      </c>
      <c r="D393" s="7" t="s">
        <v>760</v>
      </c>
      <c r="E393" s="7"/>
      <c r="F393" s="59"/>
      <c r="G393" s="7"/>
      <c r="H393" s="7"/>
    </row>
    <row r="394" spans="2:8" x14ac:dyDescent="0.25">
      <c r="B394" s="64">
        <v>386</v>
      </c>
      <c r="C394" s="7" t="s">
        <v>623</v>
      </c>
      <c r="D394" s="7" t="s">
        <v>787</v>
      </c>
      <c r="E394" s="7"/>
      <c r="F394" s="59"/>
      <c r="G394" s="7"/>
      <c r="H394" s="7"/>
    </row>
    <row r="395" spans="2:8" x14ac:dyDescent="0.25">
      <c r="B395" s="64">
        <v>387</v>
      </c>
      <c r="C395" s="7" t="s">
        <v>624</v>
      </c>
      <c r="D395" s="7" t="s">
        <v>800</v>
      </c>
      <c r="E395" s="7"/>
      <c r="F395" s="59"/>
      <c r="G395" s="7"/>
      <c r="H395" s="7"/>
    </row>
    <row r="396" spans="2:8" x14ac:dyDescent="0.25">
      <c r="B396" s="64">
        <v>388</v>
      </c>
      <c r="C396" s="7" t="s">
        <v>625</v>
      </c>
      <c r="D396" s="7" t="s">
        <v>795</v>
      </c>
      <c r="E396" s="7"/>
      <c r="F396" s="59"/>
      <c r="G396" s="7"/>
      <c r="H396" s="7"/>
    </row>
    <row r="397" spans="2:8" x14ac:dyDescent="0.25">
      <c r="B397" s="64">
        <v>389</v>
      </c>
      <c r="C397" s="7" t="s">
        <v>626</v>
      </c>
      <c r="D397" s="7" t="s">
        <v>762</v>
      </c>
      <c r="E397" s="7"/>
      <c r="F397" s="59"/>
      <c r="G397" s="7"/>
      <c r="H397" s="7"/>
    </row>
    <row r="398" spans="2:8" x14ac:dyDescent="0.25">
      <c r="B398" s="64">
        <v>390</v>
      </c>
      <c r="C398" s="7" t="s">
        <v>627</v>
      </c>
      <c r="D398" s="7" t="s">
        <v>765</v>
      </c>
      <c r="E398" s="7"/>
      <c r="F398" s="59"/>
      <c r="G398" s="7"/>
      <c r="H398" s="7"/>
    </row>
    <row r="399" spans="2:8" x14ac:dyDescent="0.25">
      <c r="B399" s="64">
        <v>391</v>
      </c>
      <c r="C399" s="7" t="s">
        <v>628</v>
      </c>
      <c r="D399" s="7" t="s">
        <v>807</v>
      </c>
      <c r="E399" s="7"/>
      <c r="F399" s="59"/>
      <c r="G399" s="7"/>
      <c r="H399" s="7"/>
    </row>
    <row r="400" spans="2:8" x14ac:dyDescent="0.25">
      <c r="B400" s="64">
        <v>392</v>
      </c>
      <c r="C400" s="7" t="s">
        <v>629</v>
      </c>
      <c r="D400" s="7" t="s">
        <v>771</v>
      </c>
      <c r="E400" s="7"/>
      <c r="F400" s="59"/>
      <c r="G400" s="7"/>
      <c r="H400" s="7"/>
    </row>
    <row r="401" spans="2:8" x14ac:dyDescent="0.25">
      <c r="B401" s="64">
        <v>393</v>
      </c>
      <c r="C401" s="7" t="s">
        <v>630</v>
      </c>
      <c r="D401" s="7" t="s">
        <v>809</v>
      </c>
      <c r="E401" s="7"/>
      <c r="F401" s="59"/>
      <c r="G401" s="7"/>
      <c r="H401" s="7"/>
    </row>
    <row r="402" spans="2:8" x14ac:dyDescent="0.25">
      <c r="B402" s="64">
        <v>394</v>
      </c>
      <c r="C402" s="7" t="s">
        <v>631</v>
      </c>
      <c r="D402" s="7" t="s">
        <v>813</v>
      </c>
      <c r="E402" s="7"/>
      <c r="F402" s="59"/>
      <c r="G402" s="7"/>
      <c r="H402" s="7"/>
    </row>
    <row r="403" spans="2:8" x14ac:dyDescent="0.25">
      <c r="B403" s="64">
        <v>395</v>
      </c>
      <c r="C403" s="7" t="s">
        <v>632</v>
      </c>
      <c r="D403" s="7" t="s">
        <v>802</v>
      </c>
      <c r="E403" s="7"/>
      <c r="F403" s="59"/>
      <c r="G403" s="7"/>
      <c r="H403" s="7"/>
    </row>
    <row r="404" spans="2:8" x14ac:dyDescent="0.25">
      <c r="B404" s="64">
        <v>396</v>
      </c>
      <c r="C404" s="7" t="s">
        <v>633</v>
      </c>
      <c r="D404" s="7" t="s">
        <v>811</v>
      </c>
      <c r="E404" s="7"/>
      <c r="F404" s="59"/>
      <c r="G404" s="7"/>
      <c r="H404" s="7"/>
    </row>
    <row r="405" spans="2:8" x14ac:dyDescent="0.25">
      <c r="B405" s="64">
        <v>397</v>
      </c>
      <c r="C405" s="7" t="s">
        <v>634</v>
      </c>
      <c r="D405" s="7" t="s">
        <v>808</v>
      </c>
      <c r="E405" s="7"/>
      <c r="F405" s="59"/>
      <c r="G405" s="7"/>
      <c r="H405" s="7"/>
    </row>
    <row r="406" spans="2:8" x14ac:dyDescent="0.25">
      <c r="B406" s="64">
        <v>398</v>
      </c>
      <c r="C406" s="7" t="s">
        <v>635</v>
      </c>
      <c r="D406" s="7" t="s">
        <v>785</v>
      </c>
      <c r="E406" s="7"/>
      <c r="F406" s="59"/>
      <c r="G406" s="7"/>
      <c r="H406" s="7"/>
    </row>
    <row r="407" spans="2:8" x14ac:dyDescent="0.25">
      <c r="B407" s="64">
        <v>399</v>
      </c>
      <c r="C407" s="7" t="s">
        <v>636</v>
      </c>
      <c r="D407" s="7" t="s">
        <v>812</v>
      </c>
      <c r="E407" s="7"/>
      <c r="F407" s="59"/>
      <c r="G407" s="7"/>
      <c r="H407" s="7"/>
    </row>
    <row r="408" spans="2:8" x14ac:dyDescent="0.25">
      <c r="B408" s="64">
        <v>400</v>
      </c>
      <c r="C408" s="7" t="s">
        <v>637</v>
      </c>
      <c r="D408" s="7" t="s">
        <v>816</v>
      </c>
      <c r="E408" s="7"/>
      <c r="F408" s="59"/>
      <c r="G408" s="7"/>
      <c r="H408" s="7"/>
    </row>
    <row r="409" spans="2:8" x14ac:dyDescent="0.25">
      <c r="B409" s="64">
        <v>401</v>
      </c>
      <c r="C409" s="7" t="s">
        <v>638</v>
      </c>
      <c r="D409" s="7" t="s">
        <v>779</v>
      </c>
      <c r="E409" s="7"/>
      <c r="F409" s="59"/>
      <c r="G409" s="7"/>
      <c r="H409" s="7"/>
    </row>
    <row r="410" spans="2:8" x14ac:dyDescent="0.25">
      <c r="B410" s="64">
        <v>402</v>
      </c>
      <c r="C410" s="7" t="s">
        <v>639</v>
      </c>
      <c r="D410" s="7" t="s">
        <v>763</v>
      </c>
      <c r="E410" s="7"/>
      <c r="F410" s="59"/>
      <c r="G410" s="7"/>
      <c r="H410" s="7"/>
    </row>
    <row r="411" spans="2:8" x14ac:dyDescent="0.25">
      <c r="B411" s="64">
        <v>403</v>
      </c>
      <c r="C411" s="7" t="s">
        <v>640</v>
      </c>
      <c r="D411" s="7" t="s">
        <v>784</v>
      </c>
      <c r="E411" s="7"/>
      <c r="F411" s="59"/>
      <c r="G411" s="7"/>
      <c r="H411" s="7"/>
    </row>
    <row r="412" spans="2:8" x14ac:dyDescent="0.25">
      <c r="B412" s="64">
        <v>404</v>
      </c>
      <c r="C412" s="7" t="s">
        <v>641</v>
      </c>
      <c r="D412" s="7" t="s">
        <v>771</v>
      </c>
      <c r="E412" s="7"/>
      <c r="F412" s="59"/>
      <c r="G412" s="7"/>
      <c r="H412" s="7"/>
    </row>
    <row r="413" spans="2:8" x14ac:dyDescent="0.25">
      <c r="B413" s="64">
        <v>405</v>
      </c>
      <c r="C413" s="7" t="s">
        <v>642</v>
      </c>
      <c r="D413" s="7" t="s">
        <v>808</v>
      </c>
      <c r="E413" s="7"/>
      <c r="F413" s="59"/>
      <c r="G413" s="7"/>
      <c r="H413" s="7"/>
    </row>
    <row r="414" spans="2:8" x14ac:dyDescent="0.25">
      <c r="B414" s="64">
        <v>406</v>
      </c>
      <c r="C414" s="7" t="s">
        <v>643</v>
      </c>
      <c r="D414" s="7" t="s">
        <v>766</v>
      </c>
      <c r="E414" s="7"/>
      <c r="F414" s="59"/>
      <c r="G414" s="7"/>
      <c r="H414" s="7"/>
    </row>
    <row r="415" spans="2:8" x14ac:dyDescent="0.25">
      <c r="B415" s="64">
        <v>407</v>
      </c>
      <c r="C415" s="7" t="s">
        <v>644</v>
      </c>
      <c r="D415" s="7" t="s">
        <v>784</v>
      </c>
      <c r="E415" s="7"/>
      <c r="F415" s="59"/>
      <c r="G415" s="7"/>
      <c r="H415" s="7"/>
    </row>
    <row r="416" spans="2:8" x14ac:dyDescent="0.25">
      <c r="B416" s="64">
        <v>408</v>
      </c>
      <c r="C416" s="7" t="s">
        <v>645</v>
      </c>
      <c r="D416" s="7" t="s">
        <v>816</v>
      </c>
      <c r="E416" s="7"/>
      <c r="F416" s="59"/>
      <c r="G416" s="7"/>
      <c r="H416" s="7"/>
    </row>
    <row r="417" spans="2:8" x14ac:dyDescent="0.25">
      <c r="B417" s="64">
        <v>409</v>
      </c>
      <c r="C417" s="7" t="s">
        <v>646</v>
      </c>
      <c r="D417" s="7" t="s">
        <v>813</v>
      </c>
      <c r="E417" s="7"/>
      <c r="F417" s="59"/>
      <c r="G417" s="7"/>
      <c r="H417" s="7"/>
    </row>
    <row r="418" spans="2:8" x14ac:dyDescent="0.25">
      <c r="B418" s="64">
        <v>410</v>
      </c>
      <c r="C418" s="7" t="s">
        <v>647</v>
      </c>
      <c r="D418" s="7" t="s">
        <v>790</v>
      </c>
      <c r="E418" s="7"/>
      <c r="F418" s="59"/>
      <c r="G418" s="7"/>
      <c r="H418" s="7"/>
    </row>
    <row r="419" spans="2:8" x14ac:dyDescent="0.25">
      <c r="B419" s="64">
        <v>411</v>
      </c>
      <c r="C419" s="7" t="s">
        <v>648</v>
      </c>
      <c r="D419" s="7" t="s">
        <v>799</v>
      </c>
      <c r="E419" s="7"/>
      <c r="F419" s="59"/>
      <c r="G419" s="7"/>
      <c r="H419" s="7"/>
    </row>
    <row r="420" spans="2:8" x14ac:dyDescent="0.25">
      <c r="B420" s="64">
        <v>412</v>
      </c>
      <c r="C420" s="7" t="s">
        <v>649</v>
      </c>
      <c r="D420" s="7" t="s">
        <v>803</v>
      </c>
      <c r="E420" s="7"/>
      <c r="F420" s="59"/>
      <c r="G420" s="7"/>
      <c r="H420" s="7"/>
    </row>
    <row r="421" spans="2:8" x14ac:dyDescent="0.25">
      <c r="B421" s="64">
        <v>413</v>
      </c>
      <c r="C421" s="7" t="s">
        <v>650</v>
      </c>
      <c r="D421" s="7" t="s">
        <v>807</v>
      </c>
      <c r="E421" s="7"/>
      <c r="F421" s="59"/>
      <c r="G421" s="7"/>
      <c r="H421" s="7"/>
    </row>
    <row r="422" spans="2:8" x14ac:dyDescent="0.25">
      <c r="B422" s="64">
        <v>414</v>
      </c>
      <c r="C422" s="7" t="s">
        <v>651</v>
      </c>
      <c r="D422" s="7" t="s">
        <v>766</v>
      </c>
      <c r="E422" s="7"/>
      <c r="F422" s="59"/>
      <c r="G422" s="7"/>
      <c r="H422" s="7"/>
    </row>
    <row r="423" spans="2:8" x14ac:dyDescent="0.25">
      <c r="B423" s="64">
        <v>415</v>
      </c>
      <c r="C423" s="7" t="s">
        <v>652</v>
      </c>
      <c r="D423" s="7" t="s">
        <v>808</v>
      </c>
      <c r="E423" s="7"/>
      <c r="F423" s="59"/>
      <c r="G423" s="7"/>
      <c r="H423" s="7"/>
    </row>
    <row r="424" spans="2:8" x14ac:dyDescent="0.25">
      <c r="B424" s="64">
        <v>416</v>
      </c>
      <c r="C424" s="7" t="s">
        <v>653</v>
      </c>
      <c r="D424" s="7" t="s">
        <v>757</v>
      </c>
      <c r="E424" s="7"/>
      <c r="F424" s="59"/>
      <c r="G424" s="7"/>
      <c r="H424" s="7"/>
    </row>
    <row r="425" spans="2:8" x14ac:dyDescent="0.25">
      <c r="B425" s="64">
        <v>417</v>
      </c>
      <c r="C425" s="7" t="s">
        <v>654</v>
      </c>
      <c r="D425" s="7" t="s">
        <v>815</v>
      </c>
      <c r="E425" s="7"/>
      <c r="F425" s="59"/>
      <c r="G425" s="7"/>
      <c r="H425" s="7"/>
    </row>
    <row r="426" spans="2:8" x14ac:dyDescent="0.25">
      <c r="B426" s="64">
        <v>418</v>
      </c>
      <c r="C426" s="7" t="s">
        <v>655</v>
      </c>
      <c r="D426" s="7" t="s">
        <v>756</v>
      </c>
      <c r="E426" s="7"/>
      <c r="F426" s="59"/>
      <c r="G426" s="7"/>
      <c r="H426" s="7"/>
    </row>
    <row r="427" spans="2:8" x14ac:dyDescent="0.25">
      <c r="B427" s="64">
        <v>419</v>
      </c>
      <c r="C427" s="7" t="s">
        <v>656</v>
      </c>
      <c r="D427" s="7" t="s">
        <v>751</v>
      </c>
      <c r="E427" s="7"/>
      <c r="F427" s="59"/>
      <c r="G427" s="7"/>
      <c r="H427" s="7"/>
    </row>
    <row r="428" spans="2:8" x14ac:dyDescent="0.25">
      <c r="B428" s="64">
        <v>420</v>
      </c>
      <c r="C428" s="7" t="s">
        <v>657</v>
      </c>
      <c r="D428" s="7" t="s">
        <v>774</v>
      </c>
      <c r="E428" s="7"/>
      <c r="F428" s="59"/>
      <c r="G428" s="7"/>
      <c r="H428" s="7"/>
    </row>
    <row r="429" spans="2:8" x14ac:dyDescent="0.25">
      <c r="B429" s="64">
        <v>421</v>
      </c>
      <c r="C429" s="7" t="s">
        <v>658</v>
      </c>
      <c r="D429" s="7" t="s">
        <v>775</v>
      </c>
      <c r="E429" s="7"/>
      <c r="F429" s="59"/>
      <c r="G429" s="7"/>
      <c r="H429" s="7"/>
    </row>
    <row r="430" spans="2:8" x14ac:dyDescent="0.25">
      <c r="B430" s="64">
        <v>422</v>
      </c>
      <c r="C430" s="7" t="s">
        <v>659</v>
      </c>
      <c r="D430" s="7" t="s">
        <v>778</v>
      </c>
      <c r="E430" s="7"/>
      <c r="F430" s="59"/>
      <c r="G430" s="7"/>
      <c r="H430" s="7"/>
    </row>
    <row r="431" spans="2:8" x14ac:dyDescent="0.25">
      <c r="B431" s="64">
        <v>423</v>
      </c>
      <c r="C431" s="7" t="s">
        <v>660</v>
      </c>
      <c r="D431" s="7" t="s">
        <v>816</v>
      </c>
      <c r="E431" s="7"/>
      <c r="F431" s="59"/>
      <c r="G431" s="7"/>
      <c r="H431" s="7"/>
    </row>
    <row r="432" spans="2:8" x14ac:dyDescent="0.25">
      <c r="B432" s="64">
        <v>424</v>
      </c>
      <c r="C432" s="7" t="s">
        <v>661</v>
      </c>
      <c r="D432" s="7" t="s">
        <v>751</v>
      </c>
      <c r="E432" s="7"/>
      <c r="F432" s="59"/>
      <c r="G432" s="7"/>
      <c r="H432" s="7"/>
    </row>
    <row r="433" spans="2:8" x14ac:dyDescent="0.25">
      <c r="B433" s="64">
        <v>425</v>
      </c>
      <c r="C433" s="7" t="s">
        <v>662</v>
      </c>
      <c r="D433" s="7" t="s">
        <v>804</v>
      </c>
      <c r="E433" s="7"/>
      <c r="F433" s="59"/>
      <c r="G433" s="7"/>
      <c r="H433" s="7"/>
    </row>
    <row r="434" spans="2:8" x14ac:dyDescent="0.25">
      <c r="B434" s="64">
        <v>426</v>
      </c>
      <c r="C434" s="7" t="s">
        <v>663</v>
      </c>
      <c r="D434" s="7" t="s">
        <v>784</v>
      </c>
      <c r="E434" s="7"/>
      <c r="F434" s="59"/>
      <c r="G434" s="7"/>
      <c r="H434" s="7"/>
    </row>
    <row r="435" spans="2:8" x14ac:dyDescent="0.25">
      <c r="B435" s="64">
        <v>427</v>
      </c>
      <c r="C435" s="7" t="s">
        <v>664</v>
      </c>
      <c r="D435" s="7" t="s">
        <v>776</v>
      </c>
      <c r="E435" s="7"/>
      <c r="F435" s="59"/>
      <c r="G435" s="7"/>
      <c r="H435" s="7"/>
    </row>
    <row r="436" spans="2:8" x14ac:dyDescent="0.25">
      <c r="B436" s="64">
        <v>428</v>
      </c>
      <c r="C436" s="7" t="s">
        <v>665</v>
      </c>
      <c r="D436" s="7" t="s">
        <v>772</v>
      </c>
      <c r="E436" s="7"/>
      <c r="F436" s="59"/>
      <c r="G436" s="7"/>
      <c r="H436" s="7"/>
    </row>
    <row r="437" spans="2:8" x14ac:dyDescent="0.25">
      <c r="B437" s="64">
        <v>429</v>
      </c>
      <c r="C437" s="7" t="s">
        <v>666</v>
      </c>
      <c r="D437" s="7" t="s">
        <v>745</v>
      </c>
      <c r="E437" s="7"/>
      <c r="F437" s="59"/>
      <c r="G437" s="7"/>
      <c r="H437" s="7"/>
    </row>
    <row r="438" spans="2:8" x14ac:dyDescent="0.25">
      <c r="B438" s="64">
        <v>430</v>
      </c>
      <c r="C438" s="7" t="s">
        <v>667</v>
      </c>
      <c r="D438" s="7" t="s">
        <v>782</v>
      </c>
      <c r="E438" s="7"/>
      <c r="F438" s="59"/>
      <c r="G438" s="7"/>
      <c r="H438" s="7"/>
    </row>
    <row r="439" spans="2:8" x14ac:dyDescent="0.25">
      <c r="B439" s="64">
        <v>431</v>
      </c>
      <c r="C439" s="7" t="s">
        <v>668</v>
      </c>
      <c r="D439" s="7" t="s">
        <v>768</v>
      </c>
      <c r="E439" s="7"/>
      <c r="F439" s="59"/>
      <c r="G439" s="7"/>
      <c r="H439" s="7"/>
    </row>
    <row r="440" spans="2:8" x14ac:dyDescent="0.25">
      <c r="B440" s="64">
        <v>432</v>
      </c>
      <c r="C440" s="7" t="s">
        <v>669</v>
      </c>
      <c r="D440" s="7" t="s">
        <v>778</v>
      </c>
      <c r="E440" s="7"/>
      <c r="F440" s="59"/>
      <c r="G440" s="7"/>
      <c r="H440" s="7"/>
    </row>
    <row r="441" spans="2:8" x14ac:dyDescent="0.25">
      <c r="B441" s="64">
        <v>433</v>
      </c>
      <c r="C441" s="7" t="s">
        <v>670</v>
      </c>
      <c r="D441" s="7" t="s">
        <v>789</v>
      </c>
      <c r="E441" s="7"/>
      <c r="F441" s="59"/>
      <c r="G441" s="7"/>
      <c r="H441" s="7"/>
    </row>
    <row r="442" spans="2:8" x14ac:dyDescent="0.25">
      <c r="B442" s="64">
        <v>434</v>
      </c>
      <c r="C442" s="7" t="s">
        <v>671</v>
      </c>
      <c r="D442" s="7" t="s">
        <v>766</v>
      </c>
      <c r="E442" s="7"/>
      <c r="F442" s="59"/>
      <c r="G442" s="7"/>
      <c r="H442" s="7"/>
    </row>
    <row r="443" spans="2:8" x14ac:dyDescent="0.25">
      <c r="B443" s="64">
        <v>435</v>
      </c>
      <c r="C443" s="7" t="s">
        <v>672</v>
      </c>
      <c r="D443" s="7" t="s">
        <v>760</v>
      </c>
      <c r="E443" s="7"/>
      <c r="F443" s="59"/>
      <c r="G443" s="7"/>
      <c r="H443" s="7"/>
    </row>
    <row r="444" spans="2:8" x14ac:dyDescent="0.25">
      <c r="B444" s="64">
        <v>436</v>
      </c>
      <c r="C444" s="7" t="s">
        <v>673</v>
      </c>
      <c r="D444" s="7" t="s">
        <v>749</v>
      </c>
      <c r="E444" s="7"/>
      <c r="F444" s="59"/>
      <c r="G444" s="7"/>
      <c r="H444" s="7"/>
    </row>
    <row r="445" spans="2:8" x14ac:dyDescent="0.25">
      <c r="B445" s="64">
        <v>437</v>
      </c>
      <c r="C445" s="7" t="s">
        <v>674</v>
      </c>
      <c r="D445" s="7" t="s">
        <v>767</v>
      </c>
      <c r="E445" s="7"/>
      <c r="F445" s="59"/>
      <c r="G445" s="7"/>
      <c r="H445" s="7"/>
    </row>
    <row r="446" spans="2:8" x14ac:dyDescent="0.25">
      <c r="B446" s="64">
        <v>438</v>
      </c>
      <c r="C446" s="7" t="s">
        <v>675</v>
      </c>
      <c r="D446" s="7" t="s">
        <v>808</v>
      </c>
      <c r="E446" s="7"/>
      <c r="F446" s="59"/>
      <c r="G446" s="7"/>
      <c r="H446" s="7"/>
    </row>
    <row r="447" spans="2:8" x14ac:dyDescent="0.25">
      <c r="B447" s="64">
        <v>439</v>
      </c>
      <c r="C447" s="7" t="s">
        <v>676</v>
      </c>
      <c r="D447" s="7" t="s">
        <v>796</v>
      </c>
      <c r="E447" s="7"/>
      <c r="F447" s="59"/>
      <c r="G447" s="7"/>
      <c r="H447" s="7"/>
    </row>
    <row r="448" spans="2:8" x14ac:dyDescent="0.25">
      <c r="B448" s="64">
        <v>440</v>
      </c>
      <c r="C448" s="7" t="s">
        <v>677</v>
      </c>
      <c r="D448" s="7" t="s">
        <v>790</v>
      </c>
      <c r="E448" s="7"/>
      <c r="F448" s="59"/>
      <c r="G448" s="7"/>
      <c r="H448" s="7"/>
    </row>
    <row r="449" spans="2:8" x14ac:dyDescent="0.25">
      <c r="B449" s="64">
        <v>441</v>
      </c>
      <c r="C449" s="7" t="s">
        <v>678</v>
      </c>
      <c r="D449" s="7" t="s">
        <v>804</v>
      </c>
      <c r="E449" s="7"/>
      <c r="F449" s="59"/>
      <c r="G449" s="7"/>
      <c r="H449" s="7"/>
    </row>
    <row r="450" spans="2:8" x14ac:dyDescent="0.25">
      <c r="B450" s="64">
        <v>442</v>
      </c>
      <c r="C450" s="7" t="s">
        <v>679</v>
      </c>
      <c r="D450" s="7" t="s">
        <v>804</v>
      </c>
      <c r="E450" s="7"/>
      <c r="F450" s="59"/>
      <c r="G450" s="7"/>
      <c r="H450" s="7"/>
    </row>
    <row r="451" spans="2:8" x14ac:dyDescent="0.25">
      <c r="B451" s="64">
        <v>443</v>
      </c>
      <c r="C451" s="7" t="s">
        <v>680</v>
      </c>
      <c r="D451" s="7" t="s">
        <v>806</v>
      </c>
      <c r="E451" s="7"/>
      <c r="F451" s="59"/>
      <c r="G451" s="7"/>
      <c r="H451" s="7"/>
    </row>
    <row r="452" spans="2:8" x14ac:dyDescent="0.25">
      <c r="B452" s="64">
        <v>444</v>
      </c>
      <c r="C452" s="7" t="s">
        <v>681</v>
      </c>
      <c r="D452" s="7" t="s">
        <v>787</v>
      </c>
      <c r="E452" s="7"/>
      <c r="F452" s="59"/>
      <c r="G452" s="7"/>
      <c r="H452" s="7"/>
    </row>
    <row r="453" spans="2:8" x14ac:dyDescent="0.25">
      <c r="B453" s="64">
        <v>445</v>
      </c>
      <c r="C453" s="7" t="s">
        <v>682</v>
      </c>
      <c r="D453" s="7" t="s">
        <v>794</v>
      </c>
      <c r="E453" s="7"/>
      <c r="F453" s="59"/>
      <c r="G453" s="7"/>
      <c r="H453" s="7"/>
    </row>
    <row r="454" spans="2:8" x14ac:dyDescent="0.25">
      <c r="B454" s="64">
        <v>446</v>
      </c>
      <c r="C454" s="7" t="s">
        <v>683</v>
      </c>
      <c r="D454" s="7" t="s">
        <v>736</v>
      </c>
      <c r="E454" s="7"/>
      <c r="F454" s="59"/>
      <c r="G454" s="7"/>
      <c r="H454" s="7"/>
    </row>
    <row r="455" spans="2:8" x14ac:dyDescent="0.25">
      <c r="B455" s="64">
        <v>447</v>
      </c>
      <c r="C455" s="7" t="s">
        <v>684</v>
      </c>
      <c r="D455" s="7" t="s">
        <v>817</v>
      </c>
      <c r="E455" s="7"/>
      <c r="F455" s="59"/>
      <c r="G455" s="7"/>
      <c r="H455" s="7"/>
    </row>
    <row r="456" spans="2:8" x14ac:dyDescent="0.25">
      <c r="B456" s="64">
        <v>448</v>
      </c>
      <c r="C456" s="7" t="s">
        <v>744</v>
      </c>
      <c r="D456" s="7" t="s">
        <v>790</v>
      </c>
      <c r="E456" s="7"/>
      <c r="F456" s="59"/>
      <c r="G456" s="7"/>
      <c r="H456" s="7"/>
    </row>
    <row r="457" spans="2:8" x14ac:dyDescent="0.25">
      <c r="B457" s="64">
        <v>449</v>
      </c>
      <c r="C457" s="7" t="s">
        <v>685</v>
      </c>
      <c r="D457" s="7" t="s">
        <v>792</v>
      </c>
      <c r="E457" s="7"/>
      <c r="F457" s="59"/>
      <c r="G457" s="7"/>
      <c r="H457" s="7"/>
    </row>
    <row r="458" spans="2:8" x14ac:dyDescent="0.25">
      <c r="B458" s="64">
        <v>450</v>
      </c>
      <c r="C458" s="7" t="s">
        <v>686</v>
      </c>
      <c r="D458" s="7" t="s">
        <v>754</v>
      </c>
      <c r="E458" s="7"/>
      <c r="F458" s="59"/>
      <c r="G458" s="7"/>
      <c r="H458" s="7"/>
    </row>
    <row r="459" spans="2:8" x14ac:dyDescent="0.25">
      <c r="B459" s="64">
        <v>451</v>
      </c>
      <c r="C459" s="7" t="s">
        <v>687</v>
      </c>
      <c r="D459" s="7" t="s">
        <v>801</v>
      </c>
      <c r="E459" s="7"/>
      <c r="F459" s="59"/>
      <c r="G459" s="7"/>
      <c r="H459" s="7"/>
    </row>
    <row r="460" spans="2:8" x14ac:dyDescent="0.25">
      <c r="B460" s="64">
        <v>452</v>
      </c>
      <c r="C460" s="7" t="s">
        <v>688</v>
      </c>
      <c r="D460" s="7" t="s">
        <v>756</v>
      </c>
      <c r="E460" s="7"/>
      <c r="F460" s="59"/>
      <c r="G460" s="7"/>
      <c r="H460" s="7"/>
    </row>
    <row r="461" spans="2:8" x14ac:dyDescent="0.25">
      <c r="B461" s="64">
        <v>453</v>
      </c>
      <c r="C461" s="7" t="s">
        <v>689</v>
      </c>
      <c r="D461" s="7" t="s">
        <v>754</v>
      </c>
      <c r="E461" s="7"/>
      <c r="F461" s="59"/>
      <c r="G461" s="7"/>
      <c r="H461" s="7"/>
    </row>
    <row r="462" spans="2:8" x14ac:dyDescent="0.25">
      <c r="B462" s="64">
        <v>454</v>
      </c>
      <c r="C462" s="7" t="s">
        <v>690</v>
      </c>
      <c r="D462" s="7" t="s">
        <v>798</v>
      </c>
      <c r="E462" s="7"/>
      <c r="F462" s="59"/>
      <c r="G462" s="7"/>
      <c r="H462" s="7"/>
    </row>
    <row r="463" spans="2:8" x14ac:dyDescent="0.25">
      <c r="B463" s="64">
        <v>455</v>
      </c>
      <c r="C463" s="7" t="s">
        <v>691</v>
      </c>
      <c r="D463" s="7" t="s">
        <v>767</v>
      </c>
      <c r="E463" s="7"/>
      <c r="F463" s="59"/>
      <c r="G463" s="7"/>
      <c r="H463" s="7"/>
    </row>
    <row r="464" spans="2:8" x14ac:dyDescent="0.25">
      <c r="B464" s="64">
        <v>456</v>
      </c>
      <c r="C464" s="7" t="s">
        <v>692</v>
      </c>
      <c r="D464" s="7" t="s">
        <v>786</v>
      </c>
      <c r="E464" s="7"/>
      <c r="F464" s="59"/>
      <c r="G464" s="7"/>
      <c r="H464" s="7"/>
    </row>
    <row r="465" spans="2:8" x14ac:dyDescent="0.25">
      <c r="B465" s="64">
        <v>457</v>
      </c>
      <c r="C465" s="7" t="s">
        <v>693</v>
      </c>
      <c r="D465" s="7" t="s">
        <v>736</v>
      </c>
      <c r="E465" s="7"/>
      <c r="F465" s="59"/>
      <c r="G465" s="7"/>
      <c r="H465" s="7"/>
    </row>
    <row r="466" spans="2:8" x14ac:dyDescent="0.25">
      <c r="B466" s="64">
        <v>458</v>
      </c>
      <c r="C466" s="7" t="s">
        <v>694</v>
      </c>
      <c r="D466" s="7" t="s">
        <v>799</v>
      </c>
      <c r="E466" s="7"/>
      <c r="F466" s="59"/>
      <c r="G466" s="7"/>
      <c r="H466" s="7"/>
    </row>
    <row r="467" spans="2:8" x14ac:dyDescent="0.25">
      <c r="B467" s="64">
        <v>459</v>
      </c>
      <c r="C467" s="7" t="s">
        <v>695</v>
      </c>
      <c r="D467" s="7" t="s">
        <v>778</v>
      </c>
      <c r="E467" s="7"/>
      <c r="F467" s="59"/>
      <c r="G467" s="7"/>
      <c r="H467" s="7"/>
    </row>
    <row r="468" spans="2:8" x14ac:dyDescent="0.25">
      <c r="B468" s="64">
        <v>460</v>
      </c>
      <c r="C468" s="7" t="s">
        <v>742</v>
      </c>
      <c r="D468" s="7" t="s">
        <v>761</v>
      </c>
      <c r="E468" s="7"/>
      <c r="F468" s="59"/>
      <c r="G468" s="7"/>
      <c r="H468" s="7"/>
    </row>
    <row r="469" spans="2:8" x14ac:dyDescent="0.25">
      <c r="B469" s="64">
        <v>461</v>
      </c>
      <c r="C469" s="7" t="s">
        <v>696</v>
      </c>
      <c r="D469" s="7" t="s">
        <v>736</v>
      </c>
      <c r="E469" s="7"/>
      <c r="F469" s="59"/>
      <c r="G469" s="7"/>
      <c r="H469" s="7"/>
    </row>
    <row r="470" spans="2:8" x14ac:dyDescent="0.25">
      <c r="B470" s="64">
        <v>462</v>
      </c>
      <c r="C470" s="7" t="s">
        <v>697</v>
      </c>
      <c r="D470" s="7" t="s">
        <v>809</v>
      </c>
      <c r="E470" s="7"/>
      <c r="F470" s="59"/>
      <c r="G470" s="7"/>
      <c r="H470" s="7"/>
    </row>
    <row r="471" spans="2:8" x14ac:dyDescent="0.25">
      <c r="B471" s="64">
        <v>463</v>
      </c>
      <c r="C471" s="7" t="s">
        <v>698</v>
      </c>
      <c r="D471" s="7" t="s">
        <v>797</v>
      </c>
      <c r="E471" s="7"/>
      <c r="F471" s="59"/>
      <c r="G471" s="7"/>
      <c r="H471" s="7"/>
    </row>
    <row r="472" spans="2:8" x14ac:dyDescent="0.25">
      <c r="B472" s="64">
        <v>464</v>
      </c>
      <c r="C472" s="7" t="s">
        <v>699</v>
      </c>
      <c r="D472" s="7" t="s">
        <v>773</v>
      </c>
      <c r="E472" s="7"/>
      <c r="F472" s="59"/>
      <c r="G472" s="7"/>
      <c r="H472" s="7"/>
    </row>
    <row r="473" spans="2:8" x14ac:dyDescent="0.25">
      <c r="B473" s="64">
        <v>465</v>
      </c>
      <c r="C473" s="7" t="s">
        <v>700</v>
      </c>
      <c r="D473" s="7" t="s">
        <v>760</v>
      </c>
      <c r="E473" s="7"/>
      <c r="F473" s="59"/>
      <c r="G473" s="7"/>
      <c r="H473" s="7"/>
    </row>
    <row r="474" spans="2:8" x14ac:dyDescent="0.25">
      <c r="B474" s="64">
        <v>466</v>
      </c>
      <c r="C474" s="7" t="s">
        <v>701</v>
      </c>
      <c r="D474" s="7" t="s">
        <v>765</v>
      </c>
      <c r="E474" s="7"/>
      <c r="F474" s="59"/>
      <c r="G474" s="7"/>
      <c r="H474" s="7"/>
    </row>
    <row r="475" spans="2:8" x14ac:dyDescent="0.25">
      <c r="B475" s="64">
        <v>467</v>
      </c>
      <c r="C475" s="7" t="s">
        <v>702</v>
      </c>
      <c r="D475" s="7" t="s">
        <v>803</v>
      </c>
      <c r="E475" s="7"/>
      <c r="F475" s="59"/>
      <c r="G475" s="7"/>
      <c r="H475" s="7"/>
    </row>
    <row r="476" spans="2:8" x14ac:dyDescent="0.25">
      <c r="B476" s="64">
        <v>468</v>
      </c>
      <c r="C476" s="7" t="s">
        <v>703</v>
      </c>
      <c r="D476" s="7" t="s">
        <v>736</v>
      </c>
      <c r="E476" s="7"/>
      <c r="F476" s="59"/>
      <c r="G476" s="7"/>
      <c r="H476" s="7"/>
    </row>
    <row r="477" spans="2:8" x14ac:dyDescent="0.25">
      <c r="B477" s="64">
        <v>469</v>
      </c>
      <c r="C477" s="7" t="s">
        <v>704</v>
      </c>
      <c r="D477" s="7" t="s">
        <v>757</v>
      </c>
      <c r="E477" s="7"/>
      <c r="F477" s="59"/>
      <c r="G477" s="7"/>
      <c r="H477" s="7"/>
    </row>
    <row r="478" spans="2:8" x14ac:dyDescent="0.25">
      <c r="B478" s="64">
        <v>470</v>
      </c>
      <c r="C478" s="7" t="s">
        <v>705</v>
      </c>
      <c r="D478" s="7" t="s">
        <v>791</v>
      </c>
      <c r="E478" s="7"/>
      <c r="F478" s="59"/>
      <c r="G478" s="7"/>
      <c r="H478" s="7"/>
    </row>
    <row r="479" spans="2:8" x14ac:dyDescent="0.25">
      <c r="B479" s="64">
        <v>471</v>
      </c>
      <c r="C479" s="7" t="s">
        <v>706</v>
      </c>
      <c r="D479" s="7" t="s">
        <v>748</v>
      </c>
      <c r="E479" s="7"/>
      <c r="F479" s="59"/>
      <c r="G479" s="7"/>
      <c r="H479" s="7"/>
    </row>
    <row r="480" spans="2:8" x14ac:dyDescent="0.25">
      <c r="B480" s="64">
        <v>472</v>
      </c>
      <c r="C480" s="7" t="s">
        <v>707</v>
      </c>
      <c r="D480" s="7" t="s">
        <v>795</v>
      </c>
      <c r="E480" s="7"/>
      <c r="F480" s="59"/>
      <c r="G480" s="7"/>
      <c r="H480" s="7"/>
    </row>
    <row r="481" spans="2:8" x14ac:dyDescent="0.25">
      <c r="B481" s="64">
        <v>473</v>
      </c>
      <c r="C481" s="7" t="s">
        <v>708</v>
      </c>
      <c r="D481" s="7" t="s">
        <v>778</v>
      </c>
      <c r="E481" s="7"/>
      <c r="F481" s="59"/>
      <c r="G481" s="7"/>
      <c r="H481" s="7"/>
    </row>
    <row r="482" spans="2:8" x14ac:dyDescent="0.25">
      <c r="B482" s="64">
        <v>474</v>
      </c>
      <c r="C482" s="7" t="s">
        <v>709</v>
      </c>
      <c r="D482" s="7" t="s">
        <v>791</v>
      </c>
      <c r="E482" s="7"/>
      <c r="F482" s="59"/>
      <c r="G482" s="7"/>
      <c r="H482" s="7"/>
    </row>
    <row r="483" spans="2:8" x14ac:dyDescent="0.25">
      <c r="B483" s="64">
        <v>475</v>
      </c>
      <c r="C483" s="7" t="s">
        <v>710</v>
      </c>
      <c r="D483" s="7" t="s">
        <v>791</v>
      </c>
      <c r="E483" s="7"/>
      <c r="F483" s="59"/>
      <c r="G483" s="7"/>
      <c r="H483" s="7"/>
    </row>
    <row r="484" spans="2:8" x14ac:dyDescent="0.25">
      <c r="B484" s="64">
        <v>476</v>
      </c>
      <c r="C484" s="7" t="s">
        <v>711</v>
      </c>
      <c r="D484" s="7" t="s">
        <v>806</v>
      </c>
      <c r="E484" s="7"/>
      <c r="F484" s="59"/>
      <c r="G484" s="7"/>
      <c r="H484" s="7"/>
    </row>
    <row r="485" spans="2:8" x14ac:dyDescent="0.25">
      <c r="B485" s="64">
        <v>477</v>
      </c>
      <c r="C485" s="7" t="s">
        <v>712</v>
      </c>
      <c r="D485" s="7" t="s">
        <v>808</v>
      </c>
      <c r="E485" s="7"/>
      <c r="F485" s="59"/>
      <c r="G485" s="7"/>
      <c r="H485" s="7"/>
    </row>
    <row r="486" spans="2:8" x14ac:dyDescent="0.25">
      <c r="B486" s="64">
        <v>478</v>
      </c>
      <c r="C486" s="7" t="s">
        <v>713</v>
      </c>
      <c r="D486" s="7" t="s">
        <v>811</v>
      </c>
      <c r="E486" s="7"/>
      <c r="F486" s="59"/>
      <c r="G486" s="7"/>
      <c r="H486" s="7"/>
    </row>
    <row r="487" spans="2:8" x14ac:dyDescent="0.25">
      <c r="B487" s="64">
        <v>479</v>
      </c>
      <c r="C487" s="7" t="s">
        <v>714</v>
      </c>
      <c r="D487" s="7" t="s">
        <v>784</v>
      </c>
      <c r="E487" s="7"/>
      <c r="F487" s="59"/>
      <c r="G487" s="7"/>
      <c r="H487" s="7"/>
    </row>
    <row r="488" spans="2:8" x14ac:dyDescent="0.25">
      <c r="B488" s="64">
        <v>480</v>
      </c>
      <c r="C488" s="7" t="s">
        <v>715</v>
      </c>
      <c r="D488" s="7" t="s">
        <v>808</v>
      </c>
      <c r="E488" s="7"/>
      <c r="F488" s="59"/>
      <c r="G488" s="7"/>
      <c r="H488" s="7"/>
    </row>
    <row r="489" spans="2:8" x14ac:dyDescent="0.25">
      <c r="B489" s="64">
        <v>481</v>
      </c>
      <c r="C489" s="7" t="s">
        <v>716</v>
      </c>
      <c r="D489" s="7" t="s">
        <v>751</v>
      </c>
      <c r="E489" s="7"/>
      <c r="F489" s="59"/>
      <c r="G489" s="7"/>
      <c r="H489" s="7"/>
    </row>
    <row r="490" spans="2:8" x14ac:dyDescent="0.25">
      <c r="B490" s="64">
        <v>482</v>
      </c>
      <c r="C490" s="7" t="s">
        <v>717</v>
      </c>
      <c r="D490" s="7" t="s">
        <v>750</v>
      </c>
      <c r="E490" s="7"/>
      <c r="F490" s="59"/>
      <c r="G490" s="7"/>
      <c r="H490" s="7"/>
    </row>
    <row r="491" spans="2:8" x14ac:dyDescent="0.25">
      <c r="B491" s="64">
        <v>483</v>
      </c>
      <c r="C491" s="7" t="s">
        <v>718</v>
      </c>
      <c r="D491" s="7" t="s">
        <v>768</v>
      </c>
      <c r="E491" s="7"/>
      <c r="F491" s="59"/>
      <c r="G491" s="7"/>
      <c r="H491" s="7"/>
    </row>
    <row r="492" spans="2:8" x14ac:dyDescent="0.25">
      <c r="B492" s="64">
        <v>484</v>
      </c>
      <c r="C492" s="7" t="s">
        <v>719</v>
      </c>
      <c r="D492" s="7" t="s">
        <v>757</v>
      </c>
      <c r="E492" s="7"/>
      <c r="F492" s="59"/>
      <c r="G492" s="7"/>
      <c r="H492" s="7"/>
    </row>
    <row r="493" spans="2:8" x14ac:dyDescent="0.25">
      <c r="B493" s="64">
        <v>485</v>
      </c>
      <c r="C493" s="7" t="s">
        <v>720</v>
      </c>
      <c r="D493" s="7" t="s">
        <v>797</v>
      </c>
      <c r="E493" s="7"/>
      <c r="F493" s="59"/>
      <c r="G493" s="7"/>
      <c r="H493" s="7"/>
    </row>
    <row r="494" spans="2:8" x14ac:dyDescent="0.25">
      <c r="B494" s="64">
        <v>486</v>
      </c>
      <c r="C494" s="7" t="s">
        <v>721</v>
      </c>
      <c r="D494" s="7" t="s">
        <v>779</v>
      </c>
      <c r="E494" s="7"/>
      <c r="F494" s="59"/>
      <c r="G494" s="7"/>
      <c r="H494" s="7"/>
    </row>
    <row r="495" spans="2:8" x14ac:dyDescent="0.25">
      <c r="B495" s="64">
        <v>487</v>
      </c>
      <c r="C495" s="7" t="s">
        <v>722</v>
      </c>
      <c r="D495" s="7" t="s">
        <v>790</v>
      </c>
      <c r="E495" s="7"/>
      <c r="F495" s="59"/>
      <c r="G495" s="7"/>
      <c r="H495" s="7"/>
    </row>
    <row r="496" spans="2:8" x14ac:dyDescent="0.25">
      <c r="B496" s="64">
        <v>488</v>
      </c>
      <c r="C496" s="7" t="s">
        <v>723</v>
      </c>
      <c r="D496" s="7" t="s">
        <v>812</v>
      </c>
      <c r="E496" s="7"/>
      <c r="F496" s="59"/>
      <c r="G496" s="7"/>
      <c r="H496" s="7"/>
    </row>
    <row r="497" spans="2:8" x14ac:dyDescent="0.25">
      <c r="B497" s="64">
        <v>489</v>
      </c>
      <c r="C497" s="7" t="s">
        <v>724</v>
      </c>
      <c r="D497" s="7" t="s">
        <v>750</v>
      </c>
      <c r="E497" s="7"/>
      <c r="F497" s="59"/>
      <c r="G497" s="7"/>
      <c r="H497" s="7"/>
    </row>
    <row r="498" spans="2:8" x14ac:dyDescent="0.25">
      <c r="B498" s="64">
        <v>490</v>
      </c>
      <c r="C498" s="7" t="s">
        <v>725</v>
      </c>
      <c r="D498" s="7" t="s">
        <v>771</v>
      </c>
      <c r="E498" s="7"/>
      <c r="F498" s="59"/>
      <c r="G498" s="7"/>
      <c r="H498" s="7"/>
    </row>
    <row r="499" spans="2:8" x14ac:dyDescent="0.25">
      <c r="B499" s="64">
        <v>491</v>
      </c>
      <c r="C499" s="7" t="s">
        <v>726</v>
      </c>
      <c r="D499" s="7" t="s">
        <v>785</v>
      </c>
      <c r="E499" s="7"/>
      <c r="F499" s="59"/>
      <c r="G499" s="7"/>
      <c r="H499" s="7"/>
    </row>
    <row r="500" spans="2:8" x14ac:dyDescent="0.25">
      <c r="B500" s="64">
        <v>492</v>
      </c>
      <c r="C500" s="7" t="s">
        <v>727</v>
      </c>
      <c r="D500" s="7" t="s">
        <v>780</v>
      </c>
      <c r="E500" s="7"/>
      <c r="F500" s="59"/>
      <c r="G500" s="7"/>
      <c r="H500" s="7"/>
    </row>
    <row r="501" spans="2:8" x14ac:dyDescent="0.25">
      <c r="B501" s="64">
        <v>493</v>
      </c>
      <c r="C501" s="7" t="s">
        <v>728</v>
      </c>
      <c r="D501" s="7" t="s">
        <v>762</v>
      </c>
      <c r="E501" s="7"/>
      <c r="F501" s="59"/>
      <c r="G501" s="7"/>
      <c r="H501" s="7"/>
    </row>
    <row r="502" spans="2:8" x14ac:dyDescent="0.25">
      <c r="B502" s="64">
        <v>494</v>
      </c>
      <c r="C502" s="7" t="s">
        <v>729</v>
      </c>
      <c r="D502" s="7" t="s">
        <v>752</v>
      </c>
      <c r="E502" s="7"/>
      <c r="F502" s="59"/>
      <c r="G502" s="7"/>
      <c r="H502" s="7"/>
    </row>
    <row r="503" spans="2:8" x14ac:dyDescent="0.25">
      <c r="B503" s="64">
        <v>495</v>
      </c>
      <c r="C503" s="7" t="s">
        <v>743</v>
      </c>
      <c r="D503" s="7" t="s">
        <v>736</v>
      </c>
      <c r="E503" s="7"/>
      <c r="F503" s="59"/>
      <c r="G503" s="7"/>
      <c r="H503" s="7"/>
    </row>
    <row r="504" spans="2:8" x14ac:dyDescent="0.25">
      <c r="B504" s="64">
        <v>496</v>
      </c>
      <c r="C504" s="7" t="s">
        <v>730</v>
      </c>
      <c r="D504" s="7" t="s">
        <v>767</v>
      </c>
      <c r="E504" s="7"/>
      <c r="F504" s="59"/>
      <c r="G504" s="7"/>
      <c r="H504" s="7"/>
    </row>
    <row r="505" spans="2:8" x14ac:dyDescent="0.25">
      <c r="B505" s="64">
        <v>497</v>
      </c>
      <c r="C505" s="7" t="s">
        <v>731</v>
      </c>
      <c r="D505" s="7" t="s">
        <v>757</v>
      </c>
      <c r="E505" s="7"/>
      <c r="F505" s="59"/>
      <c r="G505" s="7"/>
      <c r="H505" s="7"/>
    </row>
    <row r="506" spans="2:8" x14ac:dyDescent="0.25">
      <c r="B506" s="64">
        <v>498</v>
      </c>
      <c r="C506" s="7" t="s">
        <v>732</v>
      </c>
      <c r="D506" s="7" t="s">
        <v>756</v>
      </c>
      <c r="E506" s="7"/>
      <c r="F506" s="59"/>
      <c r="G506" s="7"/>
      <c r="H506" s="7"/>
    </row>
    <row r="507" spans="2:8" x14ac:dyDescent="0.25">
      <c r="B507" s="64">
        <v>499</v>
      </c>
      <c r="C507" s="7" t="s">
        <v>733</v>
      </c>
      <c r="D507" s="7" t="s">
        <v>762</v>
      </c>
      <c r="E507" s="7"/>
      <c r="F507" s="59"/>
      <c r="G507" s="7"/>
      <c r="H507" s="7"/>
    </row>
    <row r="508" spans="2:8" x14ac:dyDescent="0.25">
      <c r="B508" s="64">
        <v>500</v>
      </c>
      <c r="C508" s="7" t="s">
        <v>734</v>
      </c>
      <c r="D508" s="7" t="s">
        <v>772</v>
      </c>
      <c r="E508" s="7"/>
      <c r="F508" s="59"/>
      <c r="G508" s="7"/>
      <c r="H508" s="7"/>
    </row>
  </sheetData>
  <pageMargins left="0.15" right="0.15" top="1" bottom="0.25" header="0.25" footer="0.25"/>
  <pageSetup scale="93" fitToHeight="300" orientation="landscape" horizontalDpi="300" r:id="rId1"/>
  <headerFooter alignWithMargins="0">
    <oddHeader>&amp;L&amp;"Arial,Bold"&amp;12Billing by employee,department with no subtotals &amp;"Arial,Regular"&amp;10
For the week ending: 01/06/12
Group: 2210.02 - ZAPPOS&amp;R&amp;D &amp;T
Job: 56063697KELL   Page: &amp;P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B1:O508"/>
  <sheetViews>
    <sheetView showGridLines="0" workbookViewId="0">
      <selection activeCell="J8" sqref="J8"/>
    </sheetView>
  </sheetViews>
  <sheetFormatPr defaultRowHeight="15" customHeight="1" x14ac:dyDescent="0.25"/>
  <cols>
    <col min="2" max="2" width="4.28515625" bestFit="1" customWidth="1"/>
    <col min="3" max="3" width="31" bestFit="1" customWidth="1"/>
    <col min="4" max="4" width="21" bestFit="1" customWidth="1"/>
    <col min="5" max="5" width="15.7109375" customWidth="1"/>
    <col min="6" max="6" width="21.140625" bestFit="1" customWidth="1"/>
    <col min="7" max="7" width="9.28515625" customWidth="1"/>
    <col min="8" max="8" width="16.42578125" customWidth="1"/>
    <col min="9" max="10" width="10" bestFit="1" customWidth="1"/>
    <col min="11" max="11" width="8" bestFit="1" customWidth="1"/>
    <col min="12" max="12" width="8.5703125" bestFit="1" customWidth="1"/>
    <col min="13" max="13" width="6.5703125" bestFit="1" customWidth="1"/>
    <col min="14" max="14" width="11.140625" customWidth="1"/>
    <col min="252" max="268" width="9.140625" customWidth="1"/>
    <col min="508" max="524" width="9.140625" customWidth="1"/>
    <col min="764" max="780" width="9.140625" customWidth="1"/>
    <col min="1020" max="1036" width="9.140625" customWidth="1"/>
    <col min="1276" max="1292" width="9.140625" customWidth="1"/>
    <col min="1532" max="1548" width="9.140625" customWidth="1"/>
    <col min="1788" max="1804" width="9.140625" customWidth="1"/>
    <col min="2044" max="2060" width="9.140625" customWidth="1"/>
    <col min="2300" max="2316" width="9.140625" customWidth="1"/>
    <col min="2556" max="2572" width="9.140625" customWidth="1"/>
    <col min="2812" max="2828" width="9.140625" customWidth="1"/>
    <col min="3068" max="3084" width="9.140625" customWidth="1"/>
    <col min="3324" max="3340" width="9.140625" customWidth="1"/>
    <col min="3580" max="3596" width="9.140625" customWidth="1"/>
    <col min="3836" max="3852" width="9.140625" customWidth="1"/>
    <col min="4092" max="4108" width="9.140625" customWidth="1"/>
    <col min="4348" max="4364" width="9.140625" customWidth="1"/>
    <col min="4604" max="4620" width="9.140625" customWidth="1"/>
    <col min="4860" max="4876" width="9.140625" customWidth="1"/>
    <col min="5116" max="5132" width="9.140625" customWidth="1"/>
    <col min="5372" max="5388" width="9.140625" customWidth="1"/>
    <col min="5628" max="5644" width="9.140625" customWidth="1"/>
    <col min="5884" max="5900" width="9.140625" customWidth="1"/>
    <col min="6140" max="6156" width="9.140625" customWidth="1"/>
    <col min="6396" max="6412" width="9.140625" customWidth="1"/>
    <col min="6652" max="6668" width="9.140625" customWidth="1"/>
    <col min="6908" max="6924" width="9.140625" customWidth="1"/>
    <col min="7164" max="7180" width="9.140625" customWidth="1"/>
    <col min="7420" max="7436" width="9.140625" customWidth="1"/>
    <col min="7676" max="7692" width="9.140625" customWidth="1"/>
    <col min="7932" max="7948" width="9.140625" customWidth="1"/>
    <col min="8188" max="8204" width="9.140625" customWidth="1"/>
    <col min="8444" max="8460" width="9.140625" customWidth="1"/>
    <col min="8700" max="8716" width="9.140625" customWidth="1"/>
    <col min="8956" max="8972" width="9.140625" customWidth="1"/>
    <col min="9212" max="9228" width="9.140625" customWidth="1"/>
    <col min="9468" max="9484" width="9.140625" customWidth="1"/>
    <col min="9724" max="9740" width="9.140625" customWidth="1"/>
    <col min="9980" max="9996" width="9.140625" customWidth="1"/>
    <col min="10236" max="10252" width="9.140625" customWidth="1"/>
    <col min="10492" max="10508" width="9.140625" customWidth="1"/>
    <col min="10748" max="10764" width="9.140625" customWidth="1"/>
    <col min="11004" max="11020" width="9.140625" customWidth="1"/>
    <col min="11260" max="11276" width="9.140625" customWidth="1"/>
    <col min="11516" max="11532" width="9.140625" customWidth="1"/>
    <col min="11772" max="11788" width="9.140625" customWidth="1"/>
    <col min="12028" max="12044" width="9.140625" customWidth="1"/>
    <col min="12284" max="12300" width="9.140625" customWidth="1"/>
    <col min="12540" max="12556" width="9.140625" customWidth="1"/>
    <col min="12796" max="12812" width="9.140625" customWidth="1"/>
    <col min="13052" max="13068" width="9.140625" customWidth="1"/>
    <col min="13308" max="13324" width="9.140625" customWidth="1"/>
    <col min="13564" max="13580" width="9.140625" customWidth="1"/>
    <col min="13820" max="13836" width="9.140625" customWidth="1"/>
    <col min="14076" max="14092" width="9.140625" customWidth="1"/>
    <col min="14332" max="14348" width="9.140625" customWidth="1"/>
    <col min="14588" max="14604" width="9.140625" customWidth="1"/>
    <col min="14844" max="14860" width="9.140625" customWidth="1"/>
    <col min="15100" max="15116" width="9.140625" customWidth="1"/>
    <col min="15356" max="15372" width="9.140625" customWidth="1"/>
    <col min="15612" max="15628" width="9.140625" customWidth="1"/>
    <col min="15868" max="15884" width="9.140625" customWidth="1"/>
    <col min="16124" max="16140" width="9.140625" customWidth="1"/>
  </cols>
  <sheetData>
    <row r="1" spans="2:15" s="28" customFormat="1" x14ac:dyDescent="0.25">
      <c r="B1"/>
      <c r="C1"/>
      <c r="D1"/>
      <c r="E1"/>
      <c r="F1"/>
      <c r="G1"/>
      <c r="H1"/>
      <c r="I1"/>
      <c r="J1"/>
      <c r="K1"/>
      <c r="L1"/>
      <c r="M1"/>
      <c r="N1"/>
      <c r="O1" s="26"/>
    </row>
    <row r="2" spans="2:15" s="28" customFormat="1" ht="12.75" customHeight="1" x14ac:dyDescent="0.25">
      <c r="B2"/>
      <c r="C2"/>
      <c r="D2"/>
      <c r="E2"/>
      <c r="F2"/>
      <c r="G2"/>
      <c r="H2"/>
      <c r="I2"/>
      <c r="J2"/>
      <c r="K2"/>
      <c r="L2"/>
      <c r="M2"/>
      <c r="N2"/>
      <c r="O2" s="26"/>
    </row>
    <row r="3" spans="2:15" s="28" customFormat="1" ht="12.75" customHeight="1" x14ac:dyDescent="0.25">
      <c r="B3"/>
      <c r="C3"/>
      <c r="D3"/>
      <c r="E3"/>
      <c r="F3"/>
      <c r="G3"/>
      <c r="H3"/>
      <c r="I3"/>
      <c r="J3"/>
      <c r="K3"/>
      <c r="L3"/>
      <c r="M3"/>
      <c r="N3"/>
      <c r="O3" s="26"/>
    </row>
    <row r="4" spans="2:15" s="28" customFormat="1" x14ac:dyDescent="0.25">
      <c r="B4"/>
      <c r="C4"/>
      <c r="D4"/>
      <c r="E4"/>
      <c r="F4"/>
      <c r="G4"/>
      <c r="H4"/>
      <c r="I4"/>
      <c r="J4"/>
      <c r="K4"/>
      <c r="L4"/>
      <c r="M4"/>
      <c r="N4"/>
      <c r="O4" s="26"/>
    </row>
    <row r="5" spans="2:15" s="28" customFormat="1" x14ac:dyDescent="0.25">
      <c r="B5"/>
      <c r="C5"/>
      <c r="D5"/>
      <c r="E5"/>
      <c r="F5"/>
      <c r="G5"/>
      <c r="H5"/>
      <c r="I5"/>
      <c r="J5"/>
      <c r="K5"/>
      <c r="L5"/>
      <c r="M5"/>
      <c r="N5"/>
      <c r="O5" s="26"/>
    </row>
    <row r="6" spans="2:15" s="28" customFormat="1" x14ac:dyDescent="0.25">
      <c r="B6" s="26"/>
      <c r="C6" s="26"/>
      <c r="D6" s="26"/>
      <c r="E6" s="26"/>
      <c r="F6" s="29"/>
      <c r="G6" s="30"/>
      <c r="H6" s="26"/>
      <c r="I6" s="31"/>
      <c r="J6" s="31"/>
      <c r="K6" s="31"/>
      <c r="L6" s="26"/>
      <c r="M6" s="26"/>
      <c r="N6" s="27"/>
      <c r="O6" s="26"/>
    </row>
    <row r="7" spans="2:15" s="28" customFormat="1" x14ac:dyDescent="0.25">
      <c r="B7" s="32"/>
      <c r="C7" s="32"/>
      <c r="D7" s="32"/>
      <c r="E7" s="32"/>
      <c r="F7" s="32"/>
      <c r="G7" s="30"/>
      <c r="H7" s="32"/>
      <c r="I7" s="31"/>
      <c r="J7" s="31"/>
      <c r="K7" s="31"/>
      <c r="L7" s="32"/>
      <c r="M7" s="32"/>
      <c r="N7" s="27"/>
      <c r="O7" s="26"/>
    </row>
    <row r="8" spans="2:15" s="54" customFormat="1" ht="30" x14ac:dyDescent="0.25">
      <c r="B8" s="49" t="s">
        <v>820</v>
      </c>
      <c r="C8" s="49" t="s">
        <v>735</v>
      </c>
      <c r="D8" s="50" t="s">
        <v>737</v>
      </c>
      <c r="E8" s="49" t="s">
        <v>837</v>
      </c>
      <c r="F8" s="49" t="s">
        <v>824</v>
      </c>
      <c r="G8" s="49" t="s">
        <v>818</v>
      </c>
      <c r="H8" s="50" t="s">
        <v>819</v>
      </c>
      <c r="I8" s="51"/>
      <c r="J8" s="51"/>
      <c r="K8" s="51"/>
      <c r="L8" s="52"/>
      <c r="M8" s="52"/>
      <c r="N8" s="53"/>
      <c r="O8" s="48"/>
    </row>
    <row r="9" spans="2:15" s="28" customFormat="1" x14ac:dyDescent="0.25">
      <c r="B9" s="63">
        <v>1</v>
      </c>
      <c r="C9" s="57" t="s">
        <v>239</v>
      </c>
      <c r="D9" s="57" t="s">
        <v>746</v>
      </c>
      <c r="E9" s="58" t="s">
        <v>738</v>
      </c>
      <c r="F9" s="56" t="s">
        <v>740</v>
      </c>
      <c r="G9" s="61">
        <v>4</v>
      </c>
      <c r="H9" s="62">
        <v>1</v>
      </c>
      <c r="I9" s="34"/>
      <c r="J9" s="34"/>
      <c r="K9" s="34"/>
      <c r="L9" s="33"/>
      <c r="M9" s="33"/>
      <c r="N9" s="27"/>
      <c r="O9" s="26"/>
    </row>
    <row r="10" spans="2:15" x14ac:dyDescent="0.25">
      <c r="B10" s="64">
        <v>2</v>
      </c>
      <c r="C10" s="7" t="s">
        <v>253</v>
      </c>
      <c r="D10" s="7" t="s">
        <v>745</v>
      </c>
      <c r="E10" s="55" t="str">
        <f>MID(C10,FIND("-",C10)-3, 3)</f>
        <v>ABW</v>
      </c>
      <c r="F10" s="56" t="s">
        <v>739</v>
      </c>
      <c r="G10" s="61">
        <v>7</v>
      </c>
      <c r="H10" s="62">
        <v>1</v>
      </c>
    </row>
    <row r="11" spans="2:15" x14ac:dyDescent="0.25">
      <c r="B11" s="64">
        <v>3</v>
      </c>
      <c r="C11" s="7" t="s">
        <v>240</v>
      </c>
      <c r="D11" s="7" t="s">
        <v>736</v>
      </c>
      <c r="E11" s="7" t="str">
        <f>MID(C11,FIND("-",C11,2)-3,3)</f>
        <v>KDV</v>
      </c>
      <c r="F11" s="59" t="str">
        <f>IF(COUNTIF($E$9:$E$508,E11)=1,"No","Yes")</f>
        <v>No</v>
      </c>
      <c r="G11" s="7">
        <f>COUNTIF($D$9:$D$508,D11)</f>
        <v>11</v>
      </c>
      <c r="H11" s="7">
        <f>COUNTIF($D$11:D11,D11)</f>
        <v>1</v>
      </c>
    </row>
    <row r="12" spans="2:15" x14ac:dyDescent="0.25">
      <c r="B12" s="64">
        <v>4</v>
      </c>
      <c r="C12" s="7" t="s">
        <v>241</v>
      </c>
      <c r="D12" s="7" t="s">
        <v>747</v>
      </c>
      <c r="E12" s="7" t="str">
        <f t="shared" ref="E12:E75" si="0">MID(C12,FIND("-",C12,2)-3,3)</f>
        <v>OLX</v>
      </c>
      <c r="F12" s="59" t="str">
        <f t="shared" ref="F12:F75" si="1">IF(COUNTIF($E$9:$E$508,E12)=1,"No","Yes")</f>
        <v>No</v>
      </c>
      <c r="G12" s="7">
        <f t="shared" ref="G12:G75" si="2">COUNTIF($D$9:$D$508,D12)</f>
        <v>3</v>
      </c>
      <c r="H12" s="7">
        <f>COUNTIF($D$11:D12,D12)</f>
        <v>1</v>
      </c>
    </row>
    <row r="13" spans="2:15" x14ac:dyDescent="0.25">
      <c r="B13" s="64">
        <v>5</v>
      </c>
      <c r="C13" s="7" t="s">
        <v>242</v>
      </c>
      <c r="D13" s="7" t="s">
        <v>748</v>
      </c>
      <c r="E13" s="7" t="str">
        <f t="shared" si="0"/>
        <v>KXH</v>
      </c>
      <c r="F13" s="59" t="str">
        <f t="shared" si="1"/>
        <v>No</v>
      </c>
      <c r="G13" s="7">
        <f t="shared" si="2"/>
        <v>6</v>
      </c>
      <c r="H13" s="7">
        <f>COUNTIF($D$11:D13,D13)</f>
        <v>1</v>
      </c>
    </row>
    <row r="14" spans="2:15" x14ac:dyDescent="0.25">
      <c r="B14" s="64">
        <v>6</v>
      </c>
      <c r="C14" s="7" t="s">
        <v>243</v>
      </c>
      <c r="D14" s="7" t="s">
        <v>736</v>
      </c>
      <c r="E14" s="7" t="str">
        <f t="shared" si="0"/>
        <v>ZIW</v>
      </c>
      <c r="F14" s="59" t="str">
        <f t="shared" si="1"/>
        <v>No</v>
      </c>
      <c r="G14" s="7">
        <f t="shared" si="2"/>
        <v>11</v>
      </c>
      <c r="H14" s="7">
        <f>COUNTIF($D$11:D14,D14)</f>
        <v>2</v>
      </c>
    </row>
    <row r="15" spans="2:15" x14ac:dyDescent="0.25">
      <c r="B15" s="64">
        <v>7</v>
      </c>
      <c r="C15" s="7" t="s">
        <v>244</v>
      </c>
      <c r="D15" s="7" t="s">
        <v>749</v>
      </c>
      <c r="E15" s="7" t="str">
        <f t="shared" si="0"/>
        <v>EWT</v>
      </c>
      <c r="F15" s="59" t="str">
        <f t="shared" si="1"/>
        <v>No</v>
      </c>
      <c r="G15" s="7">
        <f t="shared" si="2"/>
        <v>6</v>
      </c>
      <c r="H15" s="7">
        <f>COUNTIF($D$11:D15,D15)</f>
        <v>1</v>
      </c>
    </row>
    <row r="16" spans="2:15" x14ac:dyDescent="0.25">
      <c r="B16" s="64">
        <v>8</v>
      </c>
      <c r="C16" s="7" t="s">
        <v>245</v>
      </c>
      <c r="D16" s="7" t="s">
        <v>750</v>
      </c>
      <c r="E16" s="7" t="str">
        <f t="shared" si="0"/>
        <v>BUE</v>
      </c>
      <c r="F16" s="59" t="str">
        <f t="shared" si="1"/>
        <v>No</v>
      </c>
      <c r="G16" s="7">
        <f t="shared" si="2"/>
        <v>10</v>
      </c>
      <c r="H16" s="7">
        <f>COUNTIF($D$11:D16,D16)</f>
        <v>1</v>
      </c>
    </row>
    <row r="17" spans="2:8" x14ac:dyDescent="0.25">
      <c r="B17" s="64">
        <v>9</v>
      </c>
      <c r="C17" s="7" t="s">
        <v>246</v>
      </c>
      <c r="D17" s="7" t="s">
        <v>751</v>
      </c>
      <c r="E17" s="7" t="str">
        <f t="shared" si="0"/>
        <v>NER</v>
      </c>
      <c r="F17" s="59" t="str">
        <f t="shared" si="1"/>
        <v>No</v>
      </c>
      <c r="G17" s="7">
        <f t="shared" si="2"/>
        <v>7</v>
      </c>
      <c r="H17" s="7">
        <f>COUNTIF($D$11:D17,D17)</f>
        <v>1</v>
      </c>
    </row>
    <row r="18" spans="2:8" x14ac:dyDescent="0.25">
      <c r="B18" s="64">
        <v>10</v>
      </c>
      <c r="C18" s="7" t="s">
        <v>247</v>
      </c>
      <c r="D18" s="7" t="s">
        <v>752</v>
      </c>
      <c r="E18" s="7" t="str">
        <f t="shared" si="0"/>
        <v>UVK</v>
      </c>
      <c r="F18" s="59" t="str">
        <f t="shared" si="1"/>
        <v>No</v>
      </c>
      <c r="G18" s="7">
        <f t="shared" si="2"/>
        <v>6</v>
      </c>
      <c r="H18" s="7">
        <f>COUNTIF($D$11:D18,D18)</f>
        <v>1</v>
      </c>
    </row>
    <row r="19" spans="2:8" x14ac:dyDescent="0.25">
      <c r="B19" s="64">
        <v>11</v>
      </c>
      <c r="C19" s="7" t="s">
        <v>248</v>
      </c>
      <c r="D19" s="7" t="s">
        <v>753</v>
      </c>
      <c r="E19" s="7" t="str">
        <f t="shared" si="0"/>
        <v>HZA</v>
      </c>
      <c r="F19" s="59" t="str">
        <f t="shared" si="1"/>
        <v>No</v>
      </c>
      <c r="G19" s="7">
        <f t="shared" si="2"/>
        <v>4</v>
      </c>
      <c r="H19" s="7">
        <f>COUNTIF($D$11:D19,D19)</f>
        <v>1</v>
      </c>
    </row>
    <row r="20" spans="2:8" x14ac:dyDescent="0.25">
      <c r="B20" s="64">
        <v>12</v>
      </c>
      <c r="C20" s="7" t="s">
        <v>249</v>
      </c>
      <c r="D20" s="7" t="s">
        <v>754</v>
      </c>
      <c r="E20" s="7" t="str">
        <f t="shared" si="0"/>
        <v>IEM</v>
      </c>
      <c r="F20" s="59" t="str">
        <f t="shared" si="1"/>
        <v>No</v>
      </c>
      <c r="G20" s="7">
        <f t="shared" si="2"/>
        <v>4</v>
      </c>
      <c r="H20" s="7">
        <f>COUNTIF($D$11:D20,D20)</f>
        <v>1</v>
      </c>
    </row>
    <row r="21" spans="2:8" x14ac:dyDescent="0.25">
      <c r="B21" s="64">
        <v>13</v>
      </c>
      <c r="C21" s="7" t="s">
        <v>250</v>
      </c>
      <c r="D21" s="7" t="s">
        <v>755</v>
      </c>
      <c r="E21" s="7" t="str">
        <f t="shared" si="0"/>
        <v>OHC</v>
      </c>
      <c r="F21" s="59" t="str">
        <f t="shared" si="1"/>
        <v>No</v>
      </c>
      <c r="G21" s="7">
        <f t="shared" si="2"/>
        <v>5</v>
      </c>
      <c r="H21" s="7">
        <f>COUNTIF($D$11:D21,D21)</f>
        <v>1</v>
      </c>
    </row>
    <row r="22" spans="2:8" x14ac:dyDescent="0.25">
      <c r="B22" s="64">
        <v>14</v>
      </c>
      <c r="C22" s="7" t="s">
        <v>251</v>
      </c>
      <c r="D22" s="7" t="s">
        <v>756</v>
      </c>
      <c r="E22" s="7" t="str">
        <f t="shared" si="0"/>
        <v>EZC</v>
      </c>
      <c r="F22" s="59" t="str">
        <f t="shared" si="1"/>
        <v>No</v>
      </c>
      <c r="G22" s="7">
        <f t="shared" si="2"/>
        <v>11</v>
      </c>
      <c r="H22" s="7">
        <f>COUNTIF($D$11:D22,D22)</f>
        <v>1</v>
      </c>
    </row>
    <row r="23" spans="2:8" x14ac:dyDescent="0.25">
      <c r="B23" s="64">
        <v>15</v>
      </c>
      <c r="C23" s="7" t="s">
        <v>252</v>
      </c>
      <c r="D23" s="7" t="s">
        <v>757</v>
      </c>
      <c r="E23" s="7" t="str">
        <f t="shared" si="0"/>
        <v>ZJL</v>
      </c>
      <c r="F23" s="59" t="str">
        <f t="shared" si="1"/>
        <v>No</v>
      </c>
      <c r="G23" s="7">
        <f t="shared" si="2"/>
        <v>9</v>
      </c>
      <c r="H23" s="7">
        <f>COUNTIF($D$11:D23,D23)</f>
        <v>1</v>
      </c>
    </row>
    <row r="24" spans="2:8" x14ac:dyDescent="0.25">
      <c r="B24" s="64">
        <v>16</v>
      </c>
      <c r="C24" s="7" t="s">
        <v>254</v>
      </c>
      <c r="D24" s="7" t="s">
        <v>758</v>
      </c>
      <c r="E24" s="7" t="str">
        <f t="shared" si="0"/>
        <v>FDY</v>
      </c>
      <c r="F24" s="59" t="str">
        <f t="shared" si="1"/>
        <v>No</v>
      </c>
      <c r="G24" s="7">
        <f t="shared" si="2"/>
        <v>5</v>
      </c>
      <c r="H24" s="7">
        <f>COUNTIF($D$11:D24,D24)</f>
        <v>1</v>
      </c>
    </row>
    <row r="25" spans="2:8" x14ac:dyDescent="0.25">
      <c r="B25" s="64">
        <v>17</v>
      </c>
      <c r="C25" s="7" t="s">
        <v>255</v>
      </c>
      <c r="D25" s="7" t="s">
        <v>759</v>
      </c>
      <c r="E25" s="7" t="str">
        <f t="shared" si="0"/>
        <v>SMF</v>
      </c>
      <c r="F25" s="59" t="str">
        <f t="shared" si="1"/>
        <v>No</v>
      </c>
      <c r="G25" s="7">
        <f t="shared" si="2"/>
        <v>6</v>
      </c>
      <c r="H25" s="7">
        <f>COUNTIF($D$11:D25,D25)</f>
        <v>1</v>
      </c>
    </row>
    <row r="26" spans="2:8" x14ac:dyDescent="0.25">
      <c r="B26" s="64">
        <v>18</v>
      </c>
      <c r="C26" s="7" t="s">
        <v>256</v>
      </c>
      <c r="D26" s="7" t="s">
        <v>756</v>
      </c>
      <c r="E26" s="7" t="str">
        <f t="shared" si="0"/>
        <v>BRY</v>
      </c>
      <c r="F26" s="59" t="str">
        <f t="shared" si="1"/>
        <v>No</v>
      </c>
      <c r="G26" s="7">
        <f t="shared" si="2"/>
        <v>11</v>
      </c>
      <c r="H26" s="7">
        <f>COUNTIF($D$11:D26,D26)</f>
        <v>2</v>
      </c>
    </row>
    <row r="27" spans="2:8" x14ac:dyDescent="0.25">
      <c r="B27" s="64">
        <v>19</v>
      </c>
      <c r="C27" s="7" t="s">
        <v>257</v>
      </c>
      <c r="D27" s="7" t="s">
        <v>760</v>
      </c>
      <c r="E27" s="7" t="str">
        <f t="shared" si="0"/>
        <v>OGP</v>
      </c>
      <c r="F27" s="59" t="str">
        <f t="shared" si="1"/>
        <v>No</v>
      </c>
      <c r="G27" s="7">
        <f t="shared" si="2"/>
        <v>8</v>
      </c>
      <c r="H27" s="7">
        <f>COUNTIF($D$11:D27,D27)</f>
        <v>1</v>
      </c>
    </row>
    <row r="28" spans="2:8" x14ac:dyDescent="0.25">
      <c r="B28" s="64">
        <v>20</v>
      </c>
      <c r="C28" s="7" t="s">
        <v>258</v>
      </c>
      <c r="D28" s="7" t="s">
        <v>761</v>
      </c>
      <c r="E28" s="7" t="str">
        <f t="shared" si="0"/>
        <v>NSN</v>
      </c>
      <c r="F28" s="59" t="str">
        <f t="shared" si="1"/>
        <v>No</v>
      </c>
      <c r="G28" s="7">
        <f t="shared" si="2"/>
        <v>9</v>
      </c>
      <c r="H28" s="7">
        <f>COUNTIF($D$11:D28,D28)</f>
        <v>1</v>
      </c>
    </row>
    <row r="29" spans="2:8" x14ac:dyDescent="0.25">
      <c r="B29" s="64">
        <v>21</v>
      </c>
      <c r="C29" s="7" t="s">
        <v>259</v>
      </c>
      <c r="D29" s="7" t="s">
        <v>762</v>
      </c>
      <c r="E29" s="7" t="str">
        <f t="shared" si="0"/>
        <v>OIP</v>
      </c>
      <c r="F29" s="59" t="str">
        <f t="shared" si="1"/>
        <v>No</v>
      </c>
      <c r="G29" s="7">
        <f t="shared" si="2"/>
        <v>9</v>
      </c>
      <c r="H29" s="7">
        <f>COUNTIF($D$11:D29,D29)</f>
        <v>1</v>
      </c>
    </row>
    <row r="30" spans="2:8" x14ac:dyDescent="0.25">
      <c r="B30" s="64">
        <v>22</v>
      </c>
      <c r="C30" s="7" t="s">
        <v>260</v>
      </c>
      <c r="D30" s="7" t="s">
        <v>763</v>
      </c>
      <c r="E30" s="7" t="str">
        <f t="shared" si="0"/>
        <v>GDY</v>
      </c>
      <c r="F30" s="59" t="str">
        <f t="shared" si="1"/>
        <v>No</v>
      </c>
      <c r="G30" s="7">
        <f t="shared" si="2"/>
        <v>12</v>
      </c>
      <c r="H30" s="7">
        <f>COUNTIF($D$11:D30,D30)</f>
        <v>1</v>
      </c>
    </row>
    <row r="31" spans="2:8" x14ac:dyDescent="0.25">
      <c r="B31" s="64">
        <v>23</v>
      </c>
      <c r="C31" s="7" t="s">
        <v>261</v>
      </c>
      <c r="D31" s="7" t="s">
        <v>764</v>
      </c>
      <c r="E31" s="7" t="str">
        <f t="shared" si="0"/>
        <v>AQY</v>
      </c>
      <c r="F31" s="59" t="str">
        <f t="shared" si="1"/>
        <v>No</v>
      </c>
      <c r="G31" s="7">
        <f t="shared" si="2"/>
        <v>5</v>
      </c>
      <c r="H31" s="7">
        <f>COUNTIF($D$11:D31,D31)</f>
        <v>1</v>
      </c>
    </row>
    <row r="32" spans="2:8" x14ac:dyDescent="0.25">
      <c r="B32" s="64">
        <v>24</v>
      </c>
      <c r="C32" s="7" t="s">
        <v>262</v>
      </c>
      <c r="D32" s="7" t="s">
        <v>765</v>
      </c>
      <c r="E32" s="7" t="str">
        <f t="shared" si="0"/>
        <v>SHO</v>
      </c>
      <c r="F32" s="59" t="str">
        <f t="shared" si="1"/>
        <v>No</v>
      </c>
      <c r="G32" s="7">
        <f t="shared" si="2"/>
        <v>8</v>
      </c>
      <c r="H32" s="7">
        <f>COUNTIF($D$11:D32,D32)</f>
        <v>1</v>
      </c>
    </row>
    <row r="33" spans="2:8" x14ac:dyDescent="0.25">
      <c r="B33" s="64">
        <v>25</v>
      </c>
      <c r="C33" s="7" t="s">
        <v>263</v>
      </c>
      <c r="D33" s="7" t="s">
        <v>766</v>
      </c>
      <c r="E33" s="7" t="str">
        <f t="shared" si="0"/>
        <v>OWY</v>
      </c>
      <c r="F33" s="59" t="str">
        <f t="shared" si="1"/>
        <v>No</v>
      </c>
      <c r="G33" s="7">
        <f t="shared" si="2"/>
        <v>10</v>
      </c>
      <c r="H33" s="7">
        <f>COUNTIF($D$11:D33,D33)</f>
        <v>1</v>
      </c>
    </row>
    <row r="34" spans="2:8" x14ac:dyDescent="0.25">
      <c r="B34" s="64">
        <v>26</v>
      </c>
      <c r="C34" s="7" t="s">
        <v>264</v>
      </c>
      <c r="D34" s="7" t="s">
        <v>767</v>
      </c>
      <c r="E34" s="7" t="str">
        <f t="shared" si="0"/>
        <v>INZ</v>
      </c>
      <c r="F34" s="59" t="str">
        <f t="shared" si="1"/>
        <v>No</v>
      </c>
      <c r="G34" s="7">
        <f t="shared" si="2"/>
        <v>14</v>
      </c>
      <c r="H34" s="7">
        <f>COUNTIF($D$11:D34,D34)</f>
        <v>1</v>
      </c>
    </row>
    <row r="35" spans="2:8" x14ac:dyDescent="0.25">
      <c r="B35" s="64">
        <v>27</v>
      </c>
      <c r="C35" s="7" t="s">
        <v>265</v>
      </c>
      <c r="D35" s="7" t="s">
        <v>768</v>
      </c>
      <c r="E35" s="7" t="str">
        <f t="shared" si="0"/>
        <v>IWN</v>
      </c>
      <c r="F35" s="59" t="str">
        <f t="shared" si="1"/>
        <v>No</v>
      </c>
      <c r="G35" s="7">
        <f t="shared" si="2"/>
        <v>7</v>
      </c>
      <c r="H35" s="7">
        <f>COUNTIF($D$11:D35,D35)</f>
        <v>1</v>
      </c>
    </row>
    <row r="36" spans="2:8" x14ac:dyDescent="0.25">
      <c r="B36" s="64">
        <v>28</v>
      </c>
      <c r="C36" s="7" t="s">
        <v>266</v>
      </c>
      <c r="D36" s="7" t="s">
        <v>758</v>
      </c>
      <c r="E36" s="7" t="str">
        <f t="shared" si="0"/>
        <v>XMT</v>
      </c>
      <c r="F36" s="59" t="str">
        <f t="shared" si="1"/>
        <v>No</v>
      </c>
      <c r="G36" s="7">
        <f t="shared" si="2"/>
        <v>5</v>
      </c>
      <c r="H36" s="7">
        <f>COUNTIF($D$11:D36,D36)</f>
        <v>2</v>
      </c>
    </row>
    <row r="37" spans="2:8" x14ac:dyDescent="0.25">
      <c r="B37" s="64">
        <v>29</v>
      </c>
      <c r="C37" s="7" t="s">
        <v>267</v>
      </c>
      <c r="D37" s="7" t="s">
        <v>769</v>
      </c>
      <c r="E37" s="7" t="str">
        <f t="shared" si="0"/>
        <v>VIQ</v>
      </c>
      <c r="F37" s="59" t="str">
        <f t="shared" si="1"/>
        <v>No</v>
      </c>
      <c r="G37" s="7">
        <f t="shared" si="2"/>
        <v>6</v>
      </c>
      <c r="H37" s="7">
        <f>COUNTIF($D$11:D37,D37)</f>
        <v>1</v>
      </c>
    </row>
    <row r="38" spans="2:8" x14ac:dyDescent="0.25">
      <c r="B38" s="64">
        <v>30</v>
      </c>
      <c r="C38" s="7" t="s">
        <v>268</v>
      </c>
      <c r="D38" s="7" t="s">
        <v>770</v>
      </c>
      <c r="E38" s="7" t="str">
        <f t="shared" si="0"/>
        <v>HFL</v>
      </c>
      <c r="F38" s="59" t="str">
        <f t="shared" si="1"/>
        <v>No</v>
      </c>
      <c r="G38" s="7">
        <f t="shared" si="2"/>
        <v>6</v>
      </c>
      <c r="H38" s="7">
        <f>COUNTIF($D$11:D38,D38)</f>
        <v>1</v>
      </c>
    </row>
    <row r="39" spans="2:8" x14ac:dyDescent="0.25">
      <c r="B39" s="64">
        <v>31</v>
      </c>
      <c r="C39" s="7" t="s">
        <v>269</v>
      </c>
      <c r="D39" s="7" t="s">
        <v>771</v>
      </c>
      <c r="E39" s="7" t="str">
        <f t="shared" si="0"/>
        <v>LNA</v>
      </c>
      <c r="F39" s="59" t="str">
        <f t="shared" si="1"/>
        <v>No</v>
      </c>
      <c r="G39" s="7">
        <f t="shared" si="2"/>
        <v>11</v>
      </c>
      <c r="H39" s="7">
        <f>COUNTIF($D$11:D39,D39)</f>
        <v>1</v>
      </c>
    </row>
    <row r="40" spans="2:8" x14ac:dyDescent="0.25">
      <c r="B40" s="64">
        <v>32</v>
      </c>
      <c r="C40" s="7" t="s">
        <v>270</v>
      </c>
      <c r="D40" s="7" t="s">
        <v>772</v>
      </c>
      <c r="E40" s="7" t="str">
        <f t="shared" si="0"/>
        <v>SBC</v>
      </c>
      <c r="F40" s="59" t="str">
        <f t="shared" si="1"/>
        <v>No</v>
      </c>
      <c r="G40" s="7">
        <f t="shared" si="2"/>
        <v>10</v>
      </c>
      <c r="H40" s="7">
        <f>COUNTIF($D$11:D40,D40)</f>
        <v>1</v>
      </c>
    </row>
    <row r="41" spans="2:8" x14ac:dyDescent="0.25">
      <c r="B41" s="64">
        <v>33</v>
      </c>
      <c r="C41" s="7" t="s">
        <v>271</v>
      </c>
      <c r="D41" s="7" t="s">
        <v>763</v>
      </c>
      <c r="E41" s="7" t="str">
        <f t="shared" si="0"/>
        <v>VDB</v>
      </c>
      <c r="F41" s="59" t="str">
        <f t="shared" si="1"/>
        <v>No</v>
      </c>
      <c r="G41" s="7">
        <f t="shared" si="2"/>
        <v>12</v>
      </c>
      <c r="H41" s="7">
        <f>COUNTIF($D$11:D41,D41)</f>
        <v>2</v>
      </c>
    </row>
    <row r="42" spans="2:8" x14ac:dyDescent="0.25">
      <c r="B42" s="64">
        <v>34</v>
      </c>
      <c r="C42" s="7" t="s">
        <v>272</v>
      </c>
      <c r="D42" s="7" t="s">
        <v>773</v>
      </c>
      <c r="E42" s="7" t="str">
        <f t="shared" si="0"/>
        <v>GOF</v>
      </c>
      <c r="F42" s="59" t="str">
        <f t="shared" si="1"/>
        <v>No</v>
      </c>
      <c r="G42" s="7">
        <f t="shared" si="2"/>
        <v>9</v>
      </c>
      <c r="H42" s="7">
        <f>COUNTIF($D$11:D42,D42)</f>
        <v>1</v>
      </c>
    </row>
    <row r="43" spans="2:8" x14ac:dyDescent="0.25">
      <c r="B43" s="64">
        <v>35</v>
      </c>
      <c r="C43" s="7" t="s">
        <v>273</v>
      </c>
      <c r="D43" s="7" t="s">
        <v>764</v>
      </c>
      <c r="E43" s="7" t="str">
        <f t="shared" si="0"/>
        <v>CDP</v>
      </c>
      <c r="F43" s="59" t="str">
        <f t="shared" si="1"/>
        <v>No</v>
      </c>
      <c r="G43" s="7">
        <f t="shared" si="2"/>
        <v>5</v>
      </c>
      <c r="H43" s="7">
        <f>COUNTIF($D$11:D43,D43)</f>
        <v>2</v>
      </c>
    </row>
    <row r="44" spans="2:8" x14ac:dyDescent="0.25">
      <c r="B44" s="64">
        <v>36</v>
      </c>
      <c r="C44" s="7" t="s">
        <v>274</v>
      </c>
      <c r="D44" s="7" t="s">
        <v>774</v>
      </c>
      <c r="E44" s="7" t="str">
        <f t="shared" si="0"/>
        <v>DBS</v>
      </c>
      <c r="F44" s="59" t="str">
        <f t="shared" si="1"/>
        <v>No</v>
      </c>
      <c r="G44" s="7">
        <f t="shared" si="2"/>
        <v>8</v>
      </c>
      <c r="H44" s="7">
        <f>COUNTIF($D$11:D44,D44)</f>
        <v>1</v>
      </c>
    </row>
    <row r="45" spans="2:8" x14ac:dyDescent="0.25">
      <c r="B45" s="64">
        <v>37</v>
      </c>
      <c r="C45" s="7" t="s">
        <v>275</v>
      </c>
      <c r="D45" s="7" t="s">
        <v>746</v>
      </c>
      <c r="E45" s="7" t="str">
        <f t="shared" si="0"/>
        <v>EAZ</v>
      </c>
      <c r="F45" s="59" t="str">
        <f t="shared" si="1"/>
        <v>No</v>
      </c>
      <c r="G45" s="7">
        <f t="shared" si="2"/>
        <v>4</v>
      </c>
      <c r="H45" s="7">
        <f>COUNTIF($D$11:D45,D45)</f>
        <v>1</v>
      </c>
    </row>
    <row r="46" spans="2:8" x14ac:dyDescent="0.25">
      <c r="B46" s="64">
        <v>38</v>
      </c>
      <c r="C46" s="7" t="s">
        <v>276</v>
      </c>
      <c r="D46" s="7" t="s">
        <v>775</v>
      </c>
      <c r="E46" s="7" t="str">
        <f t="shared" si="0"/>
        <v>RNR</v>
      </c>
      <c r="F46" s="59" t="str">
        <f t="shared" si="1"/>
        <v>No</v>
      </c>
      <c r="G46" s="7">
        <f t="shared" si="2"/>
        <v>5</v>
      </c>
      <c r="H46" s="7">
        <f>COUNTIF($D$11:D46,D46)</f>
        <v>1</v>
      </c>
    </row>
    <row r="47" spans="2:8" x14ac:dyDescent="0.25">
      <c r="B47" s="64">
        <v>39</v>
      </c>
      <c r="C47" s="7" t="s">
        <v>277</v>
      </c>
      <c r="D47" s="7" t="s">
        <v>749</v>
      </c>
      <c r="E47" s="7" t="str">
        <f t="shared" si="0"/>
        <v>VWF</v>
      </c>
      <c r="F47" s="59" t="str">
        <f t="shared" si="1"/>
        <v>No</v>
      </c>
      <c r="G47" s="7">
        <f t="shared" si="2"/>
        <v>6</v>
      </c>
      <c r="H47" s="7">
        <f>COUNTIF($D$11:D47,D47)</f>
        <v>2</v>
      </c>
    </row>
    <row r="48" spans="2:8" x14ac:dyDescent="0.25">
      <c r="B48" s="64">
        <v>40</v>
      </c>
      <c r="C48" s="7" t="s">
        <v>278</v>
      </c>
      <c r="D48" s="7" t="s">
        <v>776</v>
      </c>
      <c r="E48" s="7" t="str">
        <f t="shared" si="0"/>
        <v>FUG</v>
      </c>
      <c r="F48" s="59" t="str">
        <f t="shared" si="1"/>
        <v>No</v>
      </c>
      <c r="G48" s="7">
        <f t="shared" si="2"/>
        <v>6</v>
      </c>
      <c r="H48" s="7">
        <f>COUNTIF($D$11:D48,D48)</f>
        <v>1</v>
      </c>
    </row>
    <row r="49" spans="2:8" x14ac:dyDescent="0.25">
      <c r="B49" s="64">
        <v>41</v>
      </c>
      <c r="C49" s="7" t="s">
        <v>279</v>
      </c>
      <c r="D49" s="7" t="s">
        <v>777</v>
      </c>
      <c r="E49" s="7" t="str">
        <f t="shared" si="0"/>
        <v>HAK</v>
      </c>
      <c r="F49" s="59" t="str">
        <f t="shared" si="1"/>
        <v>No</v>
      </c>
      <c r="G49" s="7">
        <f t="shared" si="2"/>
        <v>8</v>
      </c>
      <c r="H49" s="7">
        <f>COUNTIF($D$11:D49,D49)</f>
        <v>1</v>
      </c>
    </row>
    <row r="50" spans="2:8" x14ac:dyDescent="0.25">
      <c r="B50" s="64">
        <v>42</v>
      </c>
      <c r="C50" s="7" t="s">
        <v>280</v>
      </c>
      <c r="D50" s="7" t="s">
        <v>752</v>
      </c>
      <c r="E50" s="7" t="str">
        <f t="shared" si="0"/>
        <v>TDA</v>
      </c>
      <c r="F50" s="59" t="str">
        <f t="shared" si="1"/>
        <v>No</v>
      </c>
      <c r="G50" s="7">
        <f t="shared" si="2"/>
        <v>6</v>
      </c>
      <c r="H50" s="7">
        <f>COUNTIF($D$11:D50,D50)</f>
        <v>2</v>
      </c>
    </row>
    <row r="51" spans="2:8" x14ac:dyDescent="0.25">
      <c r="B51" s="64">
        <v>43</v>
      </c>
      <c r="C51" s="7" t="s">
        <v>281</v>
      </c>
      <c r="D51" s="7" t="s">
        <v>770</v>
      </c>
      <c r="E51" s="7" t="str">
        <f t="shared" si="0"/>
        <v>AIG</v>
      </c>
      <c r="F51" s="59" t="str">
        <f t="shared" si="1"/>
        <v>No</v>
      </c>
      <c r="G51" s="7">
        <f t="shared" si="2"/>
        <v>6</v>
      </c>
      <c r="H51" s="7">
        <f>COUNTIF($D$11:D51,D51)</f>
        <v>2</v>
      </c>
    </row>
    <row r="52" spans="2:8" x14ac:dyDescent="0.25">
      <c r="B52" s="64">
        <v>44</v>
      </c>
      <c r="C52" s="7" t="s">
        <v>282</v>
      </c>
      <c r="D52" s="7" t="s">
        <v>778</v>
      </c>
      <c r="E52" s="7" t="str">
        <f t="shared" si="0"/>
        <v>IFR</v>
      </c>
      <c r="F52" s="59" t="str">
        <f t="shared" si="1"/>
        <v>No</v>
      </c>
      <c r="G52" s="7">
        <f t="shared" si="2"/>
        <v>10</v>
      </c>
      <c r="H52" s="7">
        <f>COUNTIF($D$11:D52,D52)</f>
        <v>1</v>
      </c>
    </row>
    <row r="53" spans="2:8" x14ac:dyDescent="0.25">
      <c r="B53" s="64">
        <v>45</v>
      </c>
      <c r="C53" s="7" t="s">
        <v>283</v>
      </c>
      <c r="D53" s="7" t="s">
        <v>779</v>
      </c>
      <c r="E53" s="7" t="str">
        <f t="shared" si="0"/>
        <v>AVZ</v>
      </c>
      <c r="F53" s="59" t="str">
        <f t="shared" si="1"/>
        <v>No</v>
      </c>
      <c r="G53" s="7">
        <f t="shared" si="2"/>
        <v>5</v>
      </c>
      <c r="H53" s="7">
        <f>COUNTIF($D$11:D53,D53)</f>
        <v>1</v>
      </c>
    </row>
    <row r="54" spans="2:8" x14ac:dyDescent="0.25">
      <c r="B54" s="64">
        <v>46</v>
      </c>
      <c r="C54" s="7" t="s">
        <v>284</v>
      </c>
      <c r="D54" s="7" t="s">
        <v>780</v>
      </c>
      <c r="E54" s="7" t="str">
        <f t="shared" si="0"/>
        <v>YGD</v>
      </c>
      <c r="F54" s="59" t="str">
        <f t="shared" si="1"/>
        <v>No</v>
      </c>
      <c r="G54" s="7">
        <f t="shared" si="2"/>
        <v>6</v>
      </c>
      <c r="H54" s="7">
        <f>COUNTIF($D$11:D54,D54)</f>
        <v>1</v>
      </c>
    </row>
    <row r="55" spans="2:8" x14ac:dyDescent="0.25">
      <c r="B55" s="64">
        <v>47</v>
      </c>
      <c r="C55" s="7" t="s">
        <v>285</v>
      </c>
      <c r="D55" s="7" t="s">
        <v>781</v>
      </c>
      <c r="E55" s="7" t="str">
        <f t="shared" si="0"/>
        <v>ALJ</v>
      </c>
      <c r="F55" s="59" t="str">
        <f t="shared" si="1"/>
        <v>No</v>
      </c>
      <c r="G55" s="7">
        <f t="shared" si="2"/>
        <v>6</v>
      </c>
      <c r="H55" s="7">
        <f>COUNTIF($D$11:D55,D55)</f>
        <v>1</v>
      </c>
    </row>
    <row r="56" spans="2:8" x14ac:dyDescent="0.25">
      <c r="B56" s="64">
        <v>48</v>
      </c>
      <c r="C56" s="7" t="s">
        <v>286</v>
      </c>
      <c r="D56" s="7" t="s">
        <v>782</v>
      </c>
      <c r="E56" s="7" t="str">
        <f t="shared" si="0"/>
        <v>BPJ</v>
      </c>
      <c r="F56" s="59" t="str">
        <f t="shared" si="1"/>
        <v>No</v>
      </c>
      <c r="G56" s="7">
        <f t="shared" si="2"/>
        <v>4</v>
      </c>
      <c r="H56" s="7">
        <f>COUNTIF($D$11:D56,D56)</f>
        <v>1</v>
      </c>
    </row>
    <row r="57" spans="2:8" x14ac:dyDescent="0.25">
      <c r="B57" s="64">
        <v>49</v>
      </c>
      <c r="C57" s="7" t="s">
        <v>287</v>
      </c>
      <c r="D57" s="7" t="s">
        <v>750</v>
      </c>
      <c r="E57" s="7" t="str">
        <f t="shared" si="0"/>
        <v>AEW</v>
      </c>
      <c r="F57" s="59" t="str">
        <f t="shared" si="1"/>
        <v>No</v>
      </c>
      <c r="G57" s="7">
        <f t="shared" si="2"/>
        <v>10</v>
      </c>
      <c r="H57" s="7">
        <f>COUNTIF($D$11:D57,D57)</f>
        <v>2</v>
      </c>
    </row>
    <row r="58" spans="2:8" x14ac:dyDescent="0.25">
      <c r="B58" s="64">
        <v>50</v>
      </c>
      <c r="C58" s="7" t="s">
        <v>288</v>
      </c>
      <c r="D58" s="7" t="s">
        <v>751</v>
      </c>
      <c r="E58" s="7" t="str">
        <f t="shared" si="0"/>
        <v>BHB</v>
      </c>
      <c r="F58" s="59" t="str">
        <f t="shared" si="1"/>
        <v>No</v>
      </c>
      <c r="G58" s="7">
        <f t="shared" si="2"/>
        <v>7</v>
      </c>
      <c r="H58" s="7">
        <f>COUNTIF($D$11:D58,D58)</f>
        <v>2</v>
      </c>
    </row>
    <row r="59" spans="2:8" x14ac:dyDescent="0.25">
      <c r="B59" s="64">
        <v>51</v>
      </c>
      <c r="C59" s="7" t="s">
        <v>289</v>
      </c>
      <c r="D59" s="7" t="s">
        <v>783</v>
      </c>
      <c r="E59" s="7" t="str">
        <f t="shared" si="0"/>
        <v>XQY</v>
      </c>
      <c r="F59" s="59" t="str">
        <f t="shared" si="1"/>
        <v>No</v>
      </c>
      <c r="G59" s="7">
        <f t="shared" si="2"/>
        <v>5</v>
      </c>
      <c r="H59" s="7">
        <f>COUNTIF($D$11:D59,D59)</f>
        <v>1</v>
      </c>
    </row>
    <row r="60" spans="2:8" x14ac:dyDescent="0.25">
      <c r="B60" s="64">
        <v>52</v>
      </c>
      <c r="C60" s="7" t="s">
        <v>290</v>
      </c>
      <c r="D60" s="7" t="s">
        <v>784</v>
      </c>
      <c r="E60" s="7" t="str">
        <f t="shared" si="0"/>
        <v>EKG</v>
      </c>
      <c r="F60" s="59" t="str">
        <f t="shared" si="1"/>
        <v>No</v>
      </c>
      <c r="G60" s="7">
        <f t="shared" si="2"/>
        <v>9</v>
      </c>
      <c r="H60" s="7">
        <f>COUNTIF($D$11:D60,D60)</f>
        <v>1</v>
      </c>
    </row>
    <row r="61" spans="2:8" x14ac:dyDescent="0.25">
      <c r="B61" s="64">
        <v>53</v>
      </c>
      <c r="C61" s="7" t="s">
        <v>291</v>
      </c>
      <c r="D61" s="7" t="s">
        <v>783</v>
      </c>
      <c r="E61" s="7" t="str">
        <f t="shared" si="0"/>
        <v>LXZ</v>
      </c>
      <c r="F61" s="59" t="str">
        <f t="shared" si="1"/>
        <v>No</v>
      </c>
      <c r="G61" s="7">
        <f t="shared" si="2"/>
        <v>5</v>
      </c>
      <c r="H61" s="7">
        <f>COUNTIF($D$11:D61,D61)</f>
        <v>2</v>
      </c>
    </row>
    <row r="62" spans="2:8" x14ac:dyDescent="0.25">
      <c r="B62" s="64">
        <v>54</v>
      </c>
      <c r="C62" s="7" t="s">
        <v>292</v>
      </c>
      <c r="D62" s="7" t="s">
        <v>764</v>
      </c>
      <c r="E62" s="7" t="str">
        <f t="shared" si="0"/>
        <v>HIP</v>
      </c>
      <c r="F62" s="59" t="str">
        <f t="shared" si="1"/>
        <v>No</v>
      </c>
      <c r="G62" s="7">
        <f t="shared" si="2"/>
        <v>5</v>
      </c>
      <c r="H62" s="7">
        <f>COUNTIF($D$11:D62,D62)</f>
        <v>3</v>
      </c>
    </row>
    <row r="63" spans="2:8" x14ac:dyDescent="0.25">
      <c r="B63" s="64">
        <v>55</v>
      </c>
      <c r="C63" s="7" t="s">
        <v>293</v>
      </c>
      <c r="D63" s="7" t="s">
        <v>757</v>
      </c>
      <c r="E63" s="7" t="str">
        <f t="shared" si="0"/>
        <v>ZIS</v>
      </c>
      <c r="F63" s="59" t="str">
        <f t="shared" si="1"/>
        <v>No</v>
      </c>
      <c r="G63" s="7">
        <f t="shared" si="2"/>
        <v>9</v>
      </c>
      <c r="H63" s="7">
        <f>COUNTIF($D$11:D63,D63)</f>
        <v>2</v>
      </c>
    </row>
    <row r="64" spans="2:8" x14ac:dyDescent="0.25">
      <c r="B64" s="64">
        <v>56</v>
      </c>
      <c r="C64" s="7" t="s">
        <v>294</v>
      </c>
      <c r="D64" s="7" t="s">
        <v>785</v>
      </c>
      <c r="E64" s="7" t="str">
        <f t="shared" si="0"/>
        <v>RPT</v>
      </c>
      <c r="F64" s="59" t="str">
        <f t="shared" si="1"/>
        <v>No</v>
      </c>
      <c r="G64" s="7">
        <f t="shared" si="2"/>
        <v>7</v>
      </c>
      <c r="H64" s="7">
        <f>COUNTIF($D$11:D64,D64)</f>
        <v>1</v>
      </c>
    </row>
    <row r="65" spans="2:8" x14ac:dyDescent="0.25">
      <c r="B65" s="64">
        <v>57</v>
      </c>
      <c r="C65" s="7" t="s">
        <v>295</v>
      </c>
      <c r="D65" s="7" t="s">
        <v>786</v>
      </c>
      <c r="E65" s="7" t="str">
        <f t="shared" si="0"/>
        <v>GXQ</v>
      </c>
      <c r="F65" s="59" t="str">
        <f t="shared" si="1"/>
        <v>No</v>
      </c>
      <c r="G65" s="7">
        <f t="shared" si="2"/>
        <v>6</v>
      </c>
      <c r="H65" s="7">
        <f>COUNTIF($D$11:D65,D65)</f>
        <v>1</v>
      </c>
    </row>
    <row r="66" spans="2:8" x14ac:dyDescent="0.25">
      <c r="B66" s="64">
        <v>58</v>
      </c>
      <c r="C66" s="7" t="s">
        <v>296</v>
      </c>
      <c r="D66" s="7" t="s">
        <v>783</v>
      </c>
      <c r="E66" s="7" t="str">
        <f t="shared" si="0"/>
        <v>RBH</v>
      </c>
      <c r="F66" s="59" t="str">
        <f t="shared" si="1"/>
        <v>No</v>
      </c>
      <c r="G66" s="7">
        <f t="shared" si="2"/>
        <v>5</v>
      </c>
      <c r="H66" s="7">
        <f>COUNTIF($D$11:D66,D66)</f>
        <v>3</v>
      </c>
    </row>
    <row r="67" spans="2:8" x14ac:dyDescent="0.25">
      <c r="B67" s="64">
        <v>59</v>
      </c>
      <c r="C67" s="7" t="s">
        <v>297</v>
      </c>
      <c r="D67" s="7" t="s">
        <v>762</v>
      </c>
      <c r="E67" s="7" t="str">
        <f t="shared" si="0"/>
        <v>IUL</v>
      </c>
      <c r="F67" s="59" t="str">
        <f t="shared" si="1"/>
        <v>No</v>
      </c>
      <c r="G67" s="7">
        <f t="shared" si="2"/>
        <v>9</v>
      </c>
      <c r="H67" s="7">
        <f>COUNTIF($D$11:D67,D67)</f>
        <v>2</v>
      </c>
    </row>
    <row r="68" spans="2:8" x14ac:dyDescent="0.25">
      <c r="B68" s="64">
        <v>60</v>
      </c>
      <c r="C68" s="7" t="s">
        <v>298</v>
      </c>
      <c r="D68" s="7" t="s">
        <v>787</v>
      </c>
      <c r="E68" s="7" t="str">
        <f t="shared" si="0"/>
        <v>VQW</v>
      </c>
      <c r="F68" s="59" t="str">
        <f t="shared" si="1"/>
        <v>No</v>
      </c>
      <c r="G68" s="7">
        <f t="shared" si="2"/>
        <v>8</v>
      </c>
      <c r="H68" s="7">
        <f>COUNTIF($D$11:D68,D68)</f>
        <v>1</v>
      </c>
    </row>
    <row r="69" spans="2:8" x14ac:dyDescent="0.25">
      <c r="B69" s="64">
        <v>61</v>
      </c>
      <c r="C69" s="7" t="s">
        <v>299</v>
      </c>
      <c r="D69" s="7" t="s">
        <v>756</v>
      </c>
      <c r="E69" s="7" t="str">
        <f t="shared" si="0"/>
        <v>KWC</v>
      </c>
      <c r="F69" s="59" t="str">
        <f t="shared" si="1"/>
        <v>No</v>
      </c>
      <c r="G69" s="7">
        <f t="shared" si="2"/>
        <v>11</v>
      </c>
      <c r="H69" s="7">
        <f>COUNTIF($D$11:D69,D69)</f>
        <v>3</v>
      </c>
    </row>
    <row r="70" spans="2:8" x14ac:dyDescent="0.25">
      <c r="B70" s="64">
        <v>62</v>
      </c>
      <c r="C70" s="7" t="s">
        <v>300</v>
      </c>
      <c r="D70" s="7" t="s">
        <v>750</v>
      </c>
      <c r="E70" s="7" t="str">
        <f t="shared" si="0"/>
        <v>KIM</v>
      </c>
      <c r="F70" s="59" t="str">
        <f t="shared" si="1"/>
        <v>No</v>
      </c>
      <c r="G70" s="7">
        <f t="shared" si="2"/>
        <v>10</v>
      </c>
      <c r="H70" s="7">
        <f>COUNTIF($D$11:D70,D70)</f>
        <v>3</v>
      </c>
    </row>
    <row r="71" spans="2:8" x14ac:dyDescent="0.25">
      <c r="B71" s="64">
        <v>63</v>
      </c>
      <c r="C71" s="7" t="s">
        <v>301</v>
      </c>
      <c r="D71" s="7" t="s">
        <v>788</v>
      </c>
      <c r="E71" s="7" t="str">
        <f t="shared" si="0"/>
        <v>JRI</v>
      </c>
      <c r="F71" s="59" t="str">
        <f t="shared" si="1"/>
        <v>No</v>
      </c>
      <c r="G71" s="7">
        <f t="shared" si="2"/>
        <v>6</v>
      </c>
      <c r="H71" s="7">
        <f>COUNTIF($D$11:D71,D71)</f>
        <v>1</v>
      </c>
    </row>
    <row r="72" spans="2:8" x14ac:dyDescent="0.25">
      <c r="B72" s="64">
        <v>64</v>
      </c>
      <c r="C72" s="7" t="s">
        <v>302</v>
      </c>
      <c r="D72" s="7" t="s">
        <v>785</v>
      </c>
      <c r="E72" s="7" t="str">
        <f t="shared" si="0"/>
        <v>FSF</v>
      </c>
      <c r="F72" s="59" t="str">
        <f t="shared" si="1"/>
        <v>No</v>
      </c>
      <c r="G72" s="7">
        <f t="shared" si="2"/>
        <v>7</v>
      </c>
      <c r="H72" s="7">
        <f>COUNTIF($D$11:D72,D72)</f>
        <v>2</v>
      </c>
    </row>
    <row r="73" spans="2:8" x14ac:dyDescent="0.25">
      <c r="B73" s="64">
        <v>65</v>
      </c>
      <c r="C73" s="7" t="s">
        <v>303</v>
      </c>
      <c r="D73" s="7" t="s">
        <v>788</v>
      </c>
      <c r="E73" s="7" t="str">
        <f t="shared" si="0"/>
        <v>VIX</v>
      </c>
      <c r="F73" s="59" t="str">
        <f t="shared" si="1"/>
        <v>No</v>
      </c>
      <c r="G73" s="7">
        <f t="shared" si="2"/>
        <v>6</v>
      </c>
      <c r="H73" s="7">
        <f>COUNTIF($D$11:D73,D73)</f>
        <v>2</v>
      </c>
    </row>
    <row r="74" spans="2:8" x14ac:dyDescent="0.25">
      <c r="B74" s="64">
        <v>66</v>
      </c>
      <c r="C74" s="7" t="s">
        <v>304</v>
      </c>
      <c r="D74" s="7" t="s">
        <v>789</v>
      </c>
      <c r="E74" s="7" t="str">
        <f t="shared" si="0"/>
        <v>GXD</v>
      </c>
      <c r="F74" s="59" t="str">
        <f t="shared" si="1"/>
        <v>No</v>
      </c>
      <c r="G74" s="7">
        <f t="shared" si="2"/>
        <v>7</v>
      </c>
      <c r="H74" s="7">
        <f>COUNTIF($D$11:D74,D74)</f>
        <v>1</v>
      </c>
    </row>
    <row r="75" spans="2:8" x14ac:dyDescent="0.25">
      <c r="B75" s="64">
        <v>67</v>
      </c>
      <c r="C75" s="7" t="s">
        <v>305</v>
      </c>
      <c r="D75" s="7" t="s">
        <v>757</v>
      </c>
      <c r="E75" s="7" t="str">
        <f t="shared" si="0"/>
        <v>DGT</v>
      </c>
      <c r="F75" s="59" t="str">
        <f t="shared" si="1"/>
        <v>No</v>
      </c>
      <c r="G75" s="7">
        <f t="shared" si="2"/>
        <v>9</v>
      </c>
      <c r="H75" s="7">
        <f>COUNTIF($D$11:D75,D75)</f>
        <v>3</v>
      </c>
    </row>
    <row r="76" spans="2:8" x14ac:dyDescent="0.25">
      <c r="B76" s="64">
        <v>68</v>
      </c>
      <c r="C76" s="7" t="s">
        <v>306</v>
      </c>
      <c r="D76" s="7" t="s">
        <v>790</v>
      </c>
      <c r="E76" s="7" t="str">
        <f t="shared" ref="E76:E139" si="3">MID(C76,FIND("-",C76,2)-3,3)</f>
        <v>NHD</v>
      </c>
      <c r="F76" s="59" t="str">
        <f t="shared" ref="F76:F139" si="4">IF(COUNTIF($E$9:$E$508,E76)=1,"No","Yes")</f>
        <v>No</v>
      </c>
      <c r="G76" s="7">
        <f t="shared" ref="G76:G139" si="5">COUNTIF($D$9:$D$508,D76)</f>
        <v>11</v>
      </c>
      <c r="H76" s="7">
        <f>COUNTIF($D$11:D76,D76)</f>
        <v>1</v>
      </c>
    </row>
    <row r="77" spans="2:8" x14ac:dyDescent="0.25">
      <c r="B77" s="64">
        <v>69</v>
      </c>
      <c r="C77" s="7" t="s">
        <v>307</v>
      </c>
      <c r="D77" s="7" t="s">
        <v>755</v>
      </c>
      <c r="E77" s="7" t="str">
        <f t="shared" si="3"/>
        <v>TGT</v>
      </c>
      <c r="F77" s="59" t="str">
        <f t="shared" si="4"/>
        <v>No</v>
      </c>
      <c r="G77" s="7">
        <f t="shared" si="5"/>
        <v>5</v>
      </c>
      <c r="H77" s="7">
        <f>COUNTIF($D$11:D77,D77)</f>
        <v>2</v>
      </c>
    </row>
    <row r="78" spans="2:8" x14ac:dyDescent="0.25">
      <c r="B78" s="64">
        <v>70</v>
      </c>
      <c r="C78" s="7" t="s">
        <v>308</v>
      </c>
      <c r="D78" s="7" t="s">
        <v>778</v>
      </c>
      <c r="E78" s="7" t="str">
        <f t="shared" si="3"/>
        <v>ZYS</v>
      </c>
      <c r="F78" s="59" t="str">
        <f t="shared" si="4"/>
        <v>No</v>
      </c>
      <c r="G78" s="7">
        <f t="shared" si="5"/>
        <v>10</v>
      </c>
      <c r="H78" s="7">
        <f>COUNTIF($D$11:D78,D78)</f>
        <v>2</v>
      </c>
    </row>
    <row r="79" spans="2:8" x14ac:dyDescent="0.25">
      <c r="B79" s="64">
        <v>71</v>
      </c>
      <c r="C79" s="7" t="s">
        <v>309</v>
      </c>
      <c r="D79" s="7" t="s">
        <v>791</v>
      </c>
      <c r="E79" s="7" t="str">
        <f t="shared" si="3"/>
        <v>EPR</v>
      </c>
      <c r="F79" s="59" t="str">
        <f t="shared" si="4"/>
        <v>No</v>
      </c>
      <c r="G79" s="7">
        <f t="shared" si="5"/>
        <v>10</v>
      </c>
      <c r="H79" s="7">
        <f>COUNTIF($D$11:D79,D79)</f>
        <v>1</v>
      </c>
    </row>
    <row r="80" spans="2:8" x14ac:dyDescent="0.25">
      <c r="B80" s="64">
        <v>72</v>
      </c>
      <c r="C80" s="7" t="s">
        <v>310</v>
      </c>
      <c r="D80" s="7" t="s">
        <v>792</v>
      </c>
      <c r="E80" s="7" t="str">
        <f t="shared" si="3"/>
        <v>GIJ</v>
      </c>
      <c r="F80" s="59" t="str">
        <f t="shared" si="4"/>
        <v>No</v>
      </c>
      <c r="G80" s="7">
        <f t="shared" si="5"/>
        <v>6</v>
      </c>
      <c r="H80" s="7">
        <f>COUNTIF($D$11:D80,D80)</f>
        <v>1</v>
      </c>
    </row>
    <row r="81" spans="2:8" x14ac:dyDescent="0.25">
      <c r="B81" s="64">
        <v>73</v>
      </c>
      <c r="C81" s="7" t="s">
        <v>311</v>
      </c>
      <c r="D81" s="7" t="s">
        <v>788</v>
      </c>
      <c r="E81" s="7" t="str">
        <f t="shared" si="3"/>
        <v>VBB</v>
      </c>
      <c r="F81" s="59" t="str">
        <f t="shared" si="4"/>
        <v>No</v>
      </c>
      <c r="G81" s="7">
        <f t="shared" si="5"/>
        <v>6</v>
      </c>
      <c r="H81" s="7">
        <f>COUNTIF($D$11:D81,D81)</f>
        <v>3</v>
      </c>
    </row>
    <row r="82" spans="2:8" x14ac:dyDescent="0.25">
      <c r="B82" s="64">
        <v>74</v>
      </c>
      <c r="C82" s="7" t="s">
        <v>312</v>
      </c>
      <c r="D82" s="7" t="s">
        <v>793</v>
      </c>
      <c r="E82" s="7" t="str">
        <f t="shared" si="3"/>
        <v>IJH</v>
      </c>
      <c r="F82" s="59" t="str">
        <f t="shared" si="4"/>
        <v>No</v>
      </c>
      <c r="G82" s="7">
        <f t="shared" si="5"/>
        <v>3</v>
      </c>
      <c r="H82" s="7">
        <f>COUNTIF($D$11:D82,D82)</f>
        <v>1</v>
      </c>
    </row>
    <row r="83" spans="2:8" x14ac:dyDescent="0.25">
      <c r="B83" s="64">
        <v>75</v>
      </c>
      <c r="C83" s="7" t="s">
        <v>313</v>
      </c>
      <c r="D83" s="7" t="s">
        <v>794</v>
      </c>
      <c r="E83" s="7" t="str">
        <f t="shared" si="3"/>
        <v>LSY</v>
      </c>
      <c r="F83" s="59" t="str">
        <f t="shared" si="4"/>
        <v>No</v>
      </c>
      <c r="G83" s="7">
        <f t="shared" si="5"/>
        <v>4</v>
      </c>
      <c r="H83" s="7">
        <f>COUNTIF($D$11:D83,D83)</f>
        <v>1</v>
      </c>
    </row>
    <row r="84" spans="2:8" x14ac:dyDescent="0.25">
      <c r="B84" s="64">
        <v>76</v>
      </c>
      <c r="C84" s="7" t="s">
        <v>314</v>
      </c>
      <c r="D84" s="7" t="s">
        <v>795</v>
      </c>
      <c r="E84" s="7" t="str">
        <f t="shared" si="3"/>
        <v>QUU</v>
      </c>
      <c r="F84" s="59" t="str">
        <f t="shared" si="4"/>
        <v>No</v>
      </c>
      <c r="G84" s="7">
        <f t="shared" si="5"/>
        <v>8</v>
      </c>
      <c r="H84" s="7">
        <f>COUNTIF($D$11:D84,D84)</f>
        <v>1</v>
      </c>
    </row>
    <row r="85" spans="2:8" x14ac:dyDescent="0.25">
      <c r="B85" s="64">
        <v>77</v>
      </c>
      <c r="C85" s="7" t="s">
        <v>315</v>
      </c>
      <c r="D85" s="7" t="s">
        <v>777</v>
      </c>
      <c r="E85" s="7" t="str">
        <f t="shared" si="3"/>
        <v>XSS</v>
      </c>
      <c r="F85" s="59" t="str">
        <f t="shared" si="4"/>
        <v>No</v>
      </c>
      <c r="G85" s="7">
        <f t="shared" si="5"/>
        <v>8</v>
      </c>
      <c r="H85" s="7">
        <f>COUNTIF($D$11:D85,D85)</f>
        <v>2</v>
      </c>
    </row>
    <row r="86" spans="2:8" x14ac:dyDescent="0.25">
      <c r="B86" s="64">
        <v>78</v>
      </c>
      <c r="C86" s="7" t="s">
        <v>316</v>
      </c>
      <c r="D86" s="7" t="s">
        <v>753</v>
      </c>
      <c r="E86" s="7" t="str">
        <f t="shared" si="3"/>
        <v>KXB</v>
      </c>
      <c r="F86" s="59" t="str">
        <f t="shared" si="4"/>
        <v>No</v>
      </c>
      <c r="G86" s="7">
        <f t="shared" si="5"/>
        <v>4</v>
      </c>
      <c r="H86" s="7">
        <f>COUNTIF($D$11:D86,D86)</f>
        <v>2</v>
      </c>
    </row>
    <row r="87" spans="2:8" x14ac:dyDescent="0.25">
      <c r="B87" s="64">
        <v>79</v>
      </c>
      <c r="C87" s="7" t="s">
        <v>317</v>
      </c>
      <c r="D87" s="7" t="s">
        <v>796</v>
      </c>
      <c r="E87" s="7" t="str">
        <f t="shared" si="3"/>
        <v>HPU</v>
      </c>
      <c r="F87" s="59" t="str">
        <f t="shared" si="4"/>
        <v>No</v>
      </c>
      <c r="G87" s="7">
        <f t="shared" si="5"/>
        <v>5</v>
      </c>
      <c r="H87" s="7">
        <f>COUNTIF($D$11:D87,D87)</f>
        <v>1</v>
      </c>
    </row>
    <row r="88" spans="2:8" x14ac:dyDescent="0.25">
      <c r="B88" s="64">
        <v>80</v>
      </c>
      <c r="C88" s="7" t="s">
        <v>318</v>
      </c>
      <c r="D88" s="7" t="s">
        <v>773</v>
      </c>
      <c r="E88" s="7" t="str">
        <f t="shared" si="3"/>
        <v>PJA</v>
      </c>
      <c r="F88" s="59" t="str">
        <f t="shared" si="4"/>
        <v>No</v>
      </c>
      <c r="G88" s="7">
        <f t="shared" si="5"/>
        <v>9</v>
      </c>
      <c r="H88" s="7">
        <f>COUNTIF($D$11:D88,D88)</f>
        <v>2</v>
      </c>
    </row>
    <row r="89" spans="2:8" x14ac:dyDescent="0.25">
      <c r="B89" s="64">
        <v>81</v>
      </c>
      <c r="C89" s="7" t="s">
        <v>319</v>
      </c>
      <c r="D89" s="7" t="s">
        <v>797</v>
      </c>
      <c r="E89" s="7" t="str">
        <f t="shared" si="3"/>
        <v>ABW</v>
      </c>
      <c r="F89" s="59" t="str">
        <f t="shared" si="4"/>
        <v>Yes</v>
      </c>
      <c r="G89" s="7">
        <f t="shared" si="5"/>
        <v>6</v>
      </c>
      <c r="H89" s="7">
        <f>COUNTIF($D$11:D89,D89)</f>
        <v>1</v>
      </c>
    </row>
    <row r="90" spans="2:8" x14ac:dyDescent="0.25">
      <c r="B90" s="64">
        <v>82</v>
      </c>
      <c r="C90" s="7" t="s">
        <v>320</v>
      </c>
      <c r="D90" s="7" t="s">
        <v>763</v>
      </c>
      <c r="E90" s="7" t="str">
        <f t="shared" si="3"/>
        <v>LTJ</v>
      </c>
      <c r="F90" s="59" t="str">
        <f t="shared" si="4"/>
        <v>No</v>
      </c>
      <c r="G90" s="7">
        <f t="shared" si="5"/>
        <v>12</v>
      </c>
      <c r="H90" s="7">
        <f>COUNTIF($D$11:D90,D90)</f>
        <v>3</v>
      </c>
    </row>
    <row r="91" spans="2:8" x14ac:dyDescent="0.25">
      <c r="B91" s="64">
        <v>83</v>
      </c>
      <c r="C91" s="7" t="s">
        <v>321</v>
      </c>
      <c r="D91" s="7" t="s">
        <v>750</v>
      </c>
      <c r="E91" s="7" t="str">
        <f t="shared" si="3"/>
        <v>ZXT</v>
      </c>
      <c r="F91" s="59" t="str">
        <f t="shared" si="4"/>
        <v>No</v>
      </c>
      <c r="G91" s="7">
        <f t="shared" si="5"/>
        <v>10</v>
      </c>
      <c r="H91" s="7">
        <f>COUNTIF($D$11:D91,D91)</f>
        <v>4</v>
      </c>
    </row>
    <row r="92" spans="2:8" x14ac:dyDescent="0.25">
      <c r="B92" s="64">
        <v>84</v>
      </c>
      <c r="C92" s="7" t="s">
        <v>322</v>
      </c>
      <c r="D92" s="7" t="s">
        <v>788</v>
      </c>
      <c r="E92" s="7" t="str">
        <f t="shared" si="3"/>
        <v>QRI</v>
      </c>
      <c r="F92" s="59" t="str">
        <f t="shared" si="4"/>
        <v>No</v>
      </c>
      <c r="G92" s="7">
        <f t="shared" si="5"/>
        <v>6</v>
      </c>
      <c r="H92" s="7">
        <f>COUNTIF($D$11:D92,D92)</f>
        <v>4</v>
      </c>
    </row>
    <row r="93" spans="2:8" x14ac:dyDescent="0.25">
      <c r="B93" s="64">
        <v>85</v>
      </c>
      <c r="C93" s="7" t="s">
        <v>323</v>
      </c>
      <c r="D93" s="7" t="s">
        <v>791</v>
      </c>
      <c r="E93" s="7" t="str">
        <f t="shared" si="3"/>
        <v>UTI</v>
      </c>
      <c r="F93" s="59" t="str">
        <f t="shared" si="4"/>
        <v>No</v>
      </c>
      <c r="G93" s="7">
        <f t="shared" si="5"/>
        <v>10</v>
      </c>
      <c r="H93" s="7">
        <f>COUNTIF($D$11:D93,D93)</f>
        <v>2</v>
      </c>
    </row>
    <row r="94" spans="2:8" x14ac:dyDescent="0.25">
      <c r="B94" s="64">
        <v>86</v>
      </c>
      <c r="C94" s="7" t="s">
        <v>324</v>
      </c>
      <c r="D94" s="7" t="s">
        <v>774</v>
      </c>
      <c r="E94" s="7" t="str">
        <f t="shared" si="3"/>
        <v>XNO</v>
      </c>
      <c r="F94" s="59" t="str">
        <f t="shared" si="4"/>
        <v>No</v>
      </c>
      <c r="G94" s="7">
        <f t="shared" si="5"/>
        <v>8</v>
      </c>
      <c r="H94" s="7">
        <f>COUNTIF($D$11:D94,D94)</f>
        <v>2</v>
      </c>
    </row>
    <row r="95" spans="2:8" x14ac:dyDescent="0.25">
      <c r="B95" s="64">
        <v>87</v>
      </c>
      <c r="C95" s="7" t="s">
        <v>325</v>
      </c>
      <c r="D95" s="7" t="s">
        <v>781</v>
      </c>
      <c r="E95" s="7" t="str">
        <f t="shared" si="3"/>
        <v>PGE</v>
      </c>
      <c r="F95" s="59" t="str">
        <f t="shared" si="4"/>
        <v>No</v>
      </c>
      <c r="G95" s="7">
        <f t="shared" si="5"/>
        <v>6</v>
      </c>
      <c r="H95" s="7">
        <f>COUNTIF($D$11:D95,D95)</f>
        <v>2</v>
      </c>
    </row>
    <row r="96" spans="2:8" x14ac:dyDescent="0.25">
      <c r="B96" s="64">
        <v>88</v>
      </c>
      <c r="C96" s="7" t="s">
        <v>326</v>
      </c>
      <c r="D96" s="7" t="s">
        <v>784</v>
      </c>
      <c r="E96" s="7" t="str">
        <f t="shared" si="3"/>
        <v>YMK</v>
      </c>
      <c r="F96" s="59" t="str">
        <f t="shared" si="4"/>
        <v>No</v>
      </c>
      <c r="G96" s="7">
        <f t="shared" si="5"/>
        <v>9</v>
      </c>
      <c r="H96" s="7">
        <f>COUNTIF($D$11:D96,D96)</f>
        <v>2</v>
      </c>
    </row>
    <row r="97" spans="2:8" x14ac:dyDescent="0.25">
      <c r="B97" s="64">
        <v>89</v>
      </c>
      <c r="C97" s="7" t="s">
        <v>327</v>
      </c>
      <c r="D97" s="7" t="s">
        <v>791</v>
      </c>
      <c r="E97" s="7" t="str">
        <f t="shared" si="3"/>
        <v>JDK</v>
      </c>
      <c r="F97" s="59" t="str">
        <f t="shared" si="4"/>
        <v>No</v>
      </c>
      <c r="G97" s="7">
        <f t="shared" si="5"/>
        <v>10</v>
      </c>
      <c r="H97" s="7">
        <f>COUNTIF($D$11:D97,D97)</f>
        <v>3</v>
      </c>
    </row>
    <row r="98" spans="2:8" x14ac:dyDescent="0.25">
      <c r="B98" s="64">
        <v>90</v>
      </c>
      <c r="C98" s="7" t="s">
        <v>328</v>
      </c>
      <c r="D98" s="7" t="s">
        <v>787</v>
      </c>
      <c r="E98" s="7" t="str">
        <f t="shared" si="3"/>
        <v>SGR</v>
      </c>
      <c r="F98" s="59" t="str">
        <f t="shared" si="4"/>
        <v>No</v>
      </c>
      <c r="G98" s="7">
        <f t="shared" si="5"/>
        <v>8</v>
      </c>
      <c r="H98" s="7">
        <f>COUNTIF($D$11:D98,D98)</f>
        <v>2</v>
      </c>
    </row>
    <row r="99" spans="2:8" x14ac:dyDescent="0.25">
      <c r="B99" s="64">
        <v>91</v>
      </c>
      <c r="C99" s="7" t="s">
        <v>329</v>
      </c>
      <c r="D99" s="7" t="s">
        <v>749</v>
      </c>
      <c r="E99" s="7" t="str">
        <f t="shared" si="3"/>
        <v>VDR</v>
      </c>
      <c r="F99" s="59" t="str">
        <f t="shared" si="4"/>
        <v>No</v>
      </c>
      <c r="G99" s="7">
        <f t="shared" si="5"/>
        <v>6</v>
      </c>
      <c r="H99" s="7">
        <f>COUNTIF($D$11:D99,D99)</f>
        <v>3</v>
      </c>
    </row>
    <row r="100" spans="2:8" x14ac:dyDescent="0.25">
      <c r="B100" s="64">
        <v>92</v>
      </c>
      <c r="C100" s="7" t="s">
        <v>330</v>
      </c>
      <c r="D100" s="7" t="s">
        <v>765</v>
      </c>
      <c r="E100" s="7" t="str">
        <f t="shared" si="3"/>
        <v>QSU</v>
      </c>
      <c r="F100" s="59" t="str">
        <f t="shared" si="4"/>
        <v>No</v>
      </c>
      <c r="G100" s="7">
        <f t="shared" si="5"/>
        <v>8</v>
      </c>
      <c r="H100" s="7">
        <f>COUNTIF($D$11:D100,D100)</f>
        <v>2</v>
      </c>
    </row>
    <row r="101" spans="2:8" x14ac:dyDescent="0.25">
      <c r="B101" s="64">
        <v>93</v>
      </c>
      <c r="C101" s="7" t="s">
        <v>331</v>
      </c>
      <c r="D101" s="7" t="s">
        <v>798</v>
      </c>
      <c r="E101" s="7" t="str">
        <f t="shared" si="3"/>
        <v>NQT</v>
      </c>
      <c r="F101" s="59" t="str">
        <f t="shared" si="4"/>
        <v>No</v>
      </c>
      <c r="G101" s="7">
        <f t="shared" si="5"/>
        <v>7</v>
      </c>
      <c r="H101" s="7">
        <f>COUNTIF($D$11:D101,D101)</f>
        <v>1</v>
      </c>
    </row>
    <row r="102" spans="2:8" x14ac:dyDescent="0.25">
      <c r="B102" s="64">
        <v>94</v>
      </c>
      <c r="C102" s="7" t="s">
        <v>332</v>
      </c>
      <c r="D102" s="7" t="s">
        <v>773</v>
      </c>
      <c r="E102" s="7" t="str">
        <f t="shared" si="3"/>
        <v>JTM</v>
      </c>
      <c r="F102" s="59" t="str">
        <f t="shared" si="4"/>
        <v>No</v>
      </c>
      <c r="G102" s="7">
        <f t="shared" si="5"/>
        <v>9</v>
      </c>
      <c r="H102" s="7">
        <f>COUNTIF($D$11:D102,D102)</f>
        <v>3</v>
      </c>
    </row>
    <row r="103" spans="2:8" x14ac:dyDescent="0.25">
      <c r="B103" s="64">
        <v>95</v>
      </c>
      <c r="C103" s="7" t="s">
        <v>333</v>
      </c>
      <c r="D103" s="7" t="s">
        <v>791</v>
      </c>
      <c r="E103" s="7" t="str">
        <f t="shared" si="3"/>
        <v>GSD</v>
      </c>
      <c r="F103" s="59" t="str">
        <f t="shared" si="4"/>
        <v>No</v>
      </c>
      <c r="G103" s="7">
        <f t="shared" si="5"/>
        <v>10</v>
      </c>
      <c r="H103" s="7">
        <f>COUNTIF($D$11:D103,D103)</f>
        <v>4</v>
      </c>
    </row>
    <row r="104" spans="2:8" x14ac:dyDescent="0.25">
      <c r="B104" s="64">
        <v>96</v>
      </c>
      <c r="C104" s="7" t="s">
        <v>334</v>
      </c>
      <c r="D104" s="7" t="s">
        <v>795</v>
      </c>
      <c r="E104" s="7" t="str">
        <f t="shared" si="3"/>
        <v>KKU</v>
      </c>
      <c r="F104" s="59" t="str">
        <f t="shared" si="4"/>
        <v>No</v>
      </c>
      <c r="G104" s="7">
        <f t="shared" si="5"/>
        <v>8</v>
      </c>
      <c r="H104" s="7">
        <f>COUNTIF($D$11:D104,D104)</f>
        <v>2</v>
      </c>
    </row>
    <row r="105" spans="2:8" x14ac:dyDescent="0.25">
      <c r="B105" s="64">
        <v>97</v>
      </c>
      <c r="C105" s="7" t="s">
        <v>335</v>
      </c>
      <c r="D105" s="7" t="s">
        <v>799</v>
      </c>
      <c r="E105" s="7" t="str">
        <f t="shared" si="3"/>
        <v>KDH</v>
      </c>
      <c r="F105" s="59" t="str">
        <f t="shared" si="4"/>
        <v>No</v>
      </c>
      <c r="G105" s="7">
        <f t="shared" si="5"/>
        <v>8</v>
      </c>
      <c r="H105" s="7">
        <f>COUNTIF($D$11:D105,D105)</f>
        <v>1</v>
      </c>
    </row>
    <row r="106" spans="2:8" x14ac:dyDescent="0.25">
      <c r="B106" s="64">
        <v>98</v>
      </c>
      <c r="C106" s="7" t="s">
        <v>336</v>
      </c>
      <c r="D106" s="7" t="s">
        <v>800</v>
      </c>
      <c r="E106" s="7" t="str">
        <f t="shared" si="3"/>
        <v>WKW</v>
      </c>
      <c r="F106" s="59" t="str">
        <f t="shared" si="4"/>
        <v>No</v>
      </c>
      <c r="G106" s="7">
        <f t="shared" si="5"/>
        <v>10</v>
      </c>
      <c r="H106" s="7">
        <f>COUNTIF($D$11:D106,D106)</f>
        <v>1</v>
      </c>
    </row>
    <row r="107" spans="2:8" x14ac:dyDescent="0.25">
      <c r="B107" s="64">
        <v>99</v>
      </c>
      <c r="C107" s="7" t="s">
        <v>337</v>
      </c>
      <c r="D107" s="7" t="s">
        <v>754</v>
      </c>
      <c r="E107" s="7" t="str">
        <f t="shared" si="3"/>
        <v>IIM</v>
      </c>
      <c r="F107" s="59" t="str">
        <f t="shared" si="4"/>
        <v>No</v>
      </c>
      <c r="G107" s="7">
        <f t="shared" si="5"/>
        <v>4</v>
      </c>
      <c r="H107" s="7">
        <f>COUNTIF($D$11:D107,D107)</f>
        <v>2</v>
      </c>
    </row>
    <row r="108" spans="2:8" x14ac:dyDescent="0.25">
      <c r="B108" s="64">
        <v>100</v>
      </c>
      <c r="C108" s="7" t="s">
        <v>338</v>
      </c>
      <c r="D108" s="7" t="s">
        <v>757</v>
      </c>
      <c r="E108" s="7" t="str">
        <f t="shared" si="3"/>
        <v>WVV</v>
      </c>
      <c r="F108" s="59" t="str">
        <f t="shared" si="4"/>
        <v>No</v>
      </c>
      <c r="G108" s="7">
        <f t="shared" si="5"/>
        <v>9</v>
      </c>
      <c r="H108" s="7">
        <f>COUNTIF($D$11:D108,D108)</f>
        <v>4</v>
      </c>
    </row>
    <row r="109" spans="2:8" x14ac:dyDescent="0.25">
      <c r="B109" s="64">
        <v>101</v>
      </c>
      <c r="C109" s="7" t="s">
        <v>339</v>
      </c>
      <c r="D109" s="7" t="s">
        <v>736</v>
      </c>
      <c r="E109" s="7" t="str">
        <f t="shared" si="3"/>
        <v>QDF</v>
      </c>
      <c r="F109" s="59" t="str">
        <f t="shared" si="4"/>
        <v>No</v>
      </c>
      <c r="G109" s="7">
        <f t="shared" si="5"/>
        <v>11</v>
      </c>
      <c r="H109" s="7">
        <f>COUNTIF($D$11:D109,D109)</f>
        <v>3</v>
      </c>
    </row>
    <row r="110" spans="2:8" x14ac:dyDescent="0.25">
      <c r="B110" s="64">
        <v>102</v>
      </c>
      <c r="C110" s="7" t="s">
        <v>340</v>
      </c>
      <c r="D110" s="7" t="s">
        <v>756</v>
      </c>
      <c r="E110" s="7" t="str">
        <f t="shared" si="3"/>
        <v>HPI</v>
      </c>
      <c r="F110" s="59" t="str">
        <f t="shared" si="4"/>
        <v>No</v>
      </c>
      <c r="G110" s="7">
        <f t="shared" si="5"/>
        <v>11</v>
      </c>
      <c r="H110" s="7">
        <f>COUNTIF($D$11:D110,D110)</f>
        <v>4</v>
      </c>
    </row>
    <row r="111" spans="2:8" x14ac:dyDescent="0.25">
      <c r="B111" s="64">
        <v>103</v>
      </c>
      <c r="C111" s="7" t="s">
        <v>341</v>
      </c>
      <c r="D111" s="7" t="s">
        <v>801</v>
      </c>
      <c r="E111" s="7" t="str">
        <f t="shared" si="3"/>
        <v>TUU</v>
      </c>
      <c r="F111" s="59" t="str">
        <f t="shared" si="4"/>
        <v>No</v>
      </c>
      <c r="G111" s="7">
        <f t="shared" si="5"/>
        <v>5</v>
      </c>
      <c r="H111" s="7">
        <f>COUNTIF($D$11:D111,D111)</f>
        <v>1</v>
      </c>
    </row>
    <row r="112" spans="2:8" x14ac:dyDescent="0.25">
      <c r="B112" s="64">
        <v>104</v>
      </c>
      <c r="C112" s="7" t="s">
        <v>342</v>
      </c>
      <c r="D112" s="7" t="s">
        <v>798</v>
      </c>
      <c r="E112" s="7" t="str">
        <f t="shared" si="3"/>
        <v>WZJ</v>
      </c>
      <c r="F112" s="59" t="str">
        <f t="shared" si="4"/>
        <v>No</v>
      </c>
      <c r="G112" s="7">
        <f t="shared" si="5"/>
        <v>7</v>
      </c>
      <c r="H112" s="7">
        <f>COUNTIF($D$11:D112,D112)</f>
        <v>2</v>
      </c>
    </row>
    <row r="113" spans="2:8" x14ac:dyDescent="0.25">
      <c r="B113" s="64">
        <v>105</v>
      </c>
      <c r="C113" s="7" t="s">
        <v>343</v>
      </c>
      <c r="D113" s="7" t="s">
        <v>781</v>
      </c>
      <c r="E113" s="7" t="str">
        <f t="shared" si="3"/>
        <v>QUR</v>
      </c>
      <c r="F113" s="59" t="str">
        <f t="shared" si="4"/>
        <v>No</v>
      </c>
      <c r="G113" s="7">
        <f t="shared" si="5"/>
        <v>6</v>
      </c>
      <c r="H113" s="7">
        <f>COUNTIF($D$11:D113,D113)</f>
        <v>3</v>
      </c>
    </row>
    <row r="114" spans="2:8" x14ac:dyDescent="0.25">
      <c r="B114" s="64">
        <v>106</v>
      </c>
      <c r="C114" s="7" t="s">
        <v>344</v>
      </c>
      <c r="D114" s="7" t="s">
        <v>789</v>
      </c>
      <c r="E114" s="7" t="str">
        <f t="shared" si="3"/>
        <v>SJR</v>
      </c>
      <c r="F114" s="59" t="str">
        <f t="shared" si="4"/>
        <v>No</v>
      </c>
      <c r="G114" s="7">
        <f t="shared" si="5"/>
        <v>7</v>
      </c>
      <c r="H114" s="7">
        <f>COUNTIF($D$11:D114,D114)</f>
        <v>2</v>
      </c>
    </row>
    <row r="115" spans="2:8" x14ac:dyDescent="0.25">
      <c r="B115" s="64">
        <v>107</v>
      </c>
      <c r="C115" s="7" t="s">
        <v>345</v>
      </c>
      <c r="D115" s="7" t="s">
        <v>781</v>
      </c>
      <c r="E115" s="7" t="str">
        <f t="shared" si="3"/>
        <v>MGH</v>
      </c>
      <c r="F115" s="59" t="str">
        <f t="shared" si="4"/>
        <v>No</v>
      </c>
      <c r="G115" s="7">
        <f t="shared" si="5"/>
        <v>6</v>
      </c>
      <c r="H115" s="7">
        <f>COUNTIF($D$11:D115,D115)</f>
        <v>4</v>
      </c>
    </row>
    <row r="116" spans="2:8" x14ac:dyDescent="0.25">
      <c r="B116" s="64">
        <v>108</v>
      </c>
      <c r="C116" s="7" t="s">
        <v>346</v>
      </c>
      <c r="D116" s="7" t="s">
        <v>745</v>
      </c>
      <c r="E116" s="7" t="str">
        <f t="shared" si="3"/>
        <v>DFJ</v>
      </c>
      <c r="F116" s="59" t="str">
        <f t="shared" si="4"/>
        <v>No</v>
      </c>
      <c r="G116" s="7">
        <f t="shared" si="5"/>
        <v>7</v>
      </c>
      <c r="H116" s="7">
        <f>COUNTIF($D$11:D116,D116)</f>
        <v>1</v>
      </c>
    </row>
    <row r="117" spans="2:8" x14ac:dyDescent="0.25">
      <c r="B117" s="64">
        <v>109</v>
      </c>
      <c r="C117" s="7" t="s">
        <v>347</v>
      </c>
      <c r="D117" s="7" t="s">
        <v>762</v>
      </c>
      <c r="E117" s="7" t="str">
        <f t="shared" si="3"/>
        <v>BGA</v>
      </c>
      <c r="F117" s="59" t="str">
        <f t="shared" si="4"/>
        <v>No</v>
      </c>
      <c r="G117" s="7">
        <f t="shared" si="5"/>
        <v>9</v>
      </c>
      <c r="H117" s="7">
        <f>COUNTIF($D$11:D117,D117)</f>
        <v>3</v>
      </c>
    </row>
    <row r="118" spans="2:8" x14ac:dyDescent="0.25">
      <c r="B118" s="64">
        <v>110</v>
      </c>
      <c r="C118" s="7" t="s">
        <v>348</v>
      </c>
      <c r="D118" s="7" t="s">
        <v>786</v>
      </c>
      <c r="E118" s="7" t="str">
        <f t="shared" si="3"/>
        <v>LWS</v>
      </c>
      <c r="F118" s="59" t="str">
        <f t="shared" si="4"/>
        <v>No</v>
      </c>
      <c r="G118" s="7">
        <f t="shared" si="5"/>
        <v>6</v>
      </c>
      <c r="H118" s="7">
        <f>COUNTIF($D$11:D118,D118)</f>
        <v>2</v>
      </c>
    </row>
    <row r="119" spans="2:8" x14ac:dyDescent="0.25">
      <c r="B119" s="64">
        <v>111</v>
      </c>
      <c r="C119" s="7" t="s">
        <v>349</v>
      </c>
      <c r="D119" s="7" t="s">
        <v>792</v>
      </c>
      <c r="E119" s="7" t="str">
        <f t="shared" si="3"/>
        <v>LHJ</v>
      </c>
      <c r="F119" s="59" t="str">
        <f t="shared" si="4"/>
        <v>No</v>
      </c>
      <c r="G119" s="7">
        <f t="shared" si="5"/>
        <v>6</v>
      </c>
      <c r="H119" s="7">
        <f>COUNTIF($D$11:D119,D119)</f>
        <v>2</v>
      </c>
    </row>
    <row r="120" spans="2:8" x14ac:dyDescent="0.25">
      <c r="B120" s="64">
        <v>112</v>
      </c>
      <c r="C120" s="7" t="s">
        <v>350</v>
      </c>
      <c r="D120" s="7" t="s">
        <v>772</v>
      </c>
      <c r="E120" s="7" t="str">
        <f t="shared" si="3"/>
        <v>QYP</v>
      </c>
      <c r="F120" s="59" t="str">
        <f t="shared" si="4"/>
        <v>No</v>
      </c>
      <c r="G120" s="7">
        <f t="shared" si="5"/>
        <v>10</v>
      </c>
      <c r="H120" s="7">
        <f>COUNTIF($D$11:D120,D120)</f>
        <v>2</v>
      </c>
    </row>
    <row r="121" spans="2:8" x14ac:dyDescent="0.25">
      <c r="B121" s="64">
        <v>113</v>
      </c>
      <c r="C121" s="7" t="s">
        <v>351</v>
      </c>
      <c r="D121" s="7" t="s">
        <v>802</v>
      </c>
      <c r="E121" s="7" t="str">
        <f t="shared" si="3"/>
        <v>AFG</v>
      </c>
      <c r="F121" s="59" t="str">
        <f t="shared" si="4"/>
        <v>No</v>
      </c>
      <c r="G121" s="7">
        <f t="shared" si="5"/>
        <v>4</v>
      </c>
      <c r="H121" s="7">
        <f>COUNTIF($D$11:D121,D121)</f>
        <v>1</v>
      </c>
    </row>
    <row r="122" spans="2:8" x14ac:dyDescent="0.25">
      <c r="B122" s="64">
        <v>114</v>
      </c>
      <c r="C122" s="7" t="s">
        <v>352</v>
      </c>
      <c r="D122" s="7" t="s">
        <v>790</v>
      </c>
      <c r="E122" s="7" t="str">
        <f t="shared" si="3"/>
        <v>LGH</v>
      </c>
      <c r="F122" s="59" t="str">
        <f t="shared" si="4"/>
        <v>No</v>
      </c>
      <c r="G122" s="7">
        <f t="shared" si="5"/>
        <v>11</v>
      </c>
      <c r="H122" s="7">
        <f>COUNTIF($D$11:D122,D122)</f>
        <v>2</v>
      </c>
    </row>
    <row r="123" spans="2:8" x14ac:dyDescent="0.25">
      <c r="B123" s="64">
        <v>115</v>
      </c>
      <c r="C123" s="7" t="s">
        <v>353</v>
      </c>
      <c r="D123" s="7" t="s">
        <v>799</v>
      </c>
      <c r="E123" s="7" t="str">
        <f t="shared" si="3"/>
        <v>FSE</v>
      </c>
      <c r="F123" s="59" t="str">
        <f t="shared" si="4"/>
        <v>No</v>
      </c>
      <c r="G123" s="7">
        <f t="shared" si="5"/>
        <v>8</v>
      </c>
      <c r="H123" s="7">
        <f>COUNTIF($D$11:D123,D123)</f>
        <v>2</v>
      </c>
    </row>
    <row r="124" spans="2:8" x14ac:dyDescent="0.25">
      <c r="B124" s="64">
        <v>116</v>
      </c>
      <c r="C124" s="7" t="s">
        <v>354</v>
      </c>
      <c r="D124" s="7" t="s">
        <v>793</v>
      </c>
      <c r="E124" s="7" t="str">
        <f t="shared" si="3"/>
        <v>IMJ</v>
      </c>
      <c r="F124" s="59" t="str">
        <f t="shared" si="4"/>
        <v>No</v>
      </c>
      <c r="G124" s="7">
        <f t="shared" si="5"/>
        <v>3</v>
      </c>
      <c r="H124" s="7">
        <f>COUNTIF($D$11:D124,D124)</f>
        <v>2</v>
      </c>
    </row>
    <row r="125" spans="2:8" x14ac:dyDescent="0.25">
      <c r="B125" s="64">
        <v>117</v>
      </c>
      <c r="C125" s="7" t="s">
        <v>355</v>
      </c>
      <c r="D125" s="7" t="s">
        <v>763</v>
      </c>
      <c r="E125" s="7" t="str">
        <f t="shared" si="3"/>
        <v>AMZ</v>
      </c>
      <c r="F125" s="59" t="str">
        <f t="shared" si="4"/>
        <v>No</v>
      </c>
      <c r="G125" s="7">
        <f t="shared" si="5"/>
        <v>12</v>
      </c>
      <c r="H125" s="7">
        <f>COUNTIF($D$11:D125,D125)</f>
        <v>4</v>
      </c>
    </row>
    <row r="126" spans="2:8" x14ac:dyDescent="0.25">
      <c r="B126" s="64">
        <v>118</v>
      </c>
      <c r="C126" s="7" t="s">
        <v>356</v>
      </c>
      <c r="D126" s="7" t="s">
        <v>767</v>
      </c>
      <c r="E126" s="7" t="str">
        <f t="shared" si="3"/>
        <v>OOD</v>
      </c>
      <c r="F126" s="59" t="str">
        <f t="shared" si="4"/>
        <v>No</v>
      </c>
      <c r="G126" s="7">
        <f t="shared" si="5"/>
        <v>14</v>
      </c>
      <c r="H126" s="7">
        <f>COUNTIF($D$11:D126,D126)</f>
        <v>2</v>
      </c>
    </row>
    <row r="127" spans="2:8" x14ac:dyDescent="0.25">
      <c r="B127" s="64">
        <v>119</v>
      </c>
      <c r="C127" s="7" t="s">
        <v>357</v>
      </c>
      <c r="D127" s="7" t="s">
        <v>769</v>
      </c>
      <c r="E127" s="7" t="str">
        <f t="shared" si="3"/>
        <v>GUY</v>
      </c>
      <c r="F127" s="59" t="str">
        <f t="shared" si="4"/>
        <v>No</v>
      </c>
      <c r="G127" s="7">
        <f t="shared" si="5"/>
        <v>6</v>
      </c>
      <c r="H127" s="7">
        <f>COUNTIF($D$11:D127,D127)</f>
        <v>2</v>
      </c>
    </row>
    <row r="128" spans="2:8" x14ac:dyDescent="0.25">
      <c r="B128" s="64">
        <v>120</v>
      </c>
      <c r="C128" s="7" t="s">
        <v>358</v>
      </c>
      <c r="D128" s="7" t="s">
        <v>770</v>
      </c>
      <c r="E128" s="7" t="str">
        <f t="shared" si="3"/>
        <v>AGX</v>
      </c>
      <c r="F128" s="59" t="str">
        <f t="shared" si="4"/>
        <v>No</v>
      </c>
      <c r="G128" s="7">
        <f t="shared" si="5"/>
        <v>6</v>
      </c>
      <c r="H128" s="7">
        <f>COUNTIF($D$11:D128,D128)</f>
        <v>3</v>
      </c>
    </row>
    <row r="129" spans="2:8" x14ac:dyDescent="0.25">
      <c r="B129" s="64">
        <v>121</v>
      </c>
      <c r="C129" s="7" t="s">
        <v>359</v>
      </c>
      <c r="D129" s="7" t="s">
        <v>767</v>
      </c>
      <c r="E129" s="7" t="str">
        <f t="shared" si="3"/>
        <v>JRW</v>
      </c>
      <c r="F129" s="59" t="str">
        <f t="shared" si="4"/>
        <v>No</v>
      </c>
      <c r="G129" s="7">
        <f t="shared" si="5"/>
        <v>14</v>
      </c>
      <c r="H129" s="7">
        <f>COUNTIF($D$11:D129,D129)</f>
        <v>3</v>
      </c>
    </row>
    <row r="130" spans="2:8" x14ac:dyDescent="0.25">
      <c r="B130" s="64">
        <v>122</v>
      </c>
      <c r="C130" s="7" t="s">
        <v>360</v>
      </c>
      <c r="D130" s="7" t="s">
        <v>803</v>
      </c>
      <c r="E130" s="7" t="str">
        <f t="shared" si="3"/>
        <v>NYC</v>
      </c>
      <c r="F130" s="59" t="str">
        <f t="shared" si="4"/>
        <v>No</v>
      </c>
      <c r="G130" s="7">
        <f t="shared" si="5"/>
        <v>6</v>
      </c>
      <c r="H130" s="7">
        <f>COUNTIF($D$11:D130,D130)</f>
        <v>1</v>
      </c>
    </row>
    <row r="131" spans="2:8" x14ac:dyDescent="0.25">
      <c r="B131" s="64">
        <v>123</v>
      </c>
      <c r="C131" s="7" t="s">
        <v>361</v>
      </c>
      <c r="D131" s="7" t="s">
        <v>771</v>
      </c>
      <c r="E131" s="7" t="str">
        <f t="shared" si="3"/>
        <v>CTE</v>
      </c>
      <c r="F131" s="59" t="str">
        <f t="shared" si="4"/>
        <v>No</v>
      </c>
      <c r="G131" s="7">
        <f t="shared" si="5"/>
        <v>11</v>
      </c>
      <c r="H131" s="7">
        <f>COUNTIF($D$11:D131,D131)</f>
        <v>2</v>
      </c>
    </row>
    <row r="132" spans="2:8" x14ac:dyDescent="0.25">
      <c r="B132" s="64">
        <v>124</v>
      </c>
      <c r="C132" s="7" t="s">
        <v>362</v>
      </c>
      <c r="D132" s="7" t="s">
        <v>771</v>
      </c>
      <c r="E132" s="7" t="str">
        <f t="shared" si="3"/>
        <v>VSN</v>
      </c>
      <c r="F132" s="59" t="str">
        <f t="shared" si="4"/>
        <v>No</v>
      </c>
      <c r="G132" s="7">
        <f t="shared" si="5"/>
        <v>11</v>
      </c>
      <c r="H132" s="7">
        <f>COUNTIF($D$11:D132,D132)</f>
        <v>3</v>
      </c>
    </row>
    <row r="133" spans="2:8" x14ac:dyDescent="0.25">
      <c r="B133" s="64">
        <v>125</v>
      </c>
      <c r="C133" s="7" t="s">
        <v>363</v>
      </c>
      <c r="D133" s="7" t="s">
        <v>800</v>
      </c>
      <c r="E133" s="7" t="str">
        <f t="shared" si="3"/>
        <v>TYA</v>
      </c>
      <c r="F133" s="59" t="str">
        <f t="shared" si="4"/>
        <v>No</v>
      </c>
      <c r="G133" s="7">
        <f t="shared" si="5"/>
        <v>10</v>
      </c>
      <c r="H133" s="7">
        <f>COUNTIF($D$11:D133,D133)</f>
        <v>2</v>
      </c>
    </row>
    <row r="134" spans="2:8" x14ac:dyDescent="0.25">
      <c r="B134" s="64">
        <v>126</v>
      </c>
      <c r="C134" s="7" t="s">
        <v>364</v>
      </c>
      <c r="D134" s="7" t="s">
        <v>778</v>
      </c>
      <c r="E134" s="7" t="str">
        <f t="shared" si="3"/>
        <v>IRN</v>
      </c>
      <c r="F134" s="59" t="str">
        <f t="shared" si="4"/>
        <v>No</v>
      </c>
      <c r="G134" s="7">
        <f t="shared" si="5"/>
        <v>10</v>
      </c>
      <c r="H134" s="7">
        <f>COUNTIF($D$11:D134,D134)</f>
        <v>3</v>
      </c>
    </row>
    <row r="135" spans="2:8" x14ac:dyDescent="0.25">
      <c r="B135" s="64">
        <v>127</v>
      </c>
      <c r="C135" s="7" t="s">
        <v>365</v>
      </c>
      <c r="D135" s="7" t="s">
        <v>772</v>
      </c>
      <c r="E135" s="7" t="str">
        <f t="shared" si="3"/>
        <v>IAZ</v>
      </c>
      <c r="F135" s="59" t="str">
        <f t="shared" si="4"/>
        <v>No</v>
      </c>
      <c r="G135" s="7">
        <f t="shared" si="5"/>
        <v>10</v>
      </c>
      <c r="H135" s="7">
        <f>COUNTIF($D$11:D135,D135)</f>
        <v>3</v>
      </c>
    </row>
    <row r="136" spans="2:8" x14ac:dyDescent="0.25">
      <c r="B136" s="64">
        <v>128</v>
      </c>
      <c r="C136" s="7" t="s">
        <v>366</v>
      </c>
      <c r="D136" s="7" t="s">
        <v>804</v>
      </c>
      <c r="E136" s="7" t="str">
        <f t="shared" si="3"/>
        <v>TDD</v>
      </c>
      <c r="F136" s="59" t="str">
        <f t="shared" si="4"/>
        <v>No</v>
      </c>
      <c r="G136" s="7">
        <f t="shared" si="5"/>
        <v>9</v>
      </c>
      <c r="H136" s="7">
        <f>COUNTIF($D$11:D136,D136)</f>
        <v>1</v>
      </c>
    </row>
    <row r="137" spans="2:8" x14ac:dyDescent="0.25">
      <c r="B137" s="64">
        <v>129</v>
      </c>
      <c r="C137" s="7" t="s">
        <v>367</v>
      </c>
      <c r="D137" s="7" t="s">
        <v>805</v>
      </c>
      <c r="E137" s="7" t="str">
        <f t="shared" si="3"/>
        <v>LUR</v>
      </c>
      <c r="F137" s="59" t="str">
        <f t="shared" si="4"/>
        <v>No</v>
      </c>
      <c r="G137" s="7">
        <f t="shared" si="5"/>
        <v>3</v>
      </c>
      <c r="H137" s="7">
        <f>COUNTIF($D$11:D137,D137)</f>
        <v>1</v>
      </c>
    </row>
    <row r="138" spans="2:8" x14ac:dyDescent="0.25">
      <c r="B138" s="64">
        <v>130</v>
      </c>
      <c r="C138" s="7" t="s">
        <v>368</v>
      </c>
      <c r="D138" s="7" t="s">
        <v>774</v>
      </c>
      <c r="E138" s="7" t="str">
        <f t="shared" si="3"/>
        <v>AGT</v>
      </c>
      <c r="F138" s="59" t="str">
        <f t="shared" si="4"/>
        <v>No</v>
      </c>
      <c r="G138" s="7">
        <f t="shared" si="5"/>
        <v>8</v>
      </c>
      <c r="H138" s="7">
        <f>COUNTIF($D$11:D138,D138)</f>
        <v>3</v>
      </c>
    </row>
    <row r="139" spans="2:8" x14ac:dyDescent="0.25">
      <c r="B139" s="64">
        <v>131</v>
      </c>
      <c r="C139" s="7" t="s">
        <v>369</v>
      </c>
      <c r="D139" s="7" t="s">
        <v>782</v>
      </c>
      <c r="E139" s="7" t="str">
        <f t="shared" si="3"/>
        <v>OUE</v>
      </c>
      <c r="F139" s="59" t="str">
        <f t="shared" si="4"/>
        <v>No</v>
      </c>
      <c r="G139" s="7">
        <f t="shared" si="5"/>
        <v>4</v>
      </c>
      <c r="H139" s="7">
        <f>COUNTIF($D$11:D139,D139)</f>
        <v>2</v>
      </c>
    </row>
    <row r="140" spans="2:8" x14ac:dyDescent="0.25">
      <c r="B140" s="64">
        <v>132</v>
      </c>
      <c r="C140" s="7" t="s">
        <v>370</v>
      </c>
      <c r="D140" s="7" t="s">
        <v>799</v>
      </c>
      <c r="E140" s="7" t="str">
        <f t="shared" ref="E140:E203" si="6">MID(C140,FIND("-",C140,2)-3,3)</f>
        <v>HIO</v>
      </c>
      <c r="F140" s="59" t="str">
        <f t="shared" ref="F140:F203" si="7">IF(COUNTIF($E$9:$E$508,E140)=1,"No","Yes")</f>
        <v>No</v>
      </c>
      <c r="G140" s="7">
        <f t="shared" ref="G140:G203" si="8">COUNTIF($D$9:$D$508,D140)</f>
        <v>8</v>
      </c>
      <c r="H140" s="7">
        <f>COUNTIF($D$11:D140,D140)</f>
        <v>3</v>
      </c>
    </row>
    <row r="141" spans="2:8" x14ac:dyDescent="0.25">
      <c r="B141" s="64">
        <v>133</v>
      </c>
      <c r="C141" s="7" t="s">
        <v>371</v>
      </c>
      <c r="D141" s="7" t="s">
        <v>777</v>
      </c>
      <c r="E141" s="7" t="str">
        <f t="shared" si="6"/>
        <v>FAX</v>
      </c>
      <c r="F141" s="59" t="str">
        <f t="shared" si="7"/>
        <v>No</v>
      </c>
      <c r="G141" s="7">
        <f t="shared" si="8"/>
        <v>8</v>
      </c>
      <c r="H141" s="7">
        <f>COUNTIF($D$11:D141,D141)</f>
        <v>3</v>
      </c>
    </row>
    <row r="142" spans="2:8" x14ac:dyDescent="0.25">
      <c r="B142" s="64">
        <v>134</v>
      </c>
      <c r="C142" s="7" t="s">
        <v>372</v>
      </c>
      <c r="D142" s="7" t="s">
        <v>775</v>
      </c>
      <c r="E142" s="7" t="str">
        <f t="shared" si="6"/>
        <v>BHX</v>
      </c>
      <c r="F142" s="59" t="str">
        <f t="shared" si="7"/>
        <v>No</v>
      </c>
      <c r="G142" s="7">
        <f t="shared" si="8"/>
        <v>5</v>
      </c>
      <c r="H142" s="7">
        <f>COUNTIF($D$11:D142,D142)</f>
        <v>2</v>
      </c>
    </row>
    <row r="143" spans="2:8" x14ac:dyDescent="0.25">
      <c r="B143" s="64">
        <v>135</v>
      </c>
      <c r="C143" s="7" t="s">
        <v>373</v>
      </c>
      <c r="D143" s="7" t="s">
        <v>771</v>
      </c>
      <c r="E143" s="7" t="str">
        <f t="shared" si="6"/>
        <v>TZW</v>
      </c>
      <c r="F143" s="59" t="str">
        <f t="shared" si="7"/>
        <v>No</v>
      </c>
      <c r="G143" s="7">
        <f t="shared" si="8"/>
        <v>11</v>
      </c>
      <c r="H143" s="7">
        <f>COUNTIF($D$11:D143,D143)</f>
        <v>4</v>
      </c>
    </row>
    <row r="144" spans="2:8" x14ac:dyDescent="0.25">
      <c r="B144" s="64">
        <v>136</v>
      </c>
      <c r="C144" s="7" t="s">
        <v>374</v>
      </c>
      <c r="D144" s="7" t="s">
        <v>767</v>
      </c>
      <c r="E144" s="7" t="str">
        <f t="shared" si="6"/>
        <v>TCG</v>
      </c>
      <c r="F144" s="59" t="str">
        <f t="shared" si="7"/>
        <v>No</v>
      </c>
      <c r="G144" s="7">
        <f t="shared" si="8"/>
        <v>14</v>
      </c>
      <c r="H144" s="7">
        <f>COUNTIF($D$11:D144,D144)</f>
        <v>4</v>
      </c>
    </row>
    <row r="145" spans="2:8" x14ac:dyDescent="0.25">
      <c r="B145" s="64">
        <v>137</v>
      </c>
      <c r="C145" s="7" t="s">
        <v>375</v>
      </c>
      <c r="D145" s="7" t="s">
        <v>747</v>
      </c>
      <c r="E145" s="7" t="str">
        <f t="shared" si="6"/>
        <v>KXA</v>
      </c>
      <c r="F145" s="59" t="str">
        <f t="shared" si="7"/>
        <v>No</v>
      </c>
      <c r="G145" s="7">
        <f t="shared" si="8"/>
        <v>3</v>
      </c>
      <c r="H145" s="7">
        <f>COUNTIF($D$11:D145,D145)</f>
        <v>2</v>
      </c>
    </row>
    <row r="146" spans="2:8" x14ac:dyDescent="0.25">
      <c r="B146" s="64">
        <v>138</v>
      </c>
      <c r="C146" s="7" t="s">
        <v>376</v>
      </c>
      <c r="D146" s="7" t="s">
        <v>770</v>
      </c>
      <c r="E146" s="7" t="str">
        <f t="shared" si="6"/>
        <v>CIH</v>
      </c>
      <c r="F146" s="59" t="str">
        <f t="shared" si="7"/>
        <v>No</v>
      </c>
      <c r="G146" s="7">
        <f t="shared" si="8"/>
        <v>6</v>
      </c>
      <c r="H146" s="7">
        <f>COUNTIF($D$11:D146,D146)</f>
        <v>4</v>
      </c>
    </row>
    <row r="147" spans="2:8" x14ac:dyDescent="0.25">
      <c r="B147" s="64">
        <v>139</v>
      </c>
      <c r="C147" s="7" t="s">
        <v>377</v>
      </c>
      <c r="D147" s="7" t="s">
        <v>773</v>
      </c>
      <c r="E147" s="7" t="str">
        <f t="shared" si="6"/>
        <v>UUK</v>
      </c>
      <c r="F147" s="59" t="str">
        <f t="shared" si="7"/>
        <v>No</v>
      </c>
      <c r="G147" s="7">
        <f t="shared" si="8"/>
        <v>9</v>
      </c>
      <c r="H147" s="7">
        <f>COUNTIF($D$11:D147,D147)</f>
        <v>4</v>
      </c>
    </row>
    <row r="148" spans="2:8" x14ac:dyDescent="0.25">
      <c r="B148" s="64">
        <v>140</v>
      </c>
      <c r="C148" s="7" t="s">
        <v>378</v>
      </c>
      <c r="D148" s="7" t="s">
        <v>779</v>
      </c>
      <c r="E148" s="7" t="str">
        <f t="shared" si="6"/>
        <v>OGL</v>
      </c>
      <c r="F148" s="59" t="str">
        <f t="shared" si="7"/>
        <v>No</v>
      </c>
      <c r="G148" s="7">
        <f t="shared" si="8"/>
        <v>5</v>
      </c>
      <c r="H148" s="7">
        <f>COUNTIF($D$11:D148,D148)</f>
        <v>2</v>
      </c>
    </row>
    <row r="149" spans="2:8" x14ac:dyDescent="0.25">
      <c r="B149" s="64">
        <v>141</v>
      </c>
      <c r="C149" s="7" t="s">
        <v>379</v>
      </c>
      <c r="D149" s="7" t="s">
        <v>799</v>
      </c>
      <c r="E149" s="7" t="str">
        <f t="shared" si="6"/>
        <v>YYQ</v>
      </c>
      <c r="F149" s="59" t="str">
        <f t="shared" si="7"/>
        <v>No</v>
      </c>
      <c r="G149" s="7">
        <f t="shared" si="8"/>
        <v>8</v>
      </c>
      <c r="H149" s="7">
        <f>COUNTIF($D$11:D149,D149)</f>
        <v>4</v>
      </c>
    </row>
    <row r="150" spans="2:8" x14ac:dyDescent="0.25">
      <c r="B150" s="64">
        <v>142</v>
      </c>
      <c r="C150" s="7" t="s">
        <v>380</v>
      </c>
      <c r="D150" s="7" t="s">
        <v>768</v>
      </c>
      <c r="E150" s="7" t="str">
        <f t="shared" si="6"/>
        <v>INB</v>
      </c>
      <c r="F150" s="59" t="str">
        <f t="shared" si="7"/>
        <v>No</v>
      </c>
      <c r="G150" s="7">
        <f t="shared" si="8"/>
        <v>7</v>
      </c>
      <c r="H150" s="7">
        <f>COUNTIF($D$11:D150,D150)</f>
        <v>2</v>
      </c>
    </row>
    <row r="151" spans="2:8" x14ac:dyDescent="0.25">
      <c r="B151" s="64">
        <v>143</v>
      </c>
      <c r="C151" s="7" t="s">
        <v>381</v>
      </c>
      <c r="D151" s="7" t="s">
        <v>761</v>
      </c>
      <c r="E151" s="7" t="str">
        <f t="shared" si="6"/>
        <v>WSH</v>
      </c>
      <c r="F151" s="59" t="str">
        <f t="shared" si="7"/>
        <v>No</v>
      </c>
      <c r="G151" s="7">
        <f t="shared" si="8"/>
        <v>9</v>
      </c>
      <c r="H151" s="7">
        <f>COUNTIF($D$11:D151,D151)</f>
        <v>2</v>
      </c>
    </row>
    <row r="152" spans="2:8" x14ac:dyDescent="0.25">
      <c r="B152" s="64">
        <v>144</v>
      </c>
      <c r="C152" s="7" t="s">
        <v>382</v>
      </c>
      <c r="D152" s="7" t="s">
        <v>745</v>
      </c>
      <c r="E152" s="7" t="str">
        <f t="shared" si="6"/>
        <v>OOW</v>
      </c>
      <c r="F152" s="59" t="str">
        <f t="shared" si="7"/>
        <v>No</v>
      </c>
      <c r="G152" s="7">
        <f t="shared" si="8"/>
        <v>7</v>
      </c>
      <c r="H152" s="7">
        <f>COUNTIF($D$11:D152,D152)</f>
        <v>2</v>
      </c>
    </row>
    <row r="153" spans="2:8" x14ac:dyDescent="0.25">
      <c r="B153" s="64">
        <v>145</v>
      </c>
      <c r="C153" s="7" t="s">
        <v>383</v>
      </c>
      <c r="D153" s="7" t="s">
        <v>766</v>
      </c>
      <c r="E153" s="7" t="str">
        <f t="shared" si="6"/>
        <v>WES</v>
      </c>
      <c r="F153" s="59" t="str">
        <f t="shared" si="7"/>
        <v>No</v>
      </c>
      <c r="G153" s="7">
        <f t="shared" si="8"/>
        <v>10</v>
      </c>
      <c r="H153" s="7">
        <f>COUNTIF($D$11:D153,D153)</f>
        <v>2</v>
      </c>
    </row>
    <row r="154" spans="2:8" x14ac:dyDescent="0.25">
      <c r="B154" s="64">
        <v>146</v>
      </c>
      <c r="C154" s="7" t="s">
        <v>384</v>
      </c>
      <c r="D154" s="7" t="s">
        <v>766</v>
      </c>
      <c r="E154" s="7" t="str">
        <f t="shared" si="6"/>
        <v>NJD</v>
      </c>
      <c r="F154" s="59" t="str">
        <f t="shared" si="7"/>
        <v>No</v>
      </c>
      <c r="G154" s="7">
        <f t="shared" si="8"/>
        <v>10</v>
      </c>
      <c r="H154" s="7">
        <f>COUNTIF($D$11:D154,D154)</f>
        <v>3</v>
      </c>
    </row>
    <row r="155" spans="2:8" x14ac:dyDescent="0.25">
      <c r="B155" s="64">
        <v>147</v>
      </c>
      <c r="C155" s="7" t="s">
        <v>385</v>
      </c>
      <c r="D155" s="7" t="s">
        <v>795</v>
      </c>
      <c r="E155" s="7" t="str">
        <f t="shared" si="6"/>
        <v>QBR</v>
      </c>
      <c r="F155" s="59" t="str">
        <f t="shared" si="7"/>
        <v>No</v>
      </c>
      <c r="G155" s="7">
        <f t="shared" si="8"/>
        <v>8</v>
      </c>
      <c r="H155" s="7">
        <f>COUNTIF($D$11:D155,D155)</f>
        <v>3</v>
      </c>
    </row>
    <row r="156" spans="2:8" x14ac:dyDescent="0.25">
      <c r="B156" s="64">
        <v>148</v>
      </c>
      <c r="C156" s="7" t="s">
        <v>386</v>
      </c>
      <c r="D156" s="7" t="s">
        <v>781</v>
      </c>
      <c r="E156" s="7" t="str">
        <f t="shared" si="6"/>
        <v>MDE</v>
      </c>
      <c r="F156" s="59" t="str">
        <f t="shared" si="7"/>
        <v>No</v>
      </c>
      <c r="G156" s="7">
        <f t="shared" si="8"/>
        <v>6</v>
      </c>
      <c r="H156" s="7">
        <f>COUNTIF($D$11:D156,D156)</f>
        <v>5</v>
      </c>
    </row>
    <row r="157" spans="2:8" x14ac:dyDescent="0.25">
      <c r="B157" s="64">
        <v>149</v>
      </c>
      <c r="C157" s="7" t="s">
        <v>387</v>
      </c>
      <c r="D157" s="7" t="s">
        <v>792</v>
      </c>
      <c r="E157" s="7" t="str">
        <f t="shared" si="6"/>
        <v>DPJ</v>
      </c>
      <c r="F157" s="59" t="str">
        <f t="shared" si="7"/>
        <v>No</v>
      </c>
      <c r="G157" s="7">
        <f t="shared" si="8"/>
        <v>6</v>
      </c>
      <c r="H157" s="7">
        <f>COUNTIF($D$11:D157,D157)</f>
        <v>3</v>
      </c>
    </row>
    <row r="158" spans="2:8" x14ac:dyDescent="0.25">
      <c r="B158" s="64">
        <v>150</v>
      </c>
      <c r="C158" s="7" t="s">
        <v>388</v>
      </c>
      <c r="D158" s="7" t="s">
        <v>736</v>
      </c>
      <c r="E158" s="7" t="str">
        <f t="shared" si="6"/>
        <v>YMB</v>
      </c>
      <c r="F158" s="59" t="str">
        <f t="shared" si="7"/>
        <v>No</v>
      </c>
      <c r="G158" s="7">
        <f t="shared" si="8"/>
        <v>11</v>
      </c>
      <c r="H158" s="7">
        <f>COUNTIF($D$11:D158,D158)</f>
        <v>4</v>
      </c>
    </row>
    <row r="159" spans="2:8" x14ac:dyDescent="0.25">
      <c r="B159" s="64">
        <v>151</v>
      </c>
      <c r="C159" s="7" t="s">
        <v>389</v>
      </c>
      <c r="D159" s="7" t="s">
        <v>801</v>
      </c>
      <c r="E159" s="7" t="str">
        <f t="shared" si="6"/>
        <v>HKL</v>
      </c>
      <c r="F159" s="59" t="str">
        <f t="shared" si="7"/>
        <v>No</v>
      </c>
      <c r="G159" s="7">
        <f t="shared" si="8"/>
        <v>5</v>
      </c>
      <c r="H159" s="7">
        <f>COUNTIF($D$11:D159,D159)</f>
        <v>2</v>
      </c>
    </row>
    <row r="160" spans="2:8" x14ac:dyDescent="0.25">
      <c r="B160" s="64">
        <v>152</v>
      </c>
      <c r="C160" s="7" t="s">
        <v>390</v>
      </c>
      <c r="D160" s="7" t="s">
        <v>777</v>
      </c>
      <c r="E160" s="7" t="str">
        <f t="shared" si="6"/>
        <v>PBA</v>
      </c>
      <c r="F160" s="59" t="str">
        <f t="shared" si="7"/>
        <v>No</v>
      </c>
      <c r="G160" s="7">
        <f t="shared" si="8"/>
        <v>8</v>
      </c>
      <c r="H160" s="7">
        <f>COUNTIF($D$11:D160,D160)</f>
        <v>4</v>
      </c>
    </row>
    <row r="161" spans="2:8" x14ac:dyDescent="0.25">
      <c r="B161" s="64">
        <v>153</v>
      </c>
      <c r="C161" s="7" t="s">
        <v>391</v>
      </c>
      <c r="D161" s="7" t="s">
        <v>806</v>
      </c>
      <c r="E161" s="7" t="str">
        <f t="shared" si="6"/>
        <v>ZUV</v>
      </c>
      <c r="F161" s="59" t="str">
        <f t="shared" si="7"/>
        <v>No</v>
      </c>
      <c r="G161" s="7">
        <f t="shared" si="8"/>
        <v>5</v>
      </c>
      <c r="H161" s="7">
        <f>COUNTIF($D$11:D161,D161)</f>
        <v>1</v>
      </c>
    </row>
    <row r="162" spans="2:8" x14ac:dyDescent="0.25">
      <c r="B162" s="64">
        <v>154</v>
      </c>
      <c r="C162" s="7" t="s">
        <v>392</v>
      </c>
      <c r="D162" s="7" t="s">
        <v>806</v>
      </c>
      <c r="E162" s="7" t="str">
        <f t="shared" si="6"/>
        <v>IPS</v>
      </c>
      <c r="F162" s="59" t="str">
        <f t="shared" si="7"/>
        <v>No</v>
      </c>
      <c r="G162" s="7">
        <f t="shared" si="8"/>
        <v>5</v>
      </c>
      <c r="H162" s="7">
        <f>COUNTIF($D$11:D162,D162)</f>
        <v>2</v>
      </c>
    </row>
    <row r="163" spans="2:8" x14ac:dyDescent="0.25">
      <c r="B163" s="64">
        <v>155</v>
      </c>
      <c r="C163" s="7" t="s">
        <v>393</v>
      </c>
      <c r="D163" s="7" t="s">
        <v>778</v>
      </c>
      <c r="E163" s="7" t="str">
        <f t="shared" si="6"/>
        <v>HGW</v>
      </c>
      <c r="F163" s="59" t="str">
        <f t="shared" si="7"/>
        <v>No</v>
      </c>
      <c r="G163" s="7">
        <f t="shared" si="8"/>
        <v>10</v>
      </c>
      <c r="H163" s="7">
        <f>COUNTIF($D$11:D163,D163)</f>
        <v>4</v>
      </c>
    </row>
    <row r="164" spans="2:8" x14ac:dyDescent="0.25">
      <c r="B164" s="64">
        <v>156</v>
      </c>
      <c r="C164" s="7" t="s">
        <v>394</v>
      </c>
      <c r="D164" s="7" t="s">
        <v>800</v>
      </c>
      <c r="E164" s="7" t="str">
        <f t="shared" si="6"/>
        <v>QVF</v>
      </c>
      <c r="F164" s="59" t="str">
        <f t="shared" si="7"/>
        <v>No</v>
      </c>
      <c r="G164" s="7">
        <f t="shared" si="8"/>
        <v>10</v>
      </c>
      <c r="H164" s="7">
        <f>COUNTIF($D$11:D164,D164)</f>
        <v>3</v>
      </c>
    </row>
    <row r="165" spans="2:8" x14ac:dyDescent="0.25">
      <c r="B165" s="64">
        <v>157</v>
      </c>
      <c r="C165" s="7" t="s">
        <v>395</v>
      </c>
      <c r="D165" s="7" t="s">
        <v>794</v>
      </c>
      <c r="E165" s="7" t="str">
        <f t="shared" si="6"/>
        <v>XMW</v>
      </c>
      <c r="F165" s="59" t="str">
        <f t="shared" si="7"/>
        <v>No</v>
      </c>
      <c r="G165" s="7">
        <f t="shared" si="8"/>
        <v>4</v>
      </c>
      <c r="H165" s="7">
        <f>COUNTIF($D$11:D165,D165)</f>
        <v>2</v>
      </c>
    </row>
    <row r="166" spans="2:8" x14ac:dyDescent="0.25">
      <c r="B166" s="64">
        <v>158</v>
      </c>
      <c r="C166" s="7" t="s">
        <v>396</v>
      </c>
      <c r="D166" s="7" t="s">
        <v>751</v>
      </c>
      <c r="E166" s="7" t="str">
        <f t="shared" si="6"/>
        <v>NFX</v>
      </c>
      <c r="F166" s="59" t="str">
        <f t="shared" si="7"/>
        <v>No</v>
      </c>
      <c r="G166" s="7">
        <f t="shared" si="8"/>
        <v>7</v>
      </c>
      <c r="H166" s="7">
        <f>COUNTIF($D$11:D166,D166)</f>
        <v>3</v>
      </c>
    </row>
    <row r="167" spans="2:8" x14ac:dyDescent="0.25">
      <c r="B167" s="64">
        <v>159</v>
      </c>
      <c r="C167" s="7" t="s">
        <v>397</v>
      </c>
      <c r="D167" s="7" t="s">
        <v>748</v>
      </c>
      <c r="E167" s="7" t="str">
        <f t="shared" si="6"/>
        <v>FIP</v>
      </c>
      <c r="F167" s="59" t="str">
        <f t="shared" si="7"/>
        <v>No</v>
      </c>
      <c r="G167" s="7">
        <f t="shared" si="8"/>
        <v>6</v>
      </c>
      <c r="H167" s="7">
        <f>COUNTIF($D$11:D167,D167)</f>
        <v>2</v>
      </c>
    </row>
    <row r="168" spans="2:8" x14ac:dyDescent="0.25">
      <c r="B168" s="64">
        <v>160</v>
      </c>
      <c r="C168" s="7" t="s">
        <v>398</v>
      </c>
      <c r="D168" s="7" t="s">
        <v>777</v>
      </c>
      <c r="E168" s="7" t="str">
        <f t="shared" si="6"/>
        <v>ZQS</v>
      </c>
      <c r="F168" s="59" t="str">
        <f t="shared" si="7"/>
        <v>No</v>
      </c>
      <c r="G168" s="7">
        <f t="shared" si="8"/>
        <v>8</v>
      </c>
      <c r="H168" s="7">
        <f>COUNTIF($D$11:D168,D168)</f>
        <v>5</v>
      </c>
    </row>
    <row r="169" spans="2:8" x14ac:dyDescent="0.25">
      <c r="B169" s="64">
        <v>161</v>
      </c>
      <c r="C169" s="7" t="s">
        <v>399</v>
      </c>
      <c r="D169" s="7" t="s">
        <v>755</v>
      </c>
      <c r="E169" s="7" t="str">
        <f t="shared" si="6"/>
        <v>ZBV</v>
      </c>
      <c r="F169" s="59" t="str">
        <f t="shared" si="7"/>
        <v>No</v>
      </c>
      <c r="G169" s="7">
        <f t="shared" si="8"/>
        <v>5</v>
      </c>
      <c r="H169" s="7">
        <f>COUNTIF($D$11:D169,D169)</f>
        <v>3</v>
      </c>
    </row>
    <row r="170" spans="2:8" x14ac:dyDescent="0.25">
      <c r="B170" s="64">
        <v>162</v>
      </c>
      <c r="C170" s="7" t="s">
        <v>400</v>
      </c>
      <c r="D170" s="7" t="s">
        <v>807</v>
      </c>
      <c r="E170" s="7" t="str">
        <f t="shared" si="6"/>
        <v>LMB</v>
      </c>
      <c r="F170" s="59" t="str">
        <f t="shared" si="7"/>
        <v>No</v>
      </c>
      <c r="G170" s="7">
        <f t="shared" si="8"/>
        <v>5</v>
      </c>
      <c r="H170" s="7">
        <f>COUNTIF($D$11:D170,D170)</f>
        <v>1</v>
      </c>
    </row>
    <row r="171" spans="2:8" x14ac:dyDescent="0.25">
      <c r="B171" s="64">
        <v>163</v>
      </c>
      <c r="C171" s="7" t="s">
        <v>401</v>
      </c>
      <c r="D171" s="7" t="s">
        <v>808</v>
      </c>
      <c r="E171" s="7" t="str">
        <f t="shared" si="6"/>
        <v>JFQ</v>
      </c>
      <c r="F171" s="59" t="str">
        <f t="shared" si="7"/>
        <v>No</v>
      </c>
      <c r="G171" s="7">
        <f t="shared" si="8"/>
        <v>9</v>
      </c>
      <c r="H171" s="7">
        <f>COUNTIF($D$11:D171,D171)</f>
        <v>1</v>
      </c>
    </row>
    <row r="172" spans="2:8" x14ac:dyDescent="0.25">
      <c r="B172" s="64">
        <v>164</v>
      </c>
      <c r="C172" s="7" t="s">
        <v>402</v>
      </c>
      <c r="D172" s="7" t="s">
        <v>809</v>
      </c>
      <c r="E172" s="7" t="str">
        <f t="shared" si="6"/>
        <v>XNB</v>
      </c>
      <c r="F172" s="59" t="str">
        <f t="shared" si="7"/>
        <v>No</v>
      </c>
      <c r="G172" s="7">
        <f t="shared" si="8"/>
        <v>7</v>
      </c>
      <c r="H172" s="7">
        <f>COUNTIF($D$11:D172,D172)</f>
        <v>1</v>
      </c>
    </row>
    <row r="173" spans="2:8" x14ac:dyDescent="0.25">
      <c r="B173" s="64">
        <v>165</v>
      </c>
      <c r="C173" s="7" t="s">
        <v>403</v>
      </c>
      <c r="D173" s="7" t="s">
        <v>782</v>
      </c>
      <c r="E173" s="7" t="str">
        <f t="shared" si="6"/>
        <v>JEY</v>
      </c>
      <c r="F173" s="59" t="str">
        <f t="shared" si="7"/>
        <v>No</v>
      </c>
      <c r="G173" s="7">
        <f t="shared" si="8"/>
        <v>4</v>
      </c>
      <c r="H173" s="7">
        <f>COUNTIF($D$11:D173,D173)</f>
        <v>3</v>
      </c>
    </row>
    <row r="174" spans="2:8" x14ac:dyDescent="0.25">
      <c r="B174" s="64">
        <v>166</v>
      </c>
      <c r="C174" s="7" t="s">
        <v>404</v>
      </c>
      <c r="D174" s="7" t="s">
        <v>761</v>
      </c>
      <c r="E174" s="7" t="str">
        <f t="shared" si="6"/>
        <v>AZQ</v>
      </c>
      <c r="F174" s="59" t="str">
        <f t="shared" si="7"/>
        <v>No</v>
      </c>
      <c r="G174" s="7">
        <f t="shared" si="8"/>
        <v>9</v>
      </c>
      <c r="H174" s="7">
        <f>COUNTIF($D$11:D174,D174)</f>
        <v>3</v>
      </c>
    </row>
    <row r="175" spans="2:8" x14ac:dyDescent="0.25">
      <c r="B175" s="64">
        <v>167</v>
      </c>
      <c r="C175" s="7" t="s">
        <v>405</v>
      </c>
      <c r="D175" s="7" t="s">
        <v>804</v>
      </c>
      <c r="E175" s="7" t="str">
        <f t="shared" si="6"/>
        <v>UTC</v>
      </c>
      <c r="F175" s="59" t="str">
        <f t="shared" si="7"/>
        <v>No</v>
      </c>
      <c r="G175" s="7">
        <f t="shared" si="8"/>
        <v>9</v>
      </c>
      <c r="H175" s="7">
        <f>COUNTIF($D$11:D175,D175)</f>
        <v>2</v>
      </c>
    </row>
    <row r="176" spans="2:8" x14ac:dyDescent="0.25">
      <c r="B176" s="64">
        <v>168</v>
      </c>
      <c r="C176" s="7" t="s">
        <v>406</v>
      </c>
      <c r="D176" s="7" t="s">
        <v>756</v>
      </c>
      <c r="E176" s="7" t="str">
        <f t="shared" si="6"/>
        <v>SLG</v>
      </c>
      <c r="F176" s="59" t="str">
        <f t="shared" si="7"/>
        <v>No</v>
      </c>
      <c r="G176" s="7">
        <f t="shared" si="8"/>
        <v>11</v>
      </c>
      <c r="H176" s="7">
        <f>COUNTIF($D$11:D176,D176)</f>
        <v>5</v>
      </c>
    </row>
    <row r="177" spans="2:8" x14ac:dyDescent="0.25">
      <c r="B177" s="64">
        <v>169</v>
      </c>
      <c r="C177" s="7" t="s">
        <v>407</v>
      </c>
      <c r="D177" s="7" t="s">
        <v>791</v>
      </c>
      <c r="E177" s="7" t="str">
        <f t="shared" si="6"/>
        <v>DXY</v>
      </c>
      <c r="F177" s="59" t="str">
        <f t="shared" si="7"/>
        <v>No</v>
      </c>
      <c r="G177" s="7">
        <f t="shared" si="8"/>
        <v>10</v>
      </c>
      <c r="H177" s="7">
        <f>COUNTIF($D$11:D177,D177)</f>
        <v>5</v>
      </c>
    </row>
    <row r="178" spans="2:8" x14ac:dyDescent="0.25">
      <c r="B178" s="64">
        <v>170</v>
      </c>
      <c r="C178" s="7" t="s">
        <v>408</v>
      </c>
      <c r="D178" s="7" t="s">
        <v>749</v>
      </c>
      <c r="E178" s="7" t="str">
        <f t="shared" si="6"/>
        <v>KBJ</v>
      </c>
      <c r="F178" s="59" t="str">
        <f t="shared" si="7"/>
        <v>No</v>
      </c>
      <c r="G178" s="7">
        <f t="shared" si="8"/>
        <v>6</v>
      </c>
      <c r="H178" s="7">
        <f>COUNTIF($D$11:D178,D178)</f>
        <v>4</v>
      </c>
    </row>
    <row r="179" spans="2:8" x14ac:dyDescent="0.25">
      <c r="B179" s="64">
        <v>171</v>
      </c>
      <c r="C179" s="7" t="s">
        <v>409</v>
      </c>
      <c r="D179" s="7" t="s">
        <v>810</v>
      </c>
      <c r="E179" s="7" t="str">
        <f t="shared" si="6"/>
        <v>QGH</v>
      </c>
      <c r="F179" s="59" t="str">
        <f t="shared" si="7"/>
        <v>No</v>
      </c>
      <c r="G179" s="7">
        <f t="shared" si="8"/>
        <v>2</v>
      </c>
      <c r="H179" s="7">
        <f>COUNTIF($D$11:D179,D179)</f>
        <v>1</v>
      </c>
    </row>
    <row r="180" spans="2:8" x14ac:dyDescent="0.25">
      <c r="B180" s="64">
        <v>172</v>
      </c>
      <c r="C180" s="7" t="s">
        <v>410</v>
      </c>
      <c r="D180" s="7" t="s">
        <v>767</v>
      </c>
      <c r="E180" s="7" t="str">
        <f t="shared" si="6"/>
        <v>FMK</v>
      </c>
      <c r="F180" s="59" t="str">
        <f t="shared" si="7"/>
        <v>No</v>
      </c>
      <c r="G180" s="7">
        <f t="shared" si="8"/>
        <v>14</v>
      </c>
      <c r="H180" s="7">
        <f>COUNTIF($D$11:D180,D180)</f>
        <v>5</v>
      </c>
    </row>
    <row r="181" spans="2:8" x14ac:dyDescent="0.25">
      <c r="B181" s="64">
        <v>173</v>
      </c>
      <c r="C181" s="7" t="s">
        <v>411</v>
      </c>
      <c r="D181" s="7" t="s">
        <v>805</v>
      </c>
      <c r="E181" s="7" t="str">
        <f t="shared" si="6"/>
        <v>NEG</v>
      </c>
      <c r="F181" s="59" t="str">
        <f t="shared" si="7"/>
        <v>No</v>
      </c>
      <c r="G181" s="7">
        <f t="shared" si="8"/>
        <v>3</v>
      </c>
      <c r="H181" s="7">
        <f>COUNTIF($D$11:D181,D181)</f>
        <v>2</v>
      </c>
    </row>
    <row r="182" spans="2:8" x14ac:dyDescent="0.25">
      <c r="B182" s="64">
        <v>174</v>
      </c>
      <c r="C182" s="7" t="s">
        <v>412</v>
      </c>
      <c r="D182" s="7" t="s">
        <v>811</v>
      </c>
      <c r="E182" s="7" t="str">
        <f t="shared" si="6"/>
        <v>GZY</v>
      </c>
      <c r="F182" s="59" t="str">
        <f t="shared" si="7"/>
        <v>No</v>
      </c>
      <c r="G182" s="7">
        <f t="shared" si="8"/>
        <v>4</v>
      </c>
      <c r="H182" s="7">
        <f>COUNTIF($D$11:D182,D182)</f>
        <v>1</v>
      </c>
    </row>
    <row r="183" spans="2:8" x14ac:dyDescent="0.25">
      <c r="B183" s="64">
        <v>175</v>
      </c>
      <c r="C183" s="7" t="s">
        <v>413</v>
      </c>
      <c r="D183" s="7" t="s">
        <v>809</v>
      </c>
      <c r="E183" s="7" t="str">
        <f t="shared" si="6"/>
        <v>GQD</v>
      </c>
      <c r="F183" s="59" t="str">
        <f t="shared" si="7"/>
        <v>No</v>
      </c>
      <c r="G183" s="7">
        <f t="shared" si="8"/>
        <v>7</v>
      </c>
      <c r="H183" s="7">
        <f>COUNTIF($D$11:D183,D183)</f>
        <v>2</v>
      </c>
    </row>
    <row r="184" spans="2:8" x14ac:dyDescent="0.25">
      <c r="B184" s="64">
        <v>176</v>
      </c>
      <c r="C184" s="7" t="s">
        <v>414</v>
      </c>
      <c r="D184" s="7" t="s">
        <v>812</v>
      </c>
      <c r="E184" s="7" t="str">
        <f t="shared" si="6"/>
        <v>QVN</v>
      </c>
      <c r="F184" s="59" t="str">
        <f t="shared" si="7"/>
        <v>No</v>
      </c>
      <c r="G184" s="7">
        <f t="shared" si="8"/>
        <v>7</v>
      </c>
      <c r="H184" s="7">
        <f>COUNTIF($D$11:D184,D184)</f>
        <v>1</v>
      </c>
    </row>
    <row r="185" spans="2:8" x14ac:dyDescent="0.25">
      <c r="B185" s="64">
        <v>177</v>
      </c>
      <c r="C185" s="7" t="s">
        <v>415</v>
      </c>
      <c r="D185" s="7" t="s">
        <v>801</v>
      </c>
      <c r="E185" s="7" t="str">
        <f t="shared" si="6"/>
        <v>SEW</v>
      </c>
      <c r="F185" s="59" t="str">
        <f t="shared" si="7"/>
        <v>No</v>
      </c>
      <c r="G185" s="7">
        <f t="shared" si="8"/>
        <v>5</v>
      </c>
      <c r="H185" s="7">
        <f>COUNTIF($D$11:D185,D185)</f>
        <v>3</v>
      </c>
    </row>
    <row r="186" spans="2:8" x14ac:dyDescent="0.25">
      <c r="B186" s="64">
        <v>178</v>
      </c>
      <c r="C186" s="7" t="s">
        <v>416</v>
      </c>
      <c r="D186" s="7" t="s">
        <v>760</v>
      </c>
      <c r="E186" s="7" t="str">
        <f t="shared" si="6"/>
        <v>KAE</v>
      </c>
      <c r="F186" s="59" t="str">
        <f t="shared" si="7"/>
        <v>No</v>
      </c>
      <c r="G186" s="7">
        <f t="shared" si="8"/>
        <v>8</v>
      </c>
      <c r="H186" s="7">
        <f>COUNTIF($D$11:D186,D186)</f>
        <v>2</v>
      </c>
    </row>
    <row r="187" spans="2:8" x14ac:dyDescent="0.25">
      <c r="B187" s="64">
        <v>179</v>
      </c>
      <c r="C187" s="7" t="s">
        <v>417</v>
      </c>
      <c r="D187" s="7" t="s">
        <v>802</v>
      </c>
      <c r="E187" s="7" t="str">
        <f t="shared" si="6"/>
        <v>FYF</v>
      </c>
      <c r="F187" s="59" t="str">
        <f t="shared" si="7"/>
        <v>No</v>
      </c>
      <c r="G187" s="7">
        <f t="shared" si="8"/>
        <v>4</v>
      </c>
      <c r="H187" s="7">
        <f>COUNTIF($D$11:D187,D187)</f>
        <v>2</v>
      </c>
    </row>
    <row r="188" spans="2:8" x14ac:dyDescent="0.25">
      <c r="B188" s="64">
        <v>180</v>
      </c>
      <c r="C188" s="7" t="s">
        <v>418</v>
      </c>
      <c r="D188" s="7" t="s">
        <v>781</v>
      </c>
      <c r="E188" s="7" t="str">
        <f t="shared" si="6"/>
        <v>DOB</v>
      </c>
      <c r="F188" s="59" t="str">
        <f t="shared" si="7"/>
        <v>No</v>
      </c>
      <c r="G188" s="7">
        <f t="shared" si="8"/>
        <v>6</v>
      </c>
      <c r="H188" s="7">
        <f>COUNTIF($D$11:D188,D188)</f>
        <v>6</v>
      </c>
    </row>
    <row r="189" spans="2:8" x14ac:dyDescent="0.25">
      <c r="B189" s="64">
        <v>181</v>
      </c>
      <c r="C189" s="7" t="s">
        <v>419</v>
      </c>
      <c r="D189" s="7" t="s">
        <v>759</v>
      </c>
      <c r="E189" s="7" t="str">
        <f t="shared" si="6"/>
        <v>MLN</v>
      </c>
      <c r="F189" s="59" t="str">
        <f t="shared" si="7"/>
        <v>No</v>
      </c>
      <c r="G189" s="7">
        <f t="shared" si="8"/>
        <v>6</v>
      </c>
      <c r="H189" s="7">
        <f>COUNTIF($D$11:D189,D189)</f>
        <v>2</v>
      </c>
    </row>
    <row r="190" spans="2:8" x14ac:dyDescent="0.25">
      <c r="B190" s="64">
        <v>182</v>
      </c>
      <c r="C190" s="7" t="s">
        <v>420</v>
      </c>
      <c r="D190" s="7" t="s">
        <v>813</v>
      </c>
      <c r="E190" s="7" t="str">
        <f t="shared" si="6"/>
        <v>IFQ</v>
      </c>
      <c r="F190" s="59" t="str">
        <f t="shared" si="7"/>
        <v>No</v>
      </c>
      <c r="G190" s="7">
        <f t="shared" si="8"/>
        <v>8</v>
      </c>
      <c r="H190" s="7">
        <f>COUNTIF($D$11:D190,D190)</f>
        <v>1</v>
      </c>
    </row>
    <row r="191" spans="2:8" x14ac:dyDescent="0.25">
      <c r="B191" s="64">
        <v>183</v>
      </c>
      <c r="C191" s="7" t="s">
        <v>421</v>
      </c>
      <c r="D191" s="7" t="s">
        <v>736</v>
      </c>
      <c r="E191" s="7" t="str">
        <f t="shared" si="6"/>
        <v>GMT</v>
      </c>
      <c r="F191" s="59" t="str">
        <f t="shared" si="7"/>
        <v>No</v>
      </c>
      <c r="G191" s="7">
        <f t="shared" si="8"/>
        <v>11</v>
      </c>
      <c r="H191" s="7">
        <f>COUNTIF($D$11:D191,D191)</f>
        <v>5</v>
      </c>
    </row>
    <row r="192" spans="2:8" x14ac:dyDescent="0.25">
      <c r="B192" s="64">
        <v>184</v>
      </c>
      <c r="C192" s="7" t="s">
        <v>422</v>
      </c>
      <c r="D192" s="7" t="s">
        <v>812</v>
      </c>
      <c r="E192" s="7" t="str">
        <f t="shared" si="6"/>
        <v>ZXZ</v>
      </c>
      <c r="F192" s="59" t="str">
        <f t="shared" si="7"/>
        <v>No</v>
      </c>
      <c r="G192" s="7">
        <f t="shared" si="8"/>
        <v>7</v>
      </c>
      <c r="H192" s="7">
        <f>COUNTIF($D$11:D192,D192)</f>
        <v>2</v>
      </c>
    </row>
    <row r="193" spans="2:8" x14ac:dyDescent="0.25">
      <c r="B193" s="64">
        <v>185</v>
      </c>
      <c r="C193" s="7" t="s">
        <v>423</v>
      </c>
      <c r="D193" s="7" t="s">
        <v>789</v>
      </c>
      <c r="E193" s="7" t="str">
        <f t="shared" si="6"/>
        <v>SRV</v>
      </c>
      <c r="F193" s="59" t="str">
        <f t="shared" si="7"/>
        <v>No</v>
      </c>
      <c r="G193" s="7">
        <f t="shared" si="8"/>
        <v>7</v>
      </c>
      <c r="H193" s="7">
        <f>COUNTIF($D$11:D193,D193)</f>
        <v>3</v>
      </c>
    </row>
    <row r="194" spans="2:8" x14ac:dyDescent="0.25">
      <c r="B194" s="64">
        <v>186</v>
      </c>
      <c r="C194" s="7" t="s">
        <v>424</v>
      </c>
      <c r="D194" s="7" t="s">
        <v>771</v>
      </c>
      <c r="E194" s="7" t="str">
        <f t="shared" si="6"/>
        <v>OED</v>
      </c>
      <c r="F194" s="59" t="str">
        <f t="shared" si="7"/>
        <v>No</v>
      </c>
      <c r="G194" s="7">
        <f t="shared" si="8"/>
        <v>11</v>
      </c>
      <c r="H194" s="7">
        <f>COUNTIF($D$11:D194,D194)</f>
        <v>5</v>
      </c>
    </row>
    <row r="195" spans="2:8" x14ac:dyDescent="0.25">
      <c r="B195" s="64">
        <v>187</v>
      </c>
      <c r="C195" s="7" t="s">
        <v>425</v>
      </c>
      <c r="D195" s="7" t="s">
        <v>790</v>
      </c>
      <c r="E195" s="7" t="str">
        <f t="shared" si="6"/>
        <v>PWW</v>
      </c>
      <c r="F195" s="59" t="str">
        <f t="shared" si="7"/>
        <v>No</v>
      </c>
      <c r="G195" s="7">
        <f t="shared" si="8"/>
        <v>11</v>
      </c>
      <c r="H195" s="7">
        <f>COUNTIF($D$11:D195,D195)</f>
        <v>3</v>
      </c>
    </row>
    <row r="196" spans="2:8" x14ac:dyDescent="0.25">
      <c r="B196" s="64">
        <v>188</v>
      </c>
      <c r="C196" s="7" t="s">
        <v>426</v>
      </c>
      <c r="D196" s="7" t="s">
        <v>813</v>
      </c>
      <c r="E196" s="7" t="str">
        <f t="shared" si="6"/>
        <v>BBG</v>
      </c>
      <c r="F196" s="59" t="str">
        <f t="shared" si="7"/>
        <v>No</v>
      </c>
      <c r="G196" s="7">
        <f t="shared" si="8"/>
        <v>8</v>
      </c>
      <c r="H196" s="7">
        <f>COUNTIF($D$11:D196,D196)</f>
        <v>2</v>
      </c>
    </row>
    <row r="197" spans="2:8" x14ac:dyDescent="0.25">
      <c r="B197" s="64">
        <v>189</v>
      </c>
      <c r="C197" s="7" t="s">
        <v>427</v>
      </c>
      <c r="D197" s="7" t="s">
        <v>803</v>
      </c>
      <c r="E197" s="7" t="str">
        <f t="shared" si="6"/>
        <v>VKQ</v>
      </c>
      <c r="F197" s="59" t="str">
        <f t="shared" si="7"/>
        <v>No</v>
      </c>
      <c r="G197" s="7">
        <f t="shared" si="8"/>
        <v>6</v>
      </c>
      <c r="H197" s="7">
        <f>COUNTIF($D$11:D197,D197)</f>
        <v>2</v>
      </c>
    </row>
    <row r="198" spans="2:8" x14ac:dyDescent="0.25">
      <c r="B198" s="64">
        <v>190</v>
      </c>
      <c r="C198" s="7" t="s">
        <v>428</v>
      </c>
      <c r="D198" s="7" t="s">
        <v>763</v>
      </c>
      <c r="E198" s="7" t="str">
        <f t="shared" si="6"/>
        <v>JOH</v>
      </c>
      <c r="F198" s="59" t="str">
        <f t="shared" si="7"/>
        <v>No</v>
      </c>
      <c r="G198" s="7">
        <f t="shared" si="8"/>
        <v>12</v>
      </c>
      <c r="H198" s="7">
        <f>COUNTIF($D$11:D198,D198)</f>
        <v>5</v>
      </c>
    </row>
    <row r="199" spans="2:8" x14ac:dyDescent="0.25">
      <c r="B199" s="64">
        <v>191</v>
      </c>
      <c r="C199" s="7" t="s">
        <v>429</v>
      </c>
      <c r="D199" s="7" t="s">
        <v>814</v>
      </c>
      <c r="E199" s="7" t="str">
        <f t="shared" si="6"/>
        <v>PDO</v>
      </c>
      <c r="F199" s="59" t="str">
        <f t="shared" si="7"/>
        <v>No</v>
      </c>
      <c r="G199" s="7">
        <f t="shared" si="8"/>
        <v>2</v>
      </c>
      <c r="H199" s="7">
        <f>COUNTIF($D$11:D199,D199)</f>
        <v>1</v>
      </c>
    </row>
    <row r="200" spans="2:8" x14ac:dyDescent="0.25">
      <c r="B200" s="64">
        <v>192</v>
      </c>
      <c r="C200" s="7" t="s">
        <v>430</v>
      </c>
      <c r="D200" s="7" t="s">
        <v>769</v>
      </c>
      <c r="E200" s="7" t="str">
        <f t="shared" si="6"/>
        <v>KXT</v>
      </c>
      <c r="F200" s="59" t="str">
        <f t="shared" si="7"/>
        <v>No</v>
      </c>
      <c r="G200" s="7">
        <f t="shared" si="8"/>
        <v>6</v>
      </c>
      <c r="H200" s="7">
        <f>COUNTIF($D$11:D200,D200)</f>
        <v>3</v>
      </c>
    </row>
    <row r="201" spans="2:8" x14ac:dyDescent="0.25">
      <c r="B201" s="64">
        <v>193</v>
      </c>
      <c r="C201" s="7" t="s">
        <v>431</v>
      </c>
      <c r="D201" s="7" t="s">
        <v>750</v>
      </c>
      <c r="E201" s="7" t="str">
        <f t="shared" si="6"/>
        <v>KME</v>
      </c>
      <c r="F201" s="59" t="str">
        <f t="shared" si="7"/>
        <v>No</v>
      </c>
      <c r="G201" s="7">
        <f t="shared" si="8"/>
        <v>10</v>
      </c>
      <c r="H201" s="7">
        <f>COUNTIF($D$11:D201,D201)</f>
        <v>5</v>
      </c>
    </row>
    <row r="202" spans="2:8" x14ac:dyDescent="0.25">
      <c r="B202" s="64">
        <v>194</v>
      </c>
      <c r="C202" s="7" t="s">
        <v>432</v>
      </c>
      <c r="D202" s="7" t="s">
        <v>805</v>
      </c>
      <c r="E202" s="7" t="str">
        <f t="shared" si="6"/>
        <v>MQN</v>
      </c>
      <c r="F202" s="59" t="str">
        <f t="shared" si="7"/>
        <v>No</v>
      </c>
      <c r="G202" s="7">
        <f t="shared" si="8"/>
        <v>3</v>
      </c>
      <c r="H202" s="7">
        <f>COUNTIF($D$11:D202,D202)</f>
        <v>3</v>
      </c>
    </row>
    <row r="203" spans="2:8" x14ac:dyDescent="0.25">
      <c r="B203" s="64">
        <v>195</v>
      </c>
      <c r="C203" s="7" t="s">
        <v>433</v>
      </c>
      <c r="D203" s="7" t="s">
        <v>756</v>
      </c>
      <c r="E203" s="7" t="str">
        <f t="shared" si="6"/>
        <v>YYI</v>
      </c>
      <c r="F203" s="59" t="str">
        <f t="shared" si="7"/>
        <v>No</v>
      </c>
      <c r="G203" s="7">
        <f t="shared" si="8"/>
        <v>11</v>
      </c>
      <c r="H203" s="7">
        <f>COUNTIF($D$11:D203,D203)</f>
        <v>6</v>
      </c>
    </row>
    <row r="204" spans="2:8" x14ac:dyDescent="0.25">
      <c r="B204" s="64">
        <v>196</v>
      </c>
      <c r="C204" s="7" t="s">
        <v>434</v>
      </c>
      <c r="D204" s="7" t="s">
        <v>790</v>
      </c>
      <c r="E204" s="7" t="str">
        <f t="shared" ref="E204:E267" si="9">MID(C204,FIND("-",C204,2)-3,3)</f>
        <v>LXS</v>
      </c>
      <c r="F204" s="59" t="str">
        <f t="shared" ref="F204:F267" si="10">IF(COUNTIF($E$9:$E$508,E204)=1,"No","Yes")</f>
        <v>Yes</v>
      </c>
      <c r="G204" s="7">
        <f t="shared" ref="G204:G267" si="11">COUNTIF($D$9:$D$508,D204)</f>
        <v>11</v>
      </c>
      <c r="H204" s="7">
        <f>COUNTIF($D$11:D204,D204)</f>
        <v>4</v>
      </c>
    </row>
    <row r="205" spans="2:8" x14ac:dyDescent="0.25">
      <c r="B205" s="64">
        <v>197</v>
      </c>
      <c r="C205" s="7" t="s">
        <v>435</v>
      </c>
      <c r="D205" s="7" t="s">
        <v>764</v>
      </c>
      <c r="E205" s="7" t="str">
        <f t="shared" si="9"/>
        <v>VCB</v>
      </c>
      <c r="F205" s="59" t="str">
        <f t="shared" si="10"/>
        <v>No</v>
      </c>
      <c r="G205" s="7">
        <f t="shared" si="11"/>
        <v>5</v>
      </c>
      <c r="H205" s="7">
        <f>COUNTIF($D$11:D205,D205)</f>
        <v>4</v>
      </c>
    </row>
    <row r="206" spans="2:8" x14ac:dyDescent="0.25">
      <c r="B206" s="64">
        <v>198</v>
      </c>
      <c r="C206" s="7" t="s">
        <v>436</v>
      </c>
      <c r="D206" s="7" t="s">
        <v>766</v>
      </c>
      <c r="E206" s="7" t="str">
        <f t="shared" si="9"/>
        <v>XFO</v>
      </c>
      <c r="F206" s="59" t="str">
        <f t="shared" si="10"/>
        <v>No</v>
      </c>
      <c r="G206" s="7">
        <f t="shared" si="11"/>
        <v>10</v>
      </c>
      <c r="H206" s="7">
        <f>COUNTIF($D$11:D206,D206)</f>
        <v>4</v>
      </c>
    </row>
    <row r="207" spans="2:8" x14ac:dyDescent="0.25">
      <c r="B207" s="64">
        <v>199</v>
      </c>
      <c r="C207" s="7" t="s">
        <v>437</v>
      </c>
      <c r="D207" s="7" t="s">
        <v>758</v>
      </c>
      <c r="E207" s="7" t="str">
        <f t="shared" si="9"/>
        <v>UQV</v>
      </c>
      <c r="F207" s="59" t="str">
        <f t="shared" si="10"/>
        <v>No</v>
      </c>
      <c r="G207" s="7">
        <f t="shared" si="11"/>
        <v>5</v>
      </c>
      <c r="H207" s="7">
        <f>COUNTIF($D$11:D207,D207)</f>
        <v>3</v>
      </c>
    </row>
    <row r="208" spans="2:8" x14ac:dyDescent="0.25">
      <c r="B208" s="64">
        <v>200</v>
      </c>
      <c r="C208" s="7" t="s">
        <v>438</v>
      </c>
      <c r="D208" s="7" t="s">
        <v>800</v>
      </c>
      <c r="E208" s="7" t="str">
        <f t="shared" si="9"/>
        <v>DMI</v>
      </c>
      <c r="F208" s="59" t="str">
        <f t="shared" si="10"/>
        <v>No</v>
      </c>
      <c r="G208" s="7">
        <f t="shared" si="11"/>
        <v>10</v>
      </c>
      <c r="H208" s="7">
        <f>COUNTIF($D$11:D208,D208)</f>
        <v>4</v>
      </c>
    </row>
    <row r="209" spans="2:8" x14ac:dyDescent="0.25">
      <c r="B209" s="64">
        <v>201</v>
      </c>
      <c r="C209" s="7" t="s">
        <v>439</v>
      </c>
      <c r="D209" s="7" t="s">
        <v>798</v>
      </c>
      <c r="E209" s="7" t="str">
        <f t="shared" si="9"/>
        <v>PGJ</v>
      </c>
      <c r="F209" s="59" t="str">
        <f t="shared" si="10"/>
        <v>No</v>
      </c>
      <c r="G209" s="7">
        <f t="shared" si="11"/>
        <v>7</v>
      </c>
      <c r="H209" s="7">
        <f>COUNTIF($D$11:D209,D209)</f>
        <v>3</v>
      </c>
    </row>
    <row r="210" spans="2:8" x14ac:dyDescent="0.25">
      <c r="B210" s="64">
        <v>202</v>
      </c>
      <c r="C210" s="7" t="s">
        <v>440</v>
      </c>
      <c r="D210" s="7" t="s">
        <v>813</v>
      </c>
      <c r="E210" s="7" t="str">
        <f t="shared" si="9"/>
        <v>DAR</v>
      </c>
      <c r="F210" s="59" t="str">
        <f t="shared" si="10"/>
        <v>No</v>
      </c>
      <c r="G210" s="7">
        <f t="shared" si="11"/>
        <v>8</v>
      </c>
      <c r="H210" s="7">
        <f>COUNTIF($D$11:D210,D210)</f>
        <v>3</v>
      </c>
    </row>
    <row r="211" spans="2:8" x14ac:dyDescent="0.25">
      <c r="B211" s="64">
        <v>203</v>
      </c>
      <c r="C211" s="7" t="s">
        <v>441</v>
      </c>
      <c r="D211" s="7" t="s">
        <v>771</v>
      </c>
      <c r="E211" s="7" t="str">
        <f t="shared" si="9"/>
        <v>RGA</v>
      </c>
      <c r="F211" s="59" t="str">
        <f t="shared" si="10"/>
        <v>No</v>
      </c>
      <c r="G211" s="7">
        <f t="shared" si="11"/>
        <v>11</v>
      </c>
      <c r="H211" s="7">
        <f>COUNTIF($D$11:D211,D211)</f>
        <v>6</v>
      </c>
    </row>
    <row r="212" spans="2:8" x14ac:dyDescent="0.25">
      <c r="B212" s="64">
        <v>204</v>
      </c>
      <c r="C212" s="7" t="s">
        <v>442</v>
      </c>
      <c r="D212" s="7" t="s">
        <v>763</v>
      </c>
      <c r="E212" s="7" t="str">
        <f t="shared" si="9"/>
        <v>PDZ</v>
      </c>
      <c r="F212" s="59" t="str">
        <f t="shared" si="10"/>
        <v>No</v>
      </c>
      <c r="G212" s="7">
        <f t="shared" si="11"/>
        <v>12</v>
      </c>
      <c r="H212" s="7">
        <f>COUNTIF($D$11:D212,D212)</f>
        <v>6</v>
      </c>
    </row>
    <row r="213" spans="2:8" x14ac:dyDescent="0.25">
      <c r="B213" s="64">
        <v>205</v>
      </c>
      <c r="C213" s="7" t="s">
        <v>443</v>
      </c>
      <c r="D213" s="7" t="s">
        <v>770</v>
      </c>
      <c r="E213" s="7" t="str">
        <f t="shared" si="9"/>
        <v>TUD</v>
      </c>
      <c r="F213" s="59" t="str">
        <f t="shared" si="10"/>
        <v>No</v>
      </c>
      <c r="G213" s="7">
        <f t="shared" si="11"/>
        <v>6</v>
      </c>
      <c r="H213" s="7">
        <f>COUNTIF($D$11:D213,D213)</f>
        <v>5</v>
      </c>
    </row>
    <row r="214" spans="2:8" x14ac:dyDescent="0.25">
      <c r="B214" s="64">
        <v>206</v>
      </c>
      <c r="C214" s="7" t="s">
        <v>444</v>
      </c>
      <c r="D214" s="7" t="s">
        <v>773</v>
      </c>
      <c r="E214" s="7" t="str">
        <f t="shared" si="9"/>
        <v>KLB</v>
      </c>
      <c r="F214" s="59" t="str">
        <f t="shared" si="10"/>
        <v>No</v>
      </c>
      <c r="G214" s="7">
        <f t="shared" si="11"/>
        <v>9</v>
      </c>
      <c r="H214" s="7">
        <f>COUNTIF($D$11:D214,D214)</f>
        <v>5</v>
      </c>
    </row>
    <row r="215" spans="2:8" x14ac:dyDescent="0.25">
      <c r="B215" s="64">
        <v>207</v>
      </c>
      <c r="C215" s="7" t="s">
        <v>445</v>
      </c>
      <c r="D215" s="7" t="s">
        <v>773</v>
      </c>
      <c r="E215" s="7" t="str">
        <f t="shared" si="9"/>
        <v>POF</v>
      </c>
      <c r="F215" s="59" t="str">
        <f t="shared" si="10"/>
        <v>No</v>
      </c>
      <c r="G215" s="7">
        <f t="shared" si="11"/>
        <v>9</v>
      </c>
      <c r="H215" s="7">
        <f>COUNTIF($D$11:D215,D215)</f>
        <v>6</v>
      </c>
    </row>
    <row r="216" spans="2:8" x14ac:dyDescent="0.25">
      <c r="B216" s="64">
        <v>208</v>
      </c>
      <c r="C216" s="7" t="s">
        <v>446</v>
      </c>
      <c r="D216" s="7" t="s">
        <v>763</v>
      </c>
      <c r="E216" s="7" t="str">
        <f t="shared" si="9"/>
        <v>PFE</v>
      </c>
      <c r="F216" s="59" t="str">
        <f t="shared" si="10"/>
        <v>No</v>
      </c>
      <c r="G216" s="7">
        <f t="shared" si="11"/>
        <v>12</v>
      </c>
      <c r="H216" s="7">
        <f>COUNTIF($D$11:D216,D216)</f>
        <v>7</v>
      </c>
    </row>
    <row r="217" spans="2:8" x14ac:dyDescent="0.25">
      <c r="B217" s="64">
        <v>209</v>
      </c>
      <c r="C217" s="7" t="s">
        <v>447</v>
      </c>
      <c r="D217" s="7" t="s">
        <v>790</v>
      </c>
      <c r="E217" s="7" t="str">
        <f t="shared" si="9"/>
        <v>FUW</v>
      </c>
      <c r="F217" s="59" t="str">
        <f t="shared" si="10"/>
        <v>No</v>
      </c>
      <c r="G217" s="7">
        <f t="shared" si="11"/>
        <v>11</v>
      </c>
      <c r="H217" s="7">
        <f>COUNTIF($D$11:D217,D217)</f>
        <v>5</v>
      </c>
    </row>
    <row r="218" spans="2:8" x14ac:dyDescent="0.25">
      <c r="B218" s="64">
        <v>210</v>
      </c>
      <c r="C218" s="7" t="s">
        <v>448</v>
      </c>
      <c r="D218" s="7" t="s">
        <v>815</v>
      </c>
      <c r="E218" s="7" t="str">
        <f t="shared" si="9"/>
        <v>UYE</v>
      </c>
      <c r="F218" s="59" t="str">
        <f t="shared" si="10"/>
        <v>No</v>
      </c>
      <c r="G218" s="7">
        <f t="shared" si="11"/>
        <v>4</v>
      </c>
      <c r="H218" s="7">
        <f>COUNTIF($D$11:D218,D218)</f>
        <v>1</v>
      </c>
    </row>
    <row r="219" spans="2:8" x14ac:dyDescent="0.25">
      <c r="B219" s="64">
        <v>211</v>
      </c>
      <c r="C219" s="7" t="s">
        <v>449</v>
      </c>
      <c r="D219" s="7" t="s">
        <v>764</v>
      </c>
      <c r="E219" s="7" t="str">
        <f t="shared" si="9"/>
        <v>LWY</v>
      </c>
      <c r="F219" s="59" t="str">
        <f t="shared" si="10"/>
        <v>No</v>
      </c>
      <c r="G219" s="7">
        <f t="shared" si="11"/>
        <v>5</v>
      </c>
      <c r="H219" s="7">
        <f>COUNTIF($D$11:D219,D219)</f>
        <v>5</v>
      </c>
    </row>
    <row r="220" spans="2:8" x14ac:dyDescent="0.25">
      <c r="B220" s="64">
        <v>212</v>
      </c>
      <c r="C220" s="7" t="s">
        <v>450</v>
      </c>
      <c r="D220" s="7" t="s">
        <v>765</v>
      </c>
      <c r="E220" s="7" t="str">
        <f t="shared" si="9"/>
        <v>TDU</v>
      </c>
      <c r="F220" s="59" t="str">
        <f t="shared" si="10"/>
        <v>No</v>
      </c>
      <c r="G220" s="7">
        <f t="shared" si="11"/>
        <v>8</v>
      </c>
      <c r="H220" s="7">
        <f>COUNTIF($D$11:D220,D220)</f>
        <v>3</v>
      </c>
    </row>
    <row r="221" spans="2:8" x14ac:dyDescent="0.25">
      <c r="B221" s="64">
        <v>213</v>
      </c>
      <c r="C221" s="7" t="s">
        <v>451</v>
      </c>
      <c r="D221" s="7" t="s">
        <v>788</v>
      </c>
      <c r="E221" s="7" t="str">
        <f t="shared" si="9"/>
        <v>FVF</v>
      </c>
      <c r="F221" s="59" t="str">
        <f t="shared" si="10"/>
        <v>No</v>
      </c>
      <c r="G221" s="7">
        <f t="shared" si="11"/>
        <v>6</v>
      </c>
      <c r="H221" s="7">
        <f>COUNTIF($D$11:D221,D221)</f>
        <v>5</v>
      </c>
    </row>
    <row r="222" spans="2:8" x14ac:dyDescent="0.25">
      <c r="B222" s="64">
        <v>214</v>
      </c>
      <c r="C222" s="7" t="s">
        <v>452</v>
      </c>
      <c r="D222" s="7" t="s">
        <v>812</v>
      </c>
      <c r="E222" s="7" t="str">
        <f t="shared" si="9"/>
        <v>QVX</v>
      </c>
      <c r="F222" s="59" t="str">
        <f t="shared" si="10"/>
        <v>No</v>
      </c>
      <c r="G222" s="7">
        <f t="shared" si="11"/>
        <v>7</v>
      </c>
      <c r="H222" s="7">
        <f>COUNTIF($D$11:D222,D222)</f>
        <v>3</v>
      </c>
    </row>
    <row r="223" spans="2:8" x14ac:dyDescent="0.25">
      <c r="B223" s="64">
        <v>215</v>
      </c>
      <c r="C223" s="7" t="s">
        <v>453</v>
      </c>
      <c r="D223" s="7" t="s">
        <v>795</v>
      </c>
      <c r="E223" s="7" t="str">
        <f t="shared" si="9"/>
        <v>RLR</v>
      </c>
      <c r="F223" s="59" t="str">
        <f t="shared" si="10"/>
        <v>No</v>
      </c>
      <c r="G223" s="7">
        <f t="shared" si="11"/>
        <v>8</v>
      </c>
      <c r="H223" s="7">
        <f>COUNTIF($D$11:D223,D223)</f>
        <v>4</v>
      </c>
    </row>
    <row r="224" spans="2:8" x14ac:dyDescent="0.25">
      <c r="B224" s="64">
        <v>216</v>
      </c>
      <c r="C224" s="7" t="s">
        <v>454</v>
      </c>
      <c r="D224" s="7" t="s">
        <v>763</v>
      </c>
      <c r="E224" s="7" t="str">
        <f t="shared" si="9"/>
        <v>JEC</v>
      </c>
      <c r="F224" s="59" t="str">
        <f t="shared" si="10"/>
        <v>No</v>
      </c>
      <c r="G224" s="7">
        <f t="shared" si="11"/>
        <v>12</v>
      </c>
      <c r="H224" s="7">
        <f>COUNTIF($D$11:D224,D224)</f>
        <v>8</v>
      </c>
    </row>
    <row r="225" spans="2:8" x14ac:dyDescent="0.25">
      <c r="B225" s="64">
        <v>217</v>
      </c>
      <c r="C225" s="7" t="s">
        <v>455</v>
      </c>
      <c r="D225" s="7" t="s">
        <v>799</v>
      </c>
      <c r="E225" s="7" t="str">
        <f t="shared" si="9"/>
        <v>RLK</v>
      </c>
      <c r="F225" s="59" t="str">
        <f t="shared" si="10"/>
        <v>No</v>
      </c>
      <c r="G225" s="7">
        <f t="shared" si="11"/>
        <v>8</v>
      </c>
      <c r="H225" s="7">
        <f>COUNTIF($D$11:D225,D225)</f>
        <v>5</v>
      </c>
    </row>
    <row r="226" spans="2:8" x14ac:dyDescent="0.25">
      <c r="B226" s="64">
        <v>218</v>
      </c>
      <c r="C226" s="7" t="s">
        <v>456</v>
      </c>
      <c r="D226" s="7" t="s">
        <v>748</v>
      </c>
      <c r="E226" s="7" t="str">
        <f t="shared" si="9"/>
        <v>ZGN</v>
      </c>
      <c r="F226" s="59" t="str">
        <f t="shared" si="10"/>
        <v>No</v>
      </c>
      <c r="G226" s="7">
        <f t="shared" si="11"/>
        <v>6</v>
      </c>
      <c r="H226" s="7">
        <f>COUNTIF($D$11:D226,D226)</f>
        <v>3</v>
      </c>
    </row>
    <row r="227" spans="2:8" x14ac:dyDescent="0.25">
      <c r="B227" s="64">
        <v>219</v>
      </c>
      <c r="C227" s="7" t="s">
        <v>457</v>
      </c>
      <c r="D227" s="7" t="s">
        <v>816</v>
      </c>
      <c r="E227" s="7" t="str">
        <f t="shared" si="9"/>
        <v>ABD</v>
      </c>
      <c r="F227" s="59" t="str">
        <f t="shared" si="10"/>
        <v>No</v>
      </c>
      <c r="G227" s="7">
        <f t="shared" si="11"/>
        <v>6</v>
      </c>
      <c r="H227" s="7">
        <f>COUNTIF($D$11:D227,D227)</f>
        <v>1</v>
      </c>
    </row>
    <row r="228" spans="2:8" x14ac:dyDescent="0.25">
      <c r="B228" s="64">
        <v>220</v>
      </c>
      <c r="C228" s="7" t="s">
        <v>458</v>
      </c>
      <c r="D228" s="7" t="s">
        <v>791</v>
      </c>
      <c r="E228" s="7" t="str">
        <f t="shared" si="9"/>
        <v>UEV</v>
      </c>
      <c r="F228" s="59" t="str">
        <f t="shared" si="10"/>
        <v>No</v>
      </c>
      <c r="G228" s="7">
        <f t="shared" si="11"/>
        <v>10</v>
      </c>
      <c r="H228" s="7">
        <f>COUNTIF($D$11:D228,D228)</f>
        <v>6</v>
      </c>
    </row>
    <row r="229" spans="2:8" x14ac:dyDescent="0.25">
      <c r="B229" s="64">
        <v>221</v>
      </c>
      <c r="C229" s="7" t="s">
        <v>459</v>
      </c>
      <c r="D229" s="7" t="s">
        <v>803</v>
      </c>
      <c r="E229" s="7" t="str">
        <f t="shared" si="9"/>
        <v>JXV</v>
      </c>
      <c r="F229" s="59" t="str">
        <f t="shared" si="10"/>
        <v>No</v>
      </c>
      <c r="G229" s="7">
        <f t="shared" si="11"/>
        <v>6</v>
      </c>
      <c r="H229" s="7">
        <f>COUNTIF($D$11:D229,D229)</f>
        <v>3</v>
      </c>
    </row>
    <row r="230" spans="2:8" x14ac:dyDescent="0.25">
      <c r="B230" s="64">
        <v>222</v>
      </c>
      <c r="C230" s="7" t="s">
        <v>460</v>
      </c>
      <c r="D230" s="7" t="s">
        <v>810</v>
      </c>
      <c r="E230" s="7" t="str">
        <f t="shared" si="9"/>
        <v>XJQ</v>
      </c>
      <c r="F230" s="59" t="str">
        <f t="shared" si="10"/>
        <v>No</v>
      </c>
      <c r="G230" s="7">
        <f t="shared" si="11"/>
        <v>2</v>
      </c>
      <c r="H230" s="7">
        <f>COUNTIF($D$11:D230,D230)</f>
        <v>2</v>
      </c>
    </row>
    <row r="231" spans="2:8" x14ac:dyDescent="0.25">
      <c r="B231" s="64">
        <v>223</v>
      </c>
      <c r="C231" s="7" t="s">
        <v>461</v>
      </c>
      <c r="D231" s="7" t="s">
        <v>775</v>
      </c>
      <c r="E231" s="7" t="str">
        <f t="shared" si="9"/>
        <v>VRS</v>
      </c>
      <c r="F231" s="59" t="str">
        <f t="shared" si="10"/>
        <v>No</v>
      </c>
      <c r="G231" s="7">
        <f t="shared" si="11"/>
        <v>5</v>
      </c>
      <c r="H231" s="7">
        <f>COUNTIF($D$11:D231,D231)</f>
        <v>3</v>
      </c>
    </row>
    <row r="232" spans="2:8" x14ac:dyDescent="0.25">
      <c r="B232" s="64">
        <v>224</v>
      </c>
      <c r="C232" s="7" t="s">
        <v>462</v>
      </c>
      <c r="D232" s="7" t="s">
        <v>778</v>
      </c>
      <c r="E232" s="7" t="str">
        <f t="shared" si="9"/>
        <v>NHY</v>
      </c>
      <c r="F232" s="59" t="str">
        <f t="shared" si="10"/>
        <v>Yes</v>
      </c>
      <c r="G232" s="7">
        <f t="shared" si="11"/>
        <v>10</v>
      </c>
      <c r="H232" s="7">
        <f>COUNTIF($D$11:D232,D232)</f>
        <v>5</v>
      </c>
    </row>
    <row r="233" spans="2:8" x14ac:dyDescent="0.25">
      <c r="B233" s="64">
        <v>225</v>
      </c>
      <c r="C233" s="7" t="s">
        <v>463</v>
      </c>
      <c r="D233" s="7" t="s">
        <v>753</v>
      </c>
      <c r="E233" s="7" t="str">
        <f t="shared" si="9"/>
        <v>JUA</v>
      </c>
      <c r="F233" s="59" t="str">
        <f t="shared" si="10"/>
        <v>No</v>
      </c>
      <c r="G233" s="7">
        <f t="shared" si="11"/>
        <v>4</v>
      </c>
      <c r="H233" s="7">
        <f>COUNTIF($D$11:D233,D233)</f>
        <v>3</v>
      </c>
    </row>
    <row r="234" spans="2:8" x14ac:dyDescent="0.25">
      <c r="B234" s="64">
        <v>226</v>
      </c>
      <c r="C234" s="7" t="s">
        <v>464</v>
      </c>
      <c r="D234" s="7" t="s">
        <v>769</v>
      </c>
      <c r="E234" s="7" t="str">
        <f t="shared" si="9"/>
        <v>BIC</v>
      </c>
      <c r="F234" s="59" t="str">
        <f t="shared" si="10"/>
        <v>No</v>
      </c>
      <c r="G234" s="7">
        <f t="shared" si="11"/>
        <v>6</v>
      </c>
      <c r="H234" s="7">
        <f>COUNTIF($D$11:D234,D234)</f>
        <v>4</v>
      </c>
    </row>
    <row r="235" spans="2:8" x14ac:dyDescent="0.25">
      <c r="B235" s="64">
        <v>227</v>
      </c>
      <c r="C235" s="7" t="s">
        <v>465</v>
      </c>
      <c r="D235" s="7" t="s">
        <v>796</v>
      </c>
      <c r="E235" s="7" t="str">
        <f t="shared" si="9"/>
        <v>PDA</v>
      </c>
      <c r="F235" s="59" t="str">
        <f t="shared" si="10"/>
        <v>No</v>
      </c>
      <c r="G235" s="7">
        <f t="shared" si="11"/>
        <v>5</v>
      </c>
      <c r="H235" s="7">
        <f>COUNTIF($D$11:D235,D235)</f>
        <v>2</v>
      </c>
    </row>
    <row r="236" spans="2:8" x14ac:dyDescent="0.25">
      <c r="B236" s="64">
        <v>228</v>
      </c>
      <c r="C236" s="7" t="s">
        <v>466</v>
      </c>
      <c r="D236" s="7" t="s">
        <v>783</v>
      </c>
      <c r="E236" s="7" t="str">
        <f t="shared" si="9"/>
        <v>ALO</v>
      </c>
      <c r="F236" s="59" t="str">
        <f t="shared" si="10"/>
        <v>No</v>
      </c>
      <c r="G236" s="7">
        <f t="shared" si="11"/>
        <v>5</v>
      </c>
      <c r="H236" s="7">
        <f>COUNTIF($D$11:D236,D236)</f>
        <v>4</v>
      </c>
    </row>
    <row r="237" spans="2:8" x14ac:dyDescent="0.25">
      <c r="B237" s="64">
        <v>229</v>
      </c>
      <c r="C237" s="7" t="s">
        <v>467</v>
      </c>
      <c r="D237" s="7" t="s">
        <v>813</v>
      </c>
      <c r="E237" s="7" t="str">
        <f t="shared" si="9"/>
        <v>JXN</v>
      </c>
      <c r="F237" s="59" t="str">
        <f t="shared" si="10"/>
        <v>No</v>
      </c>
      <c r="G237" s="7">
        <f t="shared" si="11"/>
        <v>8</v>
      </c>
      <c r="H237" s="7">
        <f>COUNTIF($D$11:D237,D237)</f>
        <v>4</v>
      </c>
    </row>
    <row r="238" spans="2:8" x14ac:dyDescent="0.25">
      <c r="B238" s="64">
        <v>230</v>
      </c>
      <c r="C238" s="7" t="s">
        <v>468</v>
      </c>
      <c r="D238" s="7" t="s">
        <v>812</v>
      </c>
      <c r="E238" s="7" t="str">
        <f t="shared" si="9"/>
        <v>INR</v>
      </c>
      <c r="F238" s="59" t="str">
        <f t="shared" si="10"/>
        <v>Yes</v>
      </c>
      <c r="G238" s="7">
        <f t="shared" si="11"/>
        <v>7</v>
      </c>
      <c r="H238" s="7">
        <f>COUNTIF($D$11:D238,D238)</f>
        <v>4</v>
      </c>
    </row>
    <row r="239" spans="2:8" x14ac:dyDescent="0.25">
      <c r="B239" s="64">
        <v>231</v>
      </c>
      <c r="C239" s="7" t="s">
        <v>469</v>
      </c>
      <c r="D239" s="7" t="s">
        <v>767</v>
      </c>
      <c r="E239" s="7" t="str">
        <f t="shared" si="9"/>
        <v>SFO</v>
      </c>
      <c r="F239" s="59" t="str">
        <f t="shared" si="10"/>
        <v>No</v>
      </c>
      <c r="G239" s="7">
        <f t="shared" si="11"/>
        <v>14</v>
      </c>
      <c r="H239" s="7">
        <f>COUNTIF($D$11:D239,D239)</f>
        <v>6</v>
      </c>
    </row>
    <row r="240" spans="2:8" x14ac:dyDescent="0.25">
      <c r="B240" s="64">
        <v>232</v>
      </c>
      <c r="C240" s="7" t="s">
        <v>470</v>
      </c>
      <c r="D240" s="7" t="s">
        <v>767</v>
      </c>
      <c r="E240" s="7" t="str">
        <f t="shared" si="9"/>
        <v>QYG</v>
      </c>
      <c r="F240" s="59" t="str">
        <f t="shared" si="10"/>
        <v>No</v>
      </c>
      <c r="G240" s="7">
        <f t="shared" si="11"/>
        <v>14</v>
      </c>
      <c r="H240" s="7">
        <f>COUNTIF($D$11:D240,D240)</f>
        <v>7</v>
      </c>
    </row>
    <row r="241" spans="2:8" x14ac:dyDescent="0.25">
      <c r="B241" s="64">
        <v>233</v>
      </c>
      <c r="C241" s="7" t="s">
        <v>471</v>
      </c>
      <c r="D241" s="7" t="s">
        <v>789</v>
      </c>
      <c r="E241" s="7" t="str">
        <f t="shared" si="9"/>
        <v>ZGU</v>
      </c>
      <c r="F241" s="59" t="str">
        <f t="shared" si="10"/>
        <v>No</v>
      </c>
      <c r="G241" s="7">
        <f t="shared" si="11"/>
        <v>7</v>
      </c>
      <c r="H241" s="7">
        <f>COUNTIF($D$11:D241,D241)</f>
        <v>4</v>
      </c>
    </row>
    <row r="242" spans="2:8" x14ac:dyDescent="0.25">
      <c r="B242" s="64">
        <v>234</v>
      </c>
      <c r="C242" s="7" t="s">
        <v>472</v>
      </c>
      <c r="D242" s="7" t="s">
        <v>773</v>
      </c>
      <c r="E242" s="7" t="str">
        <f t="shared" si="9"/>
        <v>WJE</v>
      </c>
      <c r="F242" s="59" t="str">
        <f t="shared" si="10"/>
        <v>No</v>
      </c>
      <c r="G242" s="7">
        <f t="shared" si="11"/>
        <v>9</v>
      </c>
      <c r="H242" s="7">
        <f>COUNTIF($D$11:D242,D242)</f>
        <v>7</v>
      </c>
    </row>
    <row r="243" spans="2:8" x14ac:dyDescent="0.25">
      <c r="B243" s="64">
        <v>235</v>
      </c>
      <c r="C243" s="7" t="s">
        <v>473</v>
      </c>
      <c r="D243" s="7" t="s">
        <v>765</v>
      </c>
      <c r="E243" s="7" t="str">
        <f t="shared" si="9"/>
        <v>TPT</v>
      </c>
      <c r="F243" s="59" t="str">
        <f t="shared" si="10"/>
        <v>No</v>
      </c>
      <c r="G243" s="7">
        <f t="shared" si="11"/>
        <v>8</v>
      </c>
      <c r="H243" s="7">
        <f>COUNTIF($D$11:D243,D243)</f>
        <v>4</v>
      </c>
    </row>
    <row r="244" spans="2:8" x14ac:dyDescent="0.25">
      <c r="B244" s="64">
        <v>236</v>
      </c>
      <c r="C244" s="7" t="s">
        <v>474</v>
      </c>
      <c r="D244" s="7" t="s">
        <v>785</v>
      </c>
      <c r="E244" s="7" t="str">
        <f t="shared" si="9"/>
        <v>BGP</v>
      </c>
      <c r="F244" s="59" t="str">
        <f t="shared" si="10"/>
        <v>No</v>
      </c>
      <c r="G244" s="7">
        <f t="shared" si="11"/>
        <v>7</v>
      </c>
      <c r="H244" s="7">
        <f>COUNTIF($D$11:D244,D244)</f>
        <v>3</v>
      </c>
    </row>
    <row r="245" spans="2:8" x14ac:dyDescent="0.25">
      <c r="B245" s="64">
        <v>237</v>
      </c>
      <c r="C245" s="7" t="s">
        <v>475</v>
      </c>
      <c r="D245" s="7" t="s">
        <v>794</v>
      </c>
      <c r="E245" s="7" t="str">
        <f t="shared" si="9"/>
        <v>UMP</v>
      </c>
      <c r="F245" s="59" t="str">
        <f t="shared" si="10"/>
        <v>No</v>
      </c>
      <c r="G245" s="7">
        <f t="shared" si="11"/>
        <v>4</v>
      </c>
      <c r="H245" s="7">
        <f>COUNTIF($D$11:D245,D245)</f>
        <v>3</v>
      </c>
    </row>
    <row r="246" spans="2:8" x14ac:dyDescent="0.25">
      <c r="B246" s="64">
        <v>238</v>
      </c>
      <c r="C246" s="7" t="s">
        <v>476</v>
      </c>
      <c r="D246" s="7" t="s">
        <v>796</v>
      </c>
      <c r="E246" s="7" t="str">
        <f t="shared" si="9"/>
        <v>YSR</v>
      </c>
      <c r="F246" s="59" t="str">
        <f t="shared" si="10"/>
        <v>No</v>
      </c>
      <c r="G246" s="7">
        <f t="shared" si="11"/>
        <v>5</v>
      </c>
      <c r="H246" s="7">
        <f>COUNTIF($D$11:D246,D246)</f>
        <v>3</v>
      </c>
    </row>
    <row r="247" spans="2:8" x14ac:dyDescent="0.25">
      <c r="B247" s="64">
        <v>239</v>
      </c>
      <c r="C247" s="7" t="s">
        <v>477</v>
      </c>
      <c r="D247" s="7" t="s">
        <v>789</v>
      </c>
      <c r="E247" s="7" t="str">
        <f t="shared" si="9"/>
        <v>GZE</v>
      </c>
      <c r="F247" s="59" t="str">
        <f t="shared" si="10"/>
        <v>No</v>
      </c>
      <c r="G247" s="7">
        <f t="shared" si="11"/>
        <v>7</v>
      </c>
      <c r="H247" s="7">
        <f>COUNTIF($D$11:D247,D247)</f>
        <v>5</v>
      </c>
    </row>
    <row r="248" spans="2:8" x14ac:dyDescent="0.25">
      <c r="B248" s="64">
        <v>240</v>
      </c>
      <c r="C248" s="7" t="s">
        <v>478</v>
      </c>
      <c r="D248" s="7" t="s">
        <v>780</v>
      </c>
      <c r="E248" s="7" t="str">
        <f t="shared" si="9"/>
        <v>ECB</v>
      </c>
      <c r="F248" s="59" t="str">
        <f t="shared" si="10"/>
        <v>No</v>
      </c>
      <c r="G248" s="7">
        <f t="shared" si="11"/>
        <v>6</v>
      </c>
      <c r="H248" s="7">
        <f>COUNTIF($D$11:D248,D248)</f>
        <v>2</v>
      </c>
    </row>
    <row r="249" spans="2:8" x14ac:dyDescent="0.25">
      <c r="B249" s="64">
        <v>241</v>
      </c>
      <c r="C249" s="7" t="s">
        <v>479</v>
      </c>
      <c r="D249" s="7" t="s">
        <v>747</v>
      </c>
      <c r="E249" s="7" t="str">
        <f t="shared" si="9"/>
        <v>JNB</v>
      </c>
      <c r="F249" s="59" t="str">
        <f t="shared" si="10"/>
        <v>No</v>
      </c>
      <c r="G249" s="7">
        <f t="shared" si="11"/>
        <v>3</v>
      </c>
      <c r="H249" s="7">
        <f>COUNTIF($D$11:D249,D249)</f>
        <v>3</v>
      </c>
    </row>
    <row r="250" spans="2:8" x14ac:dyDescent="0.25">
      <c r="B250" s="64">
        <v>242</v>
      </c>
      <c r="C250" s="7" t="s">
        <v>480</v>
      </c>
      <c r="D250" s="7" t="s">
        <v>787</v>
      </c>
      <c r="E250" s="7" t="str">
        <f t="shared" si="9"/>
        <v>GHN</v>
      </c>
      <c r="F250" s="59" t="str">
        <f t="shared" si="10"/>
        <v>No</v>
      </c>
      <c r="G250" s="7">
        <f t="shared" si="11"/>
        <v>8</v>
      </c>
      <c r="H250" s="7">
        <f>COUNTIF($D$11:D250,D250)</f>
        <v>3</v>
      </c>
    </row>
    <row r="251" spans="2:8" x14ac:dyDescent="0.25">
      <c r="B251" s="64">
        <v>243</v>
      </c>
      <c r="C251" s="7" t="s">
        <v>481</v>
      </c>
      <c r="D251" s="7" t="s">
        <v>813</v>
      </c>
      <c r="E251" s="7" t="str">
        <f t="shared" si="9"/>
        <v>EIP</v>
      </c>
      <c r="F251" s="59" t="str">
        <f t="shared" si="10"/>
        <v>No</v>
      </c>
      <c r="G251" s="7">
        <f t="shared" si="11"/>
        <v>8</v>
      </c>
      <c r="H251" s="7">
        <f>COUNTIF($D$11:D251,D251)</f>
        <v>5</v>
      </c>
    </row>
    <row r="252" spans="2:8" x14ac:dyDescent="0.25">
      <c r="B252" s="64">
        <v>244</v>
      </c>
      <c r="C252" s="7" t="s">
        <v>482</v>
      </c>
      <c r="D252" s="7" t="s">
        <v>811</v>
      </c>
      <c r="E252" s="7" t="str">
        <f t="shared" si="9"/>
        <v>HQO</v>
      </c>
      <c r="F252" s="59" t="str">
        <f t="shared" si="10"/>
        <v>No</v>
      </c>
      <c r="G252" s="7">
        <f t="shared" si="11"/>
        <v>4</v>
      </c>
      <c r="H252" s="7">
        <f>COUNTIF($D$11:D252,D252)</f>
        <v>2</v>
      </c>
    </row>
    <row r="253" spans="2:8" x14ac:dyDescent="0.25">
      <c r="B253" s="64">
        <v>245</v>
      </c>
      <c r="C253" s="7" t="s">
        <v>483</v>
      </c>
      <c r="D253" s="7" t="s">
        <v>761</v>
      </c>
      <c r="E253" s="7" t="str">
        <f t="shared" si="9"/>
        <v>TUP</v>
      </c>
      <c r="F253" s="59" t="str">
        <f t="shared" si="10"/>
        <v>No</v>
      </c>
      <c r="G253" s="7">
        <f t="shared" si="11"/>
        <v>9</v>
      </c>
      <c r="H253" s="7">
        <f>COUNTIF($D$11:D253,D253)</f>
        <v>4</v>
      </c>
    </row>
    <row r="254" spans="2:8" x14ac:dyDescent="0.25">
      <c r="B254" s="64">
        <v>246</v>
      </c>
      <c r="C254" s="7" t="s">
        <v>484</v>
      </c>
      <c r="D254" s="7" t="s">
        <v>816</v>
      </c>
      <c r="E254" s="7" t="str">
        <f t="shared" si="9"/>
        <v>PBP</v>
      </c>
      <c r="F254" s="59" t="str">
        <f t="shared" si="10"/>
        <v>No</v>
      </c>
      <c r="G254" s="7">
        <f t="shared" si="11"/>
        <v>6</v>
      </c>
      <c r="H254" s="7">
        <f>COUNTIF($D$11:D254,D254)</f>
        <v>2</v>
      </c>
    </row>
    <row r="255" spans="2:8" x14ac:dyDescent="0.25">
      <c r="B255" s="64">
        <v>247</v>
      </c>
      <c r="C255" s="7" t="s">
        <v>485</v>
      </c>
      <c r="D255" s="7" t="s">
        <v>778</v>
      </c>
      <c r="E255" s="7" t="str">
        <f t="shared" si="9"/>
        <v>NDN</v>
      </c>
      <c r="F255" s="59" t="str">
        <f t="shared" si="10"/>
        <v>No</v>
      </c>
      <c r="G255" s="7">
        <f t="shared" si="11"/>
        <v>10</v>
      </c>
      <c r="H255" s="7">
        <f>COUNTIF($D$11:D255,D255)</f>
        <v>6</v>
      </c>
    </row>
    <row r="256" spans="2:8" x14ac:dyDescent="0.25">
      <c r="B256" s="64">
        <v>248</v>
      </c>
      <c r="C256" s="7" t="s">
        <v>486</v>
      </c>
      <c r="D256" s="7" t="s">
        <v>774</v>
      </c>
      <c r="E256" s="7" t="str">
        <f t="shared" si="9"/>
        <v>KVM</v>
      </c>
      <c r="F256" s="59" t="str">
        <f t="shared" si="10"/>
        <v>No</v>
      </c>
      <c r="G256" s="7">
        <f t="shared" si="11"/>
        <v>8</v>
      </c>
      <c r="H256" s="7">
        <f>COUNTIF($D$11:D256,D256)</f>
        <v>4</v>
      </c>
    </row>
    <row r="257" spans="2:8" x14ac:dyDescent="0.25">
      <c r="B257" s="64">
        <v>249</v>
      </c>
      <c r="C257" s="7" t="s">
        <v>487</v>
      </c>
      <c r="D257" s="7" t="s">
        <v>785</v>
      </c>
      <c r="E257" s="7" t="str">
        <f t="shared" si="9"/>
        <v>VJW</v>
      </c>
      <c r="F257" s="59" t="str">
        <f t="shared" si="10"/>
        <v>No</v>
      </c>
      <c r="G257" s="7">
        <f t="shared" si="11"/>
        <v>7</v>
      </c>
      <c r="H257" s="7">
        <f>COUNTIF($D$11:D257,D257)</f>
        <v>4</v>
      </c>
    </row>
    <row r="258" spans="2:8" x14ac:dyDescent="0.25">
      <c r="B258" s="64">
        <v>250</v>
      </c>
      <c r="C258" s="7" t="s">
        <v>488</v>
      </c>
      <c r="D258" s="7" t="s">
        <v>765</v>
      </c>
      <c r="E258" s="7" t="str">
        <f t="shared" si="9"/>
        <v>XZB</v>
      </c>
      <c r="F258" s="59" t="str">
        <f t="shared" si="10"/>
        <v>No</v>
      </c>
      <c r="G258" s="7">
        <f t="shared" si="11"/>
        <v>8</v>
      </c>
      <c r="H258" s="7">
        <f>COUNTIF($D$11:D258,D258)</f>
        <v>5</v>
      </c>
    </row>
    <row r="259" spans="2:8" x14ac:dyDescent="0.25">
      <c r="B259" s="64">
        <v>251</v>
      </c>
      <c r="C259" s="7" t="s">
        <v>489</v>
      </c>
      <c r="D259" s="7" t="s">
        <v>775</v>
      </c>
      <c r="E259" s="7" t="str">
        <f t="shared" si="9"/>
        <v>ZVV</v>
      </c>
      <c r="F259" s="59" t="str">
        <f t="shared" si="10"/>
        <v>No</v>
      </c>
      <c r="G259" s="7">
        <f t="shared" si="11"/>
        <v>5</v>
      </c>
      <c r="H259" s="7">
        <f>COUNTIF($D$11:D259,D259)</f>
        <v>4</v>
      </c>
    </row>
    <row r="260" spans="2:8" x14ac:dyDescent="0.25">
      <c r="B260" s="64">
        <v>252</v>
      </c>
      <c r="C260" s="7" t="s">
        <v>490</v>
      </c>
      <c r="D260" s="7" t="s">
        <v>795</v>
      </c>
      <c r="E260" s="7" t="str">
        <f t="shared" si="9"/>
        <v>SVX</v>
      </c>
      <c r="F260" s="59" t="str">
        <f t="shared" si="10"/>
        <v>No</v>
      </c>
      <c r="G260" s="7">
        <f t="shared" si="11"/>
        <v>8</v>
      </c>
      <c r="H260" s="7">
        <f>COUNTIF($D$11:D260,D260)</f>
        <v>5</v>
      </c>
    </row>
    <row r="261" spans="2:8" x14ac:dyDescent="0.25">
      <c r="B261" s="64">
        <v>253</v>
      </c>
      <c r="C261" s="7" t="s">
        <v>491</v>
      </c>
      <c r="D261" s="7" t="s">
        <v>750</v>
      </c>
      <c r="E261" s="7" t="str">
        <f t="shared" si="9"/>
        <v>ECG</v>
      </c>
      <c r="F261" s="59" t="str">
        <f t="shared" si="10"/>
        <v>No</v>
      </c>
      <c r="G261" s="7">
        <f t="shared" si="11"/>
        <v>10</v>
      </c>
      <c r="H261" s="7">
        <f>COUNTIF($D$11:D261,D261)</f>
        <v>6</v>
      </c>
    </row>
    <row r="262" spans="2:8" x14ac:dyDescent="0.25">
      <c r="B262" s="64">
        <v>254</v>
      </c>
      <c r="C262" s="7" t="s">
        <v>492</v>
      </c>
      <c r="D262" s="7" t="s">
        <v>759</v>
      </c>
      <c r="E262" s="7" t="str">
        <f t="shared" si="9"/>
        <v>DDJ</v>
      </c>
      <c r="F262" s="59" t="str">
        <f t="shared" si="10"/>
        <v>Yes</v>
      </c>
      <c r="G262" s="7">
        <f t="shared" si="11"/>
        <v>6</v>
      </c>
      <c r="H262" s="7">
        <f>COUNTIF($D$11:D262,D262)</f>
        <v>3</v>
      </c>
    </row>
    <row r="263" spans="2:8" x14ac:dyDescent="0.25">
      <c r="B263" s="64">
        <v>255</v>
      </c>
      <c r="C263" s="7" t="s">
        <v>493</v>
      </c>
      <c r="D263" s="7" t="s">
        <v>776</v>
      </c>
      <c r="E263" s="7" t="str">
        <f t="shared" si="9"/>
        <v>YTJ</v>
      </c>
      <c r="F263" s="59" t="str">
        <f t="shared" si="10"/>
        <v>No</v>
      </c>
      <c r="G263" s="7">
        <f t="shared" si="11"/>
        <v>6</v>
      </c>
      <c r="H263" s="7">
        <f>COUNTIF($D$11:D263,D263)</f>
        <v>2</v>
      </c>
    </row>
    <row r="264" spans="2:8" x14ac:dyDescent="0.25">
      <c r="B264" s="64">
        <v>256</v>
      </c>
      <c r="C264" s="7" t="s">
        <v>494</v>
      </c>
      <c r="D264" s="7" t="s">
        <v>808</v>
      </c>
      <c r="E264" s="7" t="str">
        <f t="shared" si="9"/>
        <v>LCA</v>
      </c>
      <c r="F264" s="59" t="str">
        <f t="shared" si="10"/>
        <v>No</v>
      </c>
      <c r="G264" s="7">
        <f t="shared" si="11"/>
        <v>9</v>
      </c>
      <c r="H264" s="7">
        <f>COUNTIF($D$11:D264,D264)</f>
        <v>2</v>
      </c>
    </row>
    <row r="265" spans="2:8" x14ac:dyDescent="0.25">
      <c r="B265" s="64">
        <v>257</v>
      </c>
      <c r="C265" s="7" t="s">
        <v>495</v>
      </c>
      <c r="D265" s="7" t="s">
        <v>802</v>
      </c>
      <c r="E265" s="7" t="str">
        <f t="shared" si="9"/>
        <v>UQJ</v>
      </c>
      <c r="F265" s="59" t="str">
        <f t="shared" si="10"/>
        <v>No</v>
      </c>
      <c r="G265" s="7">
        <f t="shared" si="11"/>
        <v>4</v>
      </c>
      <c r="H265" s="7">
        <f>COUNTIF($D$11:D265,D265)</f>
        <v>3</v>
      </c>
    </row>
    <row r="266" spans="2:8" x14ac:dyDescent="0.25">
      <c r="B266" s="64">
        <v>258</v>
      </c>
      <c r="C266" s="7" t="s">
        <v>496</v>
      </c>
      <c r="D266" s="7" t="s">
        <v>762</v>
      </c>
      <c r="E266" s="7" t="str">
        <f t="shared" si="9"/>
        <v>RRR</v>
      </c>
      <c r="F266" s="59" t="str">
        <f t="shared" si="10"/>
        <v>No</v>
      </c>
      <c r="G266" s="7">
        <f t="shared" si="11"/>
        <v>9</v>
      </c>
      <c r="H266" s="7">
        <f>COUNTIF($D$11:D266,D266)</f>
        <v>4</v>
      </c>
    </row>
    <row r="267" spans="2:8" x14ac:dyDescent="0.25">
      <c r="B267" s="64">
        <v>259</v>
      </c>
      <c r="C267" s="7" t="s">
        <v>497</v>
      </c>
      <c r="D267" s="7" t="s">
        <v>755</v>
      </c>
      <c r="E267" s="7" t="str">
        <f t="shared" si="9"/>
        <v>CPF</v>
      </c>
      <c r="F267" s="59" t="str">
        <f t="shared" si="10"/>
        <v>No</v>
      </c>
      <c r="G267" s="7">
        <f t="shared" si="11"/>
        <v>5</v>
      </c>
      <c r="H267" s="7">
        <f>COUNTIF($D$11:D267,D267)</f>
        <v>4</v>
      </c>
    </row>
    <row r="268" spans="2:8" x14ac:dyDescent="0.25">
      <c r="B268" s="64">
        <v>260</v>
      </c>
      <c r="C268" s="7" t="s">
        <v>498</v>
      </c>
      <c r="D268" s="7" t="s">
        <v>799</v>
      </c>
      <c r="E268" s="7" t="str">
        <f t="shared" ref="E268:E331" si="12">MID(C268,FIND("-",C268,2)-3,3)</f>
        <v>NHY</v>
      </c>
      <c r="F268" s="59" t="str">
        <f t="shared" ref="F268:F331" si="13">IF(COUNTIF($E$9:$E$508,E268)=1,"No","Yes")</f>
        <v>Yes</v>
      </c>
      <c r="G268" s="7">
        <f t="shared" ref="G268:G331" si="14">COUNTIF($D$9:$D$508,D268)</f>
        <v>8</v>
      </c>
      <c r="H268" s="7">
        <f>COUNTIF($D$11:D268,D268)</f>
        <v>6</v>
      </c>
    </row>
    <row r="269" spans="2:8" x14ac:dyDescent="0.25">
      <c r="B269" s="64">
        <v>261</v>
      </c>
      <c r="C269" s="7" t="s">
        <v>499</v>
      </c>
      <c r="D269" s="7" t="s">
        <v>796</v>
      </c>
      <c r="E269" s="7" t="str">
        <f t="shared" si="12"/>
        <v>PDK</v>
      </c>
      <c r="F269" s="59" t="str">
        <f t="shared" si="13"/>
        <v>No</v>
      </c>
      <c r="G269" s="7">
        <f t="shared" si="14"/>
        <v>5</v>
      </c>
      <c r="H269" s="7">
        <f>COUNTIF($D$11:D269,D269)</f>
        <v>4</v>
      </c>
    </row>
    <row r="270" spans="2:8" x14ac:dyDescent="0.25">
      <c r="B270" s="64">
        <v>262</v>
      </c>
      <c r="C270" s="7" t="s">
        <v>500</v>
      </c>
      <c r="D270" s="7" t="s">
        <v>763</v>
      </c>
      <c r="E270" s="7" t="str">
        <f t="shared" si="12"/>
        <v>ZPL</v>
      </c>
      <c r="F270" s="59" t="str">
        <f t="shared" si="13"/>
        <v>No</v>
      </c>
      <c r="G270" s="7">
        <f t="shared" si="14"/>
        <v>12</v>
      </c>
      <c r="H270" s="7">
        <f>COUNTIF($D$11:D270,D270)</f>
        <v>9</v>
      </c>
    </row>
    <row r="271" spans="2:8" x14ac:dyDescent="0.25">
      <c r="B271" s="64">
        <v>263</v>
      </c>
      <c r="C271" s="7" t="s">
        <v>501</v>
      </c>
      <c r="D271" s="7" t="s">
        <v>788</v>
      </c>
      <c r="E271" s="7" t="str">
        <f t="shared" si="12"/>
        <v>ZLF</v>
      </c>
      <c r="F271" s="59" t="str">
        <f t="shared" si="13"/>
        <v>No</v>
      </c>
      <c r="G271" s="7">
        <f t="shared" si="14"/>
        <v>6</v>
      </c>
      <c r="H271" s="7">
        <f>COUNTIF($D$11:D271,D271)</f>
        <v>6</v>
      </c>
    </row>
    <row r="272" spans="2:8" x14ac:dyDescent="0.25">
      <c r="B272" s="64">
        <v>264</v>
      </c>
      <c r="C272" s="7" t="s">
        <v>502</v>
      </c>
      <c r="D272" s="7" t="s">
        <v>769</v>
      </c>
      <c r="E272" s="7" t="str">
        <f t="shared" si="12"/>
        <v>VGG</v>
      </c>
      <c r="F272" s="59" t="str">
        <f t="shared" si="13"/>
        <v>No</v>
      </c>
      <c r="G272" s="7">
        <f t="shared" si="14"/>
        <v>6</v>
      </c>
      <c r="H272" s="7">
        <f>COUNTIF($D$11:D272,D272)</f>
        <v>5</v>
      </c>
    </row>
    <row r="273" spans="2:8" x14ac:dyDescent="0.25">
      <c r="B273" s="64">
        <v>265</v>
      </c>
      <c r="C273" s="7" t="s">
        <v>503</v>
      </c>
      <c r="D273" s="7" t="s">
        <v>760</v>
      </c>
      <c r="E273" s="7" t="str">
        <f t="shared" si="12"/>
        <v>BSM</v>
      </c>
      <c r="F273" s="59" t="str">
        <f t="shared" si="13"/>
        <v>No</v>
      </c>
      <c r="G273" s="7">
        <f t="shared" si="14"/>
        <v>8</v>
      </c>
      <c r="H273" s="7">
        <f>COUNTIF($D$11:D273,D273)</f>
        <v>3</v>
      </c>
    </row>
    <row r="274" spans="2:8" x14ac:dyDescent="0.25">
      <c r="B274" s="64">
        <v>266</v>
      </c>
      <c r="C274" s="7" t="s">
        <v>504</v>
      </c>
      <c r="D274" s="7" t="s">
        <v>750</v>
      </c>
      <c r="E274" s="7" t="str">
        <f t="shared" si="12"/>
        <v>HCE</v>
      </c>
      <c r="F274" s="59" t="str">
        <f t="shared" si="13"/>
        <v>No</v>
      </c>
      <c r="G274" s="7">
        <f t="shared" si="14"/>
        <v>10</v>
      </c>
      <c r="H274" s="7">
        <f>COUNTIF($D$11:D274,D274)</f>
        <v>7</v>
      </c>
    </row>
    <row r="275" spans="2:8" x14ac:dyDescent="0.25">
      <c r="B275" s="64">
        <v>267</v>
      </c>
      <c r="C275" s="7" t="s">
        <v>505</v>
      </c>
      <c r="D275" s="7" t="s">
        <v>786</v>
      </c>
      <c r="E275" s="7" t="str">
        <f t="shared" si="12"/>
        <v>OGO</v>
      </c>
      <c r="F275" s="59" t="str">
        <f t="shared" si="13"/>
        <v>No</v>
      </c>
      <c r="G275" s="7">
        <f t="shared" si="14"/>
        <v>6</v>
      </c>
      <c r="H275" s="7">
        <f>COUNTIF($D$11:D275,D275)</f>
        <v>3</v>
      </c>
    </row>
    <row r="276" spans="2:8" x14ac:dyDescent="0.25">
      <c r="B276" s="64">
        <v>268</v>
      </c>
      <c r="C276" s="7" t="s">
        <v>506</v>
      </c>
      <c r="D276" s="7" t="s">
        <v>804</v>
      </c>
      <c r="E276" s="7" t="str">
        <f t="shared" si="12"/>
        <v>DLB</v>
      </c>
      <c r="F276" s="59" t="str">
        <f t="shared" si="13"/>
        <v>No</v>
      </c>
      <c r="G276" s="7">
        <f t="shared" si="14"/>
        <v>9</v>
      </c>
      <c r="H276" s="7">
        <f>COUNTIF($D$11:D276,D276)</f>
        <v>3</v>
      </c>
    </row>
    <row r="277" spans="2:8" x14ac:dyDescent="0.25">
      <c r="B277" s="64">
        <v>269</v>
      </c>
      <c r="C277" s="7" t="s">
        <v>507</v>
      </c>
      <c r="D277" s="7" t="s">
        <v>795</v>
      </c>
      <c r="E277" s="7" t="str">
        <f t="shared" si="12"/>
        <v>XAO</v>
      </c>
      <c r="F277" s="59" t="str">
        <f t="shared" si="13"/>
        <v>No</v>
      </c>
      <c r="G277" s="7">
        <f t="shared" si="14"/>
        <v>8</v>
      </c>
      <c r="H277" s="7">
        <f>COUNTIF($D$11:D277,D277)</f>
        <v>6</v>
      </c>
    </row>
    <row r="278" spans="2:8" x14ac:dyDescent="0.25">
      <c r="B278" s="64">
        <v>270</v>
      </c>
      <c r="C278" s="7" t="s">
        <v>508</v>
      </c>
      <c r="D278" s="7" t="s">
        <v>784</v>
      </c>
      <c r="E278" s="7" t="str">
        <f t="shared" si="12"/>
        <v>NJV</v>
      </c>
      <c r="F278" s="59" t="str">
        <f t="shared" si="13"/>
        <v>No</v>
      </c>
      <c r="G278" s="7">
        <f t="shared" si="14"/>
        <v>9</v>
      </c>
      <c r="H278" s="7">
        <f>COUNTIF($D$11:D278,D278)</f>
        <v>3</v>
      </c>
    </row>
    <row r="279" spans="2:8" x14ac:dyDescent="0.25">
      <c r="B279" s="64">
        <v>271</v>
      </c>
      <c r="C279" s="7" t="s">
        <v>509</v>
      </c>
      <c r="D279" s="7" t="s">
        <v>804</v>
      </c>
      <c r="E279" s="7" t="str">
        <f t="shared" si="12"/>
        <v>RTP</v>
      </c>
      <c r="F279" s="59" t="str">
        <f t="shared" si="13"/>
        <v>No</v>
      </c>
      <c r="G279" s="7">
        <f t="shared" si="14"/>
        <v>9</v>
      </c>
      <c r="H279" s="7">
        <f>COUNTIF($D$11:D279,D279)</f>
        <v>4</v>
      </c>
    </row>
    <row r="280" spans="2:8" x14ac:dyDescent="0.25">
      <c r="B280" s="64">
        <v>272</v>
      </c>
      <c r="C280" s="7" t="s">
        <v>510</v>
      </c>
      <c r="D280" s="7" t="s">
        <v>776</v>
      </c>
      <c r="E280" s="7" t="str">
        <f t="shared" si="12"/>
        <v>YYN</v>
      </c>
      <c r="F280" s="59" t="str">
        <f t="shared" si="13"/>
        <v>No</v>
      </c>
      <c r="G280" s="7">
        <f t="shared" si="14"/>
        <v>6</v>
      </c>
      <c r="H280" s="7">
        <f>COUNTIF($D$11:D280,D280)</f>
        <v>3</v>
      </c>
    </row>
    <row r="281" spans="2:8" x14ac:dyDescent="0.25">
      <c r="B281" s="64">
        <v>273</v>
      </c>
      <c r="C281" s="7" t="s">
        <v>511</v>
      </c>
      <c r="D281" s="7" t="s">
        <v>790</v>
      </c>
      <c r="E281" s="7" t="str">
        <f t="shared" si="12"/>
        <v>PDP</v>
      </c>
      <c r="F281" s="59" t="str">
        <f t="shared" si="13"/>
        <v>No</v>
      </c>
      <c r="G281" s="7">
        <f t="shared" si="14"/>
        <v>11</v>
      </c>
      <c r="H281" s="7">
        <f>COUNTIF($D$11:D281,D281)</f>
        <v>6</v>
      </c>
    </row>
    <row r="282" spans="2:8" x14ac:dyDescent="0.25">
      <c r="B282" s="64">
        <v>274</v>
      </c>
      <c r="C282" s="7" t="s">
        <v>512</v>
      </c>
      <c r="D282" s="7" t="s">
        <v>812</v>
      </c>
      <c r="E282" s="7" t="str">
        <f t="shared" si="12"/>
        <v>KGT</v>
      </c>
      <c r="F282" s="59" t="str">
        <f t="shared" si="13"/>
        <v>No</v>
      </c>
      <c r="G282" s="7">
        <f t="shared" si="14"/>
        <v>7</v>
      </c>
      <c r="H282" s="7">
        <f>COUNTIF($D$11:D282,D282)</f>
        <v>5</v>
      </c>
    </row>
    <row r="283" spans="2:8" x14ac:dyDescent="0.25">
      <c r="B283" s="64">
        <v>275</v>
      </c>
      <c r="C283" s="7" t="s">
        <v>513</v>
      </c>
      <c r="D283" s="7" t="s">
        <v>772</v>
      </c>
      <c r="E283" s="7" t="str">
        <f t="shared" si="12"/>
        <v>DLE</v>
      </c>
      <c r="F283" s="59" t="str">
        <f t="shared" si="13"/>
        <v>Yes</v>
      </c>
      <c r="G283" s="7">
        <f t="shared" si="14"/>
        <v>10</v>
      </c>
      <c r="H283" s="7">
        <f>COUNTIF($D$11:D283,D283)</f>
        <v>4</v>
      </c>
    </row>
    <row r="284" spans="2:8" x14ac:dyDescent="0.25">
      <c r="B284" s="64">
        <v>276</v>
      </c>
      <c r="C284" s="7" t="s">
        <v>514</v>
      </c>
      <c r="D284" s="7" t="s">
        <v>783</v>
      </c>
      <c r="E284" s="7" t="str">
        <f t="shared" si="12"/>
        <v>MYZ</v>
      </c>
      <c r="F284" s="59" t="str">
        <f t="shared" si="13"/>
        <v>No</v>
      </c>
      <c r="G284" s="7">
        <f t="shared" si="14"/>
        <v>5</v>
      </c>
      <c r="H284" s="7">
        <f>COUNTIF($D$11:D284,D284)</f>
        <v>5</v>
      </c>
    </row>
    <row r="285" spans="2:8" x14ac:dyDescent="0.25">
      <c r="B285" s="64">
        <v>277</v>
      </c>
      <c r="C285" s="7" t="s">
        <v>515</v>
      </c>
      <c r="D285" s="7" t="s">
        <v>761</v>
      </c>
      <c r="E285" s="7" t="str">
        <f t="shared" si="12"/>
        <v>ZWA</v>
      </c>
      <c r="F285" s="59" t="str">
        <f t="shared" si="13"/>
        <v>No</v>
      </c>
      <c r="G285" s="7">
        <f t="shared" si="14"/>
        <v>9</v>
      </c>
      <c r="H285" s="7">
        <f>COUNTIF($D$11:D285,D285)</f>
        <v>5</v>
      </c>
    </row>
    <row r="286" spans="2:8" x14ac:dyDescent="0.25">
      <c r="B286" s="64">
        <v>278</v>
      </c>
      <c r="C286" s="7" t="s">
        <v>516</v>
      </c>
      <c r="D286" s="7" t="s">
        <v>777</v>
      </c>
      <c r="E286" s="7" t="str">
        <f t="shared" si="12"/>
        <v>DTX</v>
      </c>
      <c r="F286" s="59" t="str">
        <f t="shared" si="13"/>
        <v>No</v>
      </c>
      <c r="G286" s="7">
        <f t="shared" si="14"/>
        <v>8</v>
      </c>
      <c r="H286" s="7">
        <f>COUNTIF($D$11:D286,D286)</f>
        <v>6</v>
      </c>
    </row>
    <row r="287" spans="2:8" x14ac:dyDescent="0.25">
      <c r="B287" s="64">
        <v>279</v>
      </c>
      <c r="C287" s="7" t="s">
        <v>517</v>
      </c>
      <c r="D287" s="7" t="s">
        <v>748</v>
      </c>
      <c r="E287" s="7" t="str">
        <f t="shared" si="12"/>
        <v>FKO</v>
      </c>
      <c r="F287" s="59" t="str">
        <f t="shared" si="13"/>
        <v>No</v>
      </c>
      <c r="G287" s="7">
        <f t="shared" si="14"/>
        <v>6</v>
      </c>
      <c r="H287" s="7">
        <f>COUNTIF($D$11:D287,D287)</f>
        <v>4</v>
      </c>
    </row>
    <row r="288" spans="2:8" x14ac:dyDescent="0.25">
      <c r="B288" s="64">
        <v>280</v>
      </c>
      <c r="C288" s="7" t="s">
        <v>518</v>
      </c>
      <c r="D288" s="7" t="s">
        <v>804</v>
      </c>
      <c r="E288" s="7" t="str">
        <f t="shared" si="12"/>
        <v>MSG</v>
      </c>
      <c r="F288" s="59" t="str">
        <f t="shared" si="13"/>
        <v>No</v>
      </c>
      <c r="G288" s="7">
        <f t="shared" si="14"/>
        <v>9</v>
      </c>
      <c r="H288" s="7">
        <f>COUNTIF($D$11:D288,D288)</f>
        <v>5</v>
      </c>
    </row>
    <row r="289" spans="2:8" x14ac:dyDescent="0.25">
      <c r="B289" s="64">
        <v>281</v>
      </c>
      <c r="C289" s="7" t="s">
        <v>519</v>
      </c>
      <c r="D289" s="7" t="s">
        <v>745</v>
      </c>
      <c r="E289" s="7" t="str">
        <f t="shared" si="12"/>
        <v>ZWE</v>
      </c>
      <c r="F289" s="59" t="str">
        <f t="shared" si="13"/>
        <v>No</v>
      </c>
      <c r="G289" s="7">
        <f t="shared" si="14"/>
        <v>7</v>
      </c>
      <c r="H289" s="7">
        <f>COUNTIF($D$11:D289,D289)</f>
        <v>3</v>
      </c>
    </row>
    <row r="290" spans="2:8" x14ac:dyDescent="0.25">
      <c r="B290" s="64">
        <v>282</v>
      </c>
      <c r="C290" s="7" t="s">
        <v>520</v>
      </c>
      <c r="D290" s="7" t="s">
        <v>753</v>
      </c>
      <c r="E290" s="7" t="str">
        <f t="shared" si="12"/>
        <v>SFY</v>
      </c>
      <c r="F290" s="59" t="str">
        <f t="shared" si="13"/>
        <v>No</v>
      </c>
      <c r="G290" s="7">
        <f t="shared" si="14"/>
        <v>4</v>
      </c>
      <c r="H290" s="7">
        <f>COUNTIF($D$11:D290,D290)</f>
        <v>4</v>
      </c>
    </row>
    <row r="291" spans="2:8" x14ac:dyDescent="0.25">
      <c r="B291" s="64">
        <v>283</v>
      </c>
      <c r="C291" s="7" t="s">
        <v>521</v>
      </c>
      <c r="D291" s="7" t="s">
        <v>798</v>
      </c>
      <c r="E291" s="7" t="str">
        <f t="shared" si="12"/>
        <v>KWN</v>
      </c>
      <c r="F291" s="59" t="str">
        <f t="shared" si="13"/>
        <v>No</v>
      </c>
      <c r="G291" s="7">
        <f t="shared" si="14"/>
        <v>7</v>
      </c>
      <c r="H291" s="7">
        <f>COUNTIF($D$11:D291,D291)</f>
        <v>4</v>
      </c>
    </row>
    <row r="292" spans="2:8" x14ac:dyDescent="0.25">
      <c r="B292" s="64">
        <v>284</v>
      </c>
      <c r="C292" s="7" t="s">
        <v>522</v>
      </c>
      <c r="D292" s="7" t="s">
        <v>806</v>
      </c>
      <c r="E292" s="7" t="str">
        <f t="shared" si="12"/>
        <v>IZV</v>
      </c>
      <c r="F292" s="59" t="str">
        <f t="shared" si="13"/>
        <v>No</v>
      </c>
      <c r="G292" s="7">
        <f t="shared" si="14"/>
        <v>5</v>
      </c>
      <c r="H292" s="7">
        <f>COUNTIF($D$11:D292,D292)</f>
        <v>3</v>
      </c>
    </row>
    <row r="293" spans="2:8" x14ac:dyDescent="0.25">
      <c r="B293" s="64">
        <v>285</v>
      </c>
      <c r="C293" s="7" t="s">
        <v>523</v>
      </c>
      <c r="D293" s="7" t="s">
        <v>767</v>
      </c>
      <c r="E293" s="7" t="str">
        <f t="shared" si="12"/>
        <v>YCY</v>
      </c>
      <c r="F293" s="59" t="str">
        <f t="shared" si="13"/>
        <v>No</v>
      </c>
      <c r="G293" s="7">
        <f t="shared" si="14"/>
        <v>14</v>
      </c>
      <c r="H293" s="7">
        <f>COUNTIF($D$11:D293,D293)</f>
        <v>8</v>
      </c>
    </row>
    <row r="294" spans="2:8" x14ac:dyDescent="0.25">
      <c r="B294" s="64">
        <v>286</v>
      </c>
      <c r="C294" s="7" t="s">
        <v>524</v>
      </c>
      <c r="D294" s="7" t="s">
        <v>768</v>
      </c>
      <c r="E294" s="7" t="str">
        <f t="shared" si="12"/>
        <v>VII</v>
      </c>
      <c r="F294" s="59" t="str">
        <f t="shared" si="13"/>
        <v>Yes</v>
      </c>
      <c r="G294" s="7">
        <f t="shared" si="14"/>
        <v>7</v>
      </c>
      <c r="H294" s="7">
        <f>COUNTIF($D$11:D294,D294)</f>
        <v>3</v>
      </c>
    </row>
    <row r="295" spans="2:8" x14ac:dyDescent="0.25">
      <c r="B295" s="64">
        <v>287</v>
      </c>
      <c r="C295" s="7" t="s">
        <v>525</v>
      </c>
      <c r="D295" s="7" t="s">
        <v>815</v>
      </c>
      <c r="E295" s="7" t="str">
        <f t="shared" si="12"/>
        <v>BXG</v>
      </c>
      <c r="F295" s="59" t="str">
        <f t="shared" si="13"/>
        <v>No</v>
      </c>
      <c r="G295" s="7">
        <f t="shared" si="14"/>
        <v>4</v>
      </c>
      <c r="H295" s="7">
        <f>COUNTIF($D$11:D295,D295)</f>
        <v>2</v>
      </c>
    </row>
    <row r="296" spans="2:8" x14ac:dyDescent="0.25">
      <c r="B296" s="64">
        <v>288</v>
      </c>
      <c r="C296" s="7" t="s">
        <v>526</v>
      </c>
      <c r="D296" s="7" t="s">
        <v>772</v>
      </c>
      <c r="E296" s="7" t="str">
        <f t="shared" si="12"/>
        <v>YRN</v>
      </c>
      <c r="F296" s="59" t="str">
        <f t="shared" si="13"/>
        <v>No</v>
      </c>
      <c r="G296" s="7">
        <f t="shared" si="14"/>
        <v>10</v>
      </c>
      <c r="H296" s="7">
        <f>COUNTIF($D$11:D296,D296)</f>
        <v>5</v>
      </c>
    </row>
    <row r="297" spans="2:8" x14ac:dyDescent="0.25">
      <c r="B297" s="64">
        <v>289</v>
      </c>
      <c r="C297" s="7" t="s">
        <v>527</v>
      </c>
      <c r="D297" s="7" t="s">
        <v>790</v>
      </c>
      <c r="E297" s="7" t="str">
        <f t="shared" si="12"/>
        <v>FAG</v>
      </c>
      <c r="F297" s="59" t="str">
        <f t="shared" si="13"/>
        <v>No</v>
      </c>
      <c r="G297" s="7">
        <f t="shared" si="14"/>
        <v>11</v>
      </c>
      <c r="H297" s="7">
        <f>COUNTIF($D$11:D297,D297)</f>
        <v>7</v>
      </c>
    </row>
    <row r="298" spans="2:8" x14ac:dyDescent="0.25">
      <c r="B298" s="64">
        <v>290</v>
      </c>
      <c r="C298" s="7" t="s">
        <v>528</v>
      </c>
      <c r="D298" s="7" t="s">
        <v>766</v>
      </c>
      <c r="E298" s="7" t="str">
        <f t="shared" si="12"/>
        <v>CEB</v>
      </c>
      <c r="F298" s="59" t="str">
        <f t="shared" si="13"/>
        <v>No</v>
      </c>
      <c r="G298" s="7">
        <f t="shared" si="14"/>
        <v>10</v>
      </c>
      <c r="H298" s="7">
        <f>COUNTIF($D$11:D298,D298)</f>
        <v>5</v>
      </c>
    </row>
    <row r="299" spans="2:8" x14ac:dyDescent="0.25">
      <c r="B299" s="64">
        <v>291</v>
      </c>
      <c r="C299" s="7" t="s">
        <v>529</v>
      </c>
      <c r="D299" s="7" t="s">
        <v>784</v>
      </c>
      <c r="E299" s="7" t="str">
        <f t="shared" si="12"/>
        <v>LVW</v>
      </c>
      <c r="F299" s="59" t="str">
        <f t="shared" si="13"/>
        <v>No</v>
      </c>
      <c r="G299" s="7">
        <f t="shared" si="14"/>
        <v>9</v>
      </c>
      <c r="H299" s="7">
        <f>COUNTIF($D$11:D299,D299)</f>
        <v>4</v>
      </c>
    </row>
    <row r="300" spans="2:8" x14ac:dyDescent="0.25">
      <c r="B300" s="64">
        <v>292</v>
      </c>
      <c r="C300" s="7" t="s">
        <v>530</v>
      </c>
      <c r="D300" s="7" t="s">
        <v>792</v>
      </c>
      <c r="E300" s="7" t="str">
        <f t="shared" si="12"/>
        <v>WYZ</v>
      </c>
      <c r="F300" s="59" t="str">
        <f t="shared" si="13"/>
        <v>No</v>
      </c>
      <c r="G300" s="7">
        <f t="shared" si="14"/>
        <v>6</v>
      </c>
      <c r="H300" s="7">
        <f>COUNTIF($D$11:D300,D300)</f>
        <v>4</v>
      </c>
    </row>
    <row r="301" spans="2:8" x14ac:dyDescent="0.25">
      <c r="B301" s="64">
        <v>293</v>
      </c>
      <c r="C301" s="7" t="s">
        <v>531</v>
      </c>
      <c r="D301" s="7" t="s">
        <v>761</v>
      </c>
      <c r="E301" s="7" t="str">
        <f t="shared" si="12"/>
        <v>ZCD</v>
      </c>
      <c r="F301" s="59" t="str">
        <f t="shared" si="13"/>
        <v>No</v>
      </c>
      <c r="G301" s="7">
        <f t="shared" si="14"/>
        <v>9</v>
      </c>
      <c r="H301" s="7">
        <f>COUNTIF($D$11:D301,D301)</f>
        <v>6</v>
      </c>
    </row>
    <row r="302" spans="2:8" x14ac:dyDescent="0.25">
      <c r="B302" s="64">
        <v>294</v>
      </c>
      <c r="C302" s="7" t="s">
        <v>532</v>
      </c>
      <c r="D302" s="7" t="s">
        <v>797</v>
      </c>
      <c r="E302" s="7" t="str">
        <f t="shared" si="12"/>
        <v>BCL</v>
      </c>
      <c r="F302" s="59" t="str">
        <f t="shared" si="13"/>
        <v>No</v>
      </c>
      <c r="G302" s="7">
        <f t="shared" si="14"/>
        <v>6</v>
      </c>
      <c r="H302" s="7">
        <f>COUNTIF($D$11:D302,D302)</f>
        <v>2</v>
      </c>
    </row>
    <row r="303" spans="2:8" x14ac:dyDescent="0.25">
      <c r="B303" s="64">
        <v>295</v>
      </c>
      <c r="C303" s="7" t="s">
        <v>533</v>
      </c>
      <c r="D303" s="7" t="s">
        <v>803</v>
      </c>
      <c r="E303" s="7" t="str">
        <f t="shared" si="12"/>
        <v>UXI</v>
      </c>
      <c r="F303" s="59" t="str">
        <f t="shared" si="13"/>
        <v>Yes</v>
      </c>
      <c r="G303" s="7">
        <f t="shared" si="14"/>
        <v>6</v>
      </c>
      <c r="H303" s="7">
        <f>COUNTIF($D$11:D303,D303)</f>
        <v>4</v>
      </c>
    </row>
    <row r="304" spans="2:8" x14ac:dyDescent="0.25">
      <c r="B304" s="64">
        <v>296</v>
      </c>
      <c r="C304" s="7" t="s">
        <v>534</v>
      </c>
      <c r="D304" s="7" t="s">
        <v>804</v>
      </c>
      <c r="E304" s="7" t="str">
        <f t="shared" si="12"/>
        <v>GWH</v>
      </c>
      <c r="F304" s="59" t="str">
        <f t="shared" si="13"/>
        <v>No</v>
      </c>
      <c r="G304" s="7">
        <f t="shared" si="14"/>
        <v>9</v>
      </c>
      <c r="H304" s="7">
        <f>COUNTIF($D$11:D304,D304)</f>
        <v>6</v>
      </c>
    </row>
    <row r="305" spans="2:8" x14ac:dyDescent="0.25">
      <c r="B305" s="64">
        <v>297</v>
      </c>
      <c r="C305" s="7" t="s">
        <v>535</v>
      </c>
      <c r="D305" s="7" t="s">
        <v>761</v>
      </c>
      <c r="E305" s="7" t="str">
        <f t="shared" si="12"/>
        <v>EUF</v>
      </c>
      <c r="F305" s="59" t="str">
        <f t="shared" si="13"/>
        <v>No</v>
      </c>
      <c r="G305" s="7">
        <f t="shared" si="14"/>
        <v>9</v>
      </c>
      <c r="H305" s="7">
        <f>COUNTIF($D$11:D305,D305)</f>
        <v>7</v>
      </c>
    </row>
    <row r="306" spans="2:8" x14ac:dyDescent="0.25">
      <c r="B306" s="64">
        <v>298</v>
      </c>
      <c r="C306" s="7" t="s">
        <v>536</v>
      </c>
      <c r="D306" s="7" t="s">
        <v>758</v>
      </c>
      <c r="E306" s="7" t="str">
        <f t="shared" si="12"/>
        <v>SPD</v>
      </c>
      <c r="F306" s="59" t="str">
        <f t="shared" si="13"/>
        <v>No</v>
      </c>
      <c r="G306" s="7">
        <f t="shared" si="14"/>
        <v>5</v>
      </c>
      <c r="H306" s="7">
        <f>COUNTIF($D$11:D306,D306)</f>
        <v>4</v>
      </c>
    </row>
    <row r="307" spans="2:8" x14ac:dyDescent="0.25">
      <c r="B307" s="64">
        <v>299</v>
      </c>
      <c r="C307" s="7" t="s">
        <v>537</v>
      </c>
      <c r="D307" s="7" t="s">
        <v>771</v>
      </c>
      <c r="E307" s="7" t="str">
        <f t="shared" si="12"/>
        <v>ELV</v>
      </c>
      <c r="F307" s="59" t="str">
        <f t="shared" si="13"/>
        <v>No</v>
      </c>
      <c r="G307" s="7">
        <f t="shared" si="14"/>
        <v>11</v>
      </c>
      <c r="H307" s="7">
        <f>COUNTIF($D$11:D307,D307)</f>
        <v>7</v>
      </c>
    </row>
    <row r="308" spans="2:8" x14ac:dyDescent="0.25">
      <c r="B308" s="64">
        <v>300</v>
      </c>
      <c r="C308" s="7" t="s">
        <v>538</v>
      </c>
      <c r="D308" s="7" t="s">
        <v>801</v>
      </c>
      <c r="E308" s="7" t="str">
        <f t="shared" si="12"/>
        <v>RSN</v>
      </c>
      <c r="F308" s="59" t="str">
        <f t="shared" si="13"/>
        <v>No</v>
      </c>
      <c r="G308" s="7">
        <f t="shared" si="14"/>
        <v>5</v>
      </c>
      <c r="H308" s="7">
        <f>COUNTIF($D$11:D308,D308)</f>
        <v>4</v>
      </c>
    </row>
    <row r="309" spans="2:8" x14ac:dyDescent="0.25">
      <c r="B309" s="64">
        <v>301</v>
      </c>
      <c r="C309" s="7" t="s">
        <v>539</v>
      </c>
      <c r="D309" s="7" t="s">
        <v>780</v>
      </c>
      <c r="E309" s="7" t="str">
        <f t="shared" si="12"/>
        <v>EAR</v>
      </c>
      <c r="F309" s="59" t="str">
        <f t="shared" si="13"/>
        <v>Yes</v>
      </c>
      <c r="G309" s="7">
        <f t="shared" si="14"/>
        <v>6</v>
      </c>
      <c r="H309" s="7">
        <f>COUNTIF($D$11:D309,D309)</f>
        <v>3</v>
      </c>
    </row>
    <row r="310" spans="2:8" x14ac:dyDescent="0.25">
      <c r="B310" s="64">
        <v>302</v>
      </c>
      <c r="C310" s="7" t="s">
        <v>540</v>
      </c>
      <c r="D310" s="7" t="s">
        <v>771</v>
      </c>
      <c r="E310" s="7" t="str">
        <f t="shared" si="12"/>
        <v>RNK</v>
      </c>
      <c r="F310" s="59" t="str">
        <f t="shared" si="13"/>
        <v>No</v>
      </c>
      <c r="G310" s="7">
        <f t="shared" si="14"/>
        <v>11</v>
      </c>
      <c r="H310" s="7">
        <f>COUNTIF($D$11:D310,D310)</f>
        <v>8</v>
      </c>
    </row>
    <row r="311" spans="2:8" x14ac:dyDescent="0.25">
      <c r="B311" s="64">
        <v>303</v>
      </c>
      <c r="C311" s="7" t="s">
        <v>541</v>
      </c>
      <c r="D311" s="7" t="s">
        <v>762</v>
      </c>
      <c r="E311" s="7" t="str">
        <f t="shared" si="12"/>
        <v>ORC</v>
      </c>
      <c r="F311" s="59" t="str">
        <f t="shared" si="13"/>
        <v>No</v>
      </c>
      <c r="G311" s="7">
        <f t="shared" si="14"/>
        <v>9</v>
      </c>
      <c r="H311" s="7">
        <f>COUNTIF($D$11:D311,D311)</f>
        <v>5</v>
      </c>
    </row>
    <row r="312" spans="2:8" x14ac:dyDescent="0.25">
      <c r="B312" s="64">
        <v>304</v>
      </c>
      <c r="C312" s="7" t="s">
        <v>542</v>
      </c>
      <c r="D312" s="7" t="s">
        <v>769</v>
      </c>
      <c r="E312" s="7" t="str">
        <f t="shared" si="12"/>
        <v>CCA</v>
      </c>
      <c r="F312" s="59" t="str">
        <f t="shared" si="13"/>
        <v>No</v>
      </c>
      <c r="G312" s="7">
        <f t="shared" si="14"/>
        <v>6</v>
      </c>
      <c r="H312" s="7">
        <f>COUNTIF($D$11:D312,D312)</f>
        <v>6</v>
      </c>
    </row>
    <row r="313" spans="2:8" x14ac:dyDescent="0.25">
      <c r="B313" s="64">
        <v>305</v>
      </c>
      <c r="C313" s="7" t="s">
        <v>543</v>
      </c>
      <c r="D313" s="7" t="s">
        <v>767</v>
      </c>
      <c r="E313" s="7" t="str">
        <f t="shared" si="12"/>
        <v>BNF</v>
      </c>
      <c r="F313" s="59" t="str">
        <f t="shared" si="13"/>
        <v>No</v>
      </c>
      <c r="G313" s="7">
        <f t="shared" si="14"/>
        <v>14</v>
      </c>
      <c r="H313" s="7">
        <f>COUNTIF($D$11:D313,D313)</f>
        <v>9</v>
      </c>
    </row>
    <row r="314" spans="2:8" x14ac:dyDescent="0.25">
      <c r="B314" s="64">
        <v>306</v>
      </c>
      <c r="C314" s="7" t="s">
        <v>544</v>
      </c>
      <c r="D314" s="7" t="s">
        <v>772</v>
      </c>
      <c r="E314" s="7" t="str">
        <f t="shared" si="12"/>
        <v>PHY</v>
      </c>
      <c r="F314" s="59" t="str">
        <f t="shared" si="13"/>
        <v>No</v>
      </c>
      <c r="G314" s="7">
        <f t="shared" si="14"/>
        <v>10</v>
      </c>
      <c r="H314" s="7">
        <f>COUNTIF($D$11:D314,D314)</f>
        <v>6</v>
      </c>
    </row>
    <row r="315" spans="2:8" x14ac:dyDescent="0.25">
      <c r="B315" s="64">
        <v>307</v>
      </c>
      <c r="C315" s="7" t="s">
        <v>545</v>
      </c>
      <c r="D315" s="7" t="s">
        <v>756</v>
      </c>
      <c r="E315" s="7" t="str">
        <f t="shared" si="12"/>
        <v>AVQ</v>
      </c>
      <c r="F315" s="59" t="str">
        <f t="shared" si="13"/>
        <v>No</v>
      </c>
      <c r="G315" s="7">
        <f t="shared" si="14"/>
        <v>11</v>
      </c>
      <c r="H315" s="7">
        <f>COUNTIF($D$11:D315,D315)</f>
        <v>7</v>
      </c>
    </row>
    <row r="316" spans="2:8" x14ac:dyDescent="0.25">
      <c r="B316" s="64">
        <v>308</v>
      </c>
      <c r="C316" s="7" t="s">
        <v>546</v>
      </c>
      <c r="D316" s="7" t="s">
        <v>767</v>
      </c>
      <c r="E316" s="7" t="str">
        <f t="shared" si="12"/>
        <v>KHO</v>
      </c>
      <c r="F316" s="59" t="str">
        <f t="shared" si="13"/>
        <v>No</v>
      </c>
      <c r="G316" s="7">
        <f t="shared" si="14"/>
        <v>14</v>
      </c>
      <c r="H316" s="7">
        <f>COUNTIF($D$11:D316,D316)</f>
        <v>10</v>
      </c>
    </row>
    <row r="317" spans="2:8" x14ac:dyDescent="0.25">
      <c r="B317" s="64">
        <v>309</v>
      </c>
      <c r="C317" s="7" t="s">
        <v>547</v>
      </c>
      <c r="D317" s="7" t="s">
        <v>750</v>
      </c>
      <c r="E317" s="7" t="str">
        <f t="shared" si="12"/>
        <v>LLO</v>
      </c>
      <c r="F317" s="59" t="str">
        <f t="shared" si="13"/>
        <v>No</v>
      </c>
      <c r="G317" s="7">
        <f t="shared" si="14"/>
        <v>10</v>
      </c>
      <c r="H317" s="7">
        <f>COUNTIF($D$11:D317,D317)</f>
        <v>8</v>
      </c>
    </row>
    <row r="318" spans="2:8" x14ac:dyDescent="0.25">
      <c r="B318" s="64">
        <v>310</v>
      </c>
      <c r="C318" s="7" t="s">
        <v>548</v>
      </c>
      <c r="D318" s="7" t="s">
        <v>751</v>
      </c>
      <c r="E318" s="7" t="str">
        <f t="shared" si="12"/>
        <v>CAF</v>
      </c>
      <c r="F318" s="59" t="str">
        <f t="shared" si="13"/>
        <v>No</v>
      </c>
      <c r="G318" s="7">
        <f t="shared" si="14"/>
        <v>7</v>
      </c>
      <c r="H318" s="7">
        <f>COUNTIF($D$11:D318,D318)</f>
        <v>4</v>
      </c>
    </row>
    <row r="319" spans="2:8" x14ac:dyDescent="0.25">
      <c r="B319" s="64">
        <v>311</v>
      </c>
      <c r="C319" s="7" t="s">
        <v>549</v>
      </c>
      <c r="D319" s="7" t="s">
        <v>787</v>
      </c>
      <c r="E319" s="7" t="str">
        <f t="shared" si="12"/>
        <v>CBS</v>
      </c>
      <c r="F319" s="59" t="str">
        <f t="shared" si="13"/>
        <v>No</v>
      </c>
      <c r="G319" s="7">
        <f t="shared" si="14"/>
        <v>8</v>
      </c>
      <c r="H319" s="7">
        <f>COUNTIF($D$11:D319,D319)</f>
        <v>4</v>
      </c>
    </row>
    <row r="320" spans="2:8" x14ac:dyDescent="0.25">
      <c r="B320" s="64">
        <v>312</v>
      </c>
      <c r="C320" s="7" t="s">
        <v>550</v>
      </c>
      <c r="D320" s="7" t="s">
        <v>758</v>
      </c>
      <c r="E320" s="7" t="str">
        <f t="shared" si="12"/>
        <v>JCW</v>
      </c>
      <c r="F320" s="59" t="str">
        <f t="shared" si="13"/>
        <v>No</v>
      </c>
      <c r="G320" s="7">
        <f t="shared" si="14"/>
        <v>5</v>
      </c>
      <c r="H320" s="7">
        <f>COUNTIF($D$11:D320,D320)</f>
        <v>5</v>
      </c>
    </row>
    <row r="321" spans="2:8" x14ac:dyDescent="0.25">
      <c r="B321" s="64">
        <v>313</v>
      </c>
      <c r="C321" s="7" t="s">
        <v>551</v>
      </c>
      <c r="D321" s="7" t="s">
        <v>784</v>
      </c>
      <c r="E321" s="7" t="str">
        <f t="shared" si="12"/>
        <v>SXZ</v>
      </c>
      <c r="F321" s="59" t="str">
        <f t="shared" si="13"/>
        <v>No</v>
      </c>
      <c r="G321" s="7">
        <f t="shared" si="14"/>
        <v>9</v>
      </c>
      <c r="H321" s="7">
        <f>COUNTIF($D$11:D321,D321)</f>
        <v>5</v>
      </c>
    </row>
    <row r="322" spans="2:8" x14ac:dyDescent="0.25">
      <c r="B322" s="64">
        <v>314</v>
      </c>
      <c r="C322" s="7" t="s">
        <v>552</v>
      </c>
      <c r="D322" s="7" t="s">
        <v>807</v>
      </c>
      <c r="E322" s="7" t="str">
        <f t="shared" si="12"/>
        <v>HKV</v>
      </c>
      <c r="F322" s="59" t="str">
        <f t="shared" si="13"/>
        <v>No</v>
      </c>
      <c r="G322" s="7">
        <f t="shared" si="14"/>
        <v>5</v>
      </c>
      <c r="H322" s="7">
        <f>COUNTIF($D$11:D322,D322)</f>
        <v>2</v>
      </c>
    </row>
    <row r="323" spans="2:8" x14ac:dyDescent="0.25">
      <c r="B323" s="64">
        <v>315</v>
      </c>
      <c r="C323" s="7" t="s">
        <v>553</v>
      </c>
      <c r="D323" s="7" t="s">
        <v>752</v>
      </c>
      <c r="E323" s="7" t="str">
        <f t="shared" si="12"/>
        <v>PVR</v>
      </c>
      <c r="F323" s="59" t="str">
        <f t="shared" si="13"/>
        <v>Yes</v>
      </c>
      <c r="G323" s="7">
        <f t="shared" si="14"/>
        <v>6</v>
      </c>
      <c r="H323" s="7">
        <f>COUNTIF($D$11:D323,D323)</f>
        <v>3</v>
      </c>
    </row>
    <row r="324" spans="2:8" x14ac:dyDescent="0.25">
      <c r="B324" s="64">
        <v>316</v>
      </c>
      <c r="C324" s="7" t="s">
        <v>554</v>
      </c>
      <c r="D324" s="7" t="s">
        <v>767</v>
      </c>
      <c r="E324" s="7" t="str">
        <f t="shared" si="12"/>
        <v>THK</v>
      </c>
      <c r="F324" s="59" t="str">
        <f t="shared" si="13"/>
        <v>No</v>
      </c>
      <c r="G324" s="7">
        <f t="shared" si="14"/>
        <v>14</v>
      </c>
      <c r="H324" s="7">
        <f>COUNTIF($D$11:D324,D324)</f>
        <v>11</v>
      </c>
    </row>
    <row r="325" spans="2:8" x14ac:dyDescent="0.25">
      <c r="B325" s="64">
        <v>317</v>
      </c>
      <c r="C325" s="7" t="s">
        <v>555</v>
      </c>
      <c r="D325" s="7" t="s">
        <v>777</v>
      </c>
      <c r="E325" s="7" t="str">
        <f t="shared" si="12"/>
        <v>RYN</v>
      </c>
      <c r="F325" s="59" t="str">
        <f t="shared" si="13"/>
        <v>No</v>
      </c>
      <c r="G325" s="7">
        <f t="shared" si="14"/>
        <v>8</v>
      </c>
      <c r="H325" s="7">
        <f>COUNTIF($D$11:D325,D325)</f>
        <v>7</v>
      </c>
    </row>
    <row r="326" spans="2:8" x14ac:dyDescent="0.25">
      <c r="B326" s="64">
        <v>318</v>
      </c>
      <c r="C326" s="7" t="s">
        <v>556</v>
      </c>
      <c r="D326" s="7" t="s">
        <v>745</v>
      </c>
      <c r="E326" s="7" t="str">
        <f t="shared" si="12"/>
        <v>STL</v>
      </c>
      <c r="F326" s="59" t="str">
        <f t="shared" si="13"/>
        <v>No</v>
      </c>
      <c r="G326" s="7">
        <f t="shared" si="14"/>
        <v>7</v>
      </c>
      <c r="H326" s="7">
        <f>COUNTIF($D$11:D326,D326)</f>
        <v>4</v>
      </c>
    </row>
    <row r="327" spans="2:8" x14ac:dyDescent="0.25">
      <c r="B327" s="64">
        <v>319</v>
      </c>
      <c r="C327" s="7" t="s">
        <v>557</v>
      </c>
      <c r="D327" s="7" t="s">
        <v>798</v>
      </c>
      <c r="E327" s="7" t="str">
        <f t="shared" si="12"/>
        <v>HGU</v>
      </c>
      <c r="F327" s="59" t="str">
        <f t="shared" si="13"/>
        <v>No</v>
      </c>
      <c r="G327" s="7">
        <f t="shared" si="14"/>
        <v>7</v>
      </c>
      <c r="H327" s="7">
        <f>COUNTIF($D$11:D327,D327)</f>
        <v>5</v>
      </c>
    </row>
    <row r="328" spans="2:8" x14ac:dyDescent="0.25">
      <c r="B328" s="64">
        <v>320</v>
      </c>
      <c r="C328" s="7" t="s">
        <v>558</v>
      </c>
      <c r="D328" s="7" t="s">
        <v>787</v>
      </c>
      <c r="E328" s="7" t="str">
        <f t="shared" si="12"/>
        <v>HQX</v>
      </c>
      <c r="F328" s="59" t="str">
        <f t="shared" si="13"/>
        <v>No</v>
      </c>
      <c r="G328" s="7">
        <f t="shared" si="14"/>
        <v>8</v>
      </c>
      <c r="H328" s="7">
        <f>COUNTIF($D$11:D328,D328)</f>
        <v>5</v>
      </c>
    </row>
    <row r="329" spans="2:8" x14ac:dyDescent="0.25">
      <c r="B329" s="64">
        <v>321</v>
      </c>
      <c r="C329" s="7" t="s">
        <v>559</v>
      </c>
      <c r="D329" s="7" t="s">
        <v>759</v>
      </c>
      <c r="E329" s="7" t="str">
        <f t="shared" si="12"/>
        <v>RSS</v>
      </c>
      <c r="F329" s="59" t="str">
        <f t="shared" si="13"/>
        <v>No</v>
      </c>
      <c r="G329" s="7">
        <f t="shared" si="14"/>
        <v>6</v>
      </c>
      <c r="H329" s="7">
        <f>COUNTIF($D$11:D329,D329)</f>
        <v>4</v>
      </c>
    </row>
    <row r="330" spans="2:8" x14ac:dyDescent="0.25">
      <c r="B330" s="64">
        <v>322</v>
      </c>
      <c r="C330" s="7" t="s">
        <v>560</v>
      </c>
      <c r="D330" s="7" t="s">
        <v>815</v>
      </c>
      <c r="E330" s="7" t="str">
        <f t="shared" si="12"/>
        <v>WGJ</v>
      </c>
      <c r="F330" s="59" t="str">
        <f t="shared" si="13"/>
        <v>No</v>
      </c>
      <c r="G330" s="7">
        <f t="shared" si="14"/>
        <v>4</v>
      </c>
      <c r="H330" s="7">
        <f>COUNTIF($D$11:D330,D330)</f>
        <v>3</v>
      </c>
    </row>
    <row r="331" spans="2:8" x14ac:dyDescent="0.25">
      <c r="B331" s="64">
        <v>323</v>
      </c>
      <c r="C331" s="7" t="s">
        <v>561</v>
      </c>
      <c r="D331" s="7" t="s">
        <v>792</v>
      </c>
      <c r="E331" s="7" t="str">
        <f t="shared" si="12"/>
        <v>YDL</v>
      </c>
      <c r="F331" s="59" t="str">
        <f t="shared" si="13"/>
        <v>No</v>
      </c>
      <c r="G331" s="7">
        <f t="shared" si="14"/>
        <v>6</v>
      </c>
      <c r="H331" s="7">
        <f>COUNTIF($D$11:D331,D331)</f>
        <v>5</v>
      </c>
    </row>
    <row r="332" spans="2:8" x14ac:dyDescent="0.25">
      <c r="B332" s="64">
        <v>324</v>
      </c>
      <c r="C332" s="7" t="s">
        <v>562</v>
      </c>
      <c r="D332" s="7" t="s">
        <v>759</v>
      </c>
      <c r="E332" s="7" t="str">
        <f t="shared" ref="E332:E395" si="15">MID(C332,FIND("-",C332,2)-3,3)</f>
        <v>XSG</v>
      </c>
      <c r="F332" s="59" t="str">
        <f t="shared" ref="F332:F395" si="16">IF(COUNTIF($E$9:$E$508,E332)=1,"No","Yes")</f>
        <v>No</v>
      </c>
      <c r="G332" s="7">
        <f t="shared" ref="G332:G395" si="17">COUNTIF($D$9:$D$508,D332)</f>
        <v>6</v>
      </c>
      <c r="H332" s="7">
        <f>COUNTIF($D$11:D332,D332)</f>
        <v>5</v>
      </c>
    </row>
    <row r="333" spans="2:8" x14ac:dyDescent="0.25">
      <c r="B333" s="64">
        <v>325</v>
      </c>
      <c r="C333" s="7" t="s">
        <v>563</v>
      </c>
      <c r="D333" s="7" t="s">
        <v>800</v>
      </c>
      <c r="E333" s="7" t="str">
        <f t="shared" si="15"/>
        <v>DGC</v>
      </c>
      <c r="F333" s="59" t="str">
        <f t="shared" si="16"/>
        <v>No</v>
      </c>
      <c r="G333" s="7">
        <f t="shared" si="17"/>
        <v>10</v>
      </c>
      <c r="H333" s="7">
        <f>COUNTIF($D$11:D333,D333)</f>
        <v>5</v>
      </c>
    </row>
    <row r="334" spans="2:8" x14ac:dyDescent="0.25">
      <c r="B334" s="64">
        <v>326</v>
      </c>
      <c r="C334" s="7" t="s">
        <v>564</v>
      </c>
      <c r="D334" s="7" t="s">
        <v>763</v>
      </c>
      <c r="E334" s="7" t="str">
        <f t="shared" si="15"/>
        <v>ASM</v>
      </c>
      <c r="F334" s="59" t="str">
        <f t="shared" si="16"/>
        <v>No</v>
      </c>
      <c r="G334" s="7">
        <f t="shared" si="17"/>
        <v>12</v>
      </c>
      <c r="H334" s="7">
        <f>COUNTIF($D$11:D334,D334)</f>
        <v>10</v>
      </c>
    </row>
    <row r="335" spans="2:8" x14ac:dyDescent="0.25">
      <c r="B335" s="64">
        <v>327</v>
      </c>
      <c r="C335" s="7" t="s">
        <v>565</v>
      </c>
      <c r="D335" s="7" t="s">
        <v>774</v>
      </c>
      <c r="E335" s="7" t="str">
        <f t="shared" si="15"/>
        <v>SFI</v>
      </c>
      <c r="F335" s="59" t="str">
        <f t="shared" si="16"/>
        <v>No</v>
      </c>
      <c r="G335" s="7">
        <f t="shared" si="17"/>
        <v>8</v>
      </c>
      <c r="H335" s="7">
        <f>COUNTIF($D$11:D335,D335)</f>
        <v>5</v>
      </c>
    </row>
    <row r="336" spans="2:8" x14ac:dyDescent="0.25">
      <c r="B336" s="64">
        <v>328</v>
      </c>
      <c r="C336" s="7" t="s">
        <v>566</v>
      </c>
      <c r="D336" s="7" t="s">
        <v>757</v>
      </c>
      <c r="E336" s="7" t="str">
        <f t="shared" si="15"/>
        <v>DSL</v>
      </c>
      <c r="F336" s="59" t="str">
        <f t="shared" si="16"/>
        <v>No</v>
      </c>
      <c r="G336" s="7">
        <f t="shared" si="17"/>
        <v>9</v>
      </c>
      <c r="H336" s="7">
        <f>COUNTIF($D$11:D336,D336)</f>
        <v>5</v>
      </c>
    </row>
    <row r="337" spans="2:8" x14ac:dyDescent="0.25">
      <c r="B337" s="64">
        <v>329</v>
      </c>
      <c r="C337" s="7" t="s">
        <v>567</v>
      </c>
      <c r="D337" s="7" t="s">
        <v>787</v>
      </c>
      <c r="E337" s="7" t="str">
        <f t="shared" si="15"/>
        <v>ZKY</v>
      </c>
      <c r="F337" s="59" t="str">
        <f t="shared" si="16"/>
        <v>No</v>
      </c>
      <c r="G337" s="7">
        <f t="shared" si="17"/>
        <v>8</v>
      </c>
      <c r="H337" s="7">
        <f>COUNTIF($D$11:D337,D337)</f>
        <v>6</v>
      </c>
    </row>
    <row r="338" spans="2:8" x14ac:dyDescent="0.25">
      <c r="B338" s="64">
        <v>330</v>
      </c>
      <c r="C338" s="7" t="s">
        <v>568</v>
      </c>
      <c r="D338" s="7" t="s">
        <v>777</v>
      </c>
      <c r="E338" s="7" t="str">
        <f t="shared" si="15"/>
        <v>KAV</v>
      </c>
      <c r="F338" s="59" t="str">
        <f t="shared" si="16"/>
        <v>No</v>
      </c>
      <c r="G338" s="7">
        <f t="shared" si="17"/>
        <v>8</v>
      </c>
      <c r="H338" s="7">
        <f>COUNTIF($D$11:D338,D338)</f>
        <v>8</v>
      </c>
    </row>
    <row r="339" spans="2:8" x14ac:dyDescent="0.25">
      <c r="B339" s="64">
        <v>331</v>
      </c>
      <c r="C339" s="7" t="s">
        <v>569</v>
      </c>
      <c r="D339" s="7" t="s">
        <v>817</v>
      </c>
      <c r="E339" s="7" t="str">
        <f t="shared" si="15"/>
        <v>SQM</v>
      </c>
      <c r="F339" s="59" t="str">
        <f t="shared" si="16"/>
        <v>No</v>
      </c>
      <c r="G339" s="7">
        <f t="shared" si="17"/>
        <v>2</v>
      </c>
      <c r="H339" s="7">
        <f>COUNTIF($D$11:D339,D339)</f>
        <v>1</v>
      </c>
    </row>
    <row r="340" spans="2:8" x14ac:dyDescent="0.25">
      <c r="B340" s="64">
        <v>332</v>
      </c>
      <c r="C340" s="60" t="s">
        <v>741</v>
      </c>
      <c r="D340" s="7" t="s">
        <v>809</v>
      </c>
      <c r="E340" s="7" t="str">
        <f t="shared" si="15"/>
        <v>OLF</v>
      </c>
      <c r="F340" s="59" t="str">
        <f t="shared" si="16"/>
        <v>No</v>
      </c>
      <c r="G340" s="7">
        <f t="shared" si="17"/>
        <v>7</v>
      </c>
      <c r="H340" s="7">
        <f>COUNTIF($D$11:D340,D340)</f>
        <v>3</v>
      </c>
    </row>
    <row r="341" spans="2:8" x14ac:dyDescent="0.25">
      <c r="B341" s="64">
        <v>333</v>
      </c>
      <c r="C341" s="7" t="s">
        <v>570</v>
      </c>
      <c r="D341" s="7" t="s">
        <v>766</v>
      </c>
      <c r="E341" s="7" t="str">
        <f t="shared" si="15"/>
        <v>XLS</v>
      </c>
      <c r="F341" s="59" t="str">
        <f t="shared" si="16"/>
        <v>No</v>
      </c>
      <c r="G341" s="7">
        <f t="shared" si="17"/>
        <v>10</v>
      </c>
      <c r="H341" s="7">
        <f>COUNTIF($D$11:D341,D341)</f>
        <v>6</v>
      </c>
    </row>
    <row r="342" spans="2:8" x14ac:dyDescent="0.25">
      <c r="B342" s="64">
        <v>334</v>
      </c>
      <c r="C342" s="7" t="s">
        <v>571</v>
      </c>
      <c r="D342" s="7" t="s">
        <v>749</v>
      </c>
      <c r="E342" s="7" t="str">
        <f t="shared" si="15"/>
        <v>KOP</v>
      </c>
      <c r="F342" s="59" t="str">
        <f t="shared" si="16"/>
        <v>No</v>
      </c>
      <c r="G342" s="7">
        <f t="shared" si="17"/>
        <v>6</v>
      </c>
      <c r="H342" s="7">
        <f>COUNTIF($D$11:D342,D342)</f>
        <v>5</v>
      </c>
    </row>
    <row r="343" spans="2:8" x14ac:dyDescent="0.25">
      <c r="B343" s="64">
        <v>335</v>
      </c>
      <c r="C343" s="7" t="s">
        <v>572</v>
      </c>
      <c r="D343" s="7" t="s">
        <v>786</v>
      </c>
      <c r="E343" s="7" t="str">
        <f t="shared" si="15"/>
        <v>ULC</v>
      </c>
      <c r="F343" s="59" t="str">
        <f t="shared" si="16"/>
        <v>No</v>
      </c>
      <c r="G343" s="7">
        <f t="shared" si="17"/>
        <v>6</v>
      </c>
      <c r="H343" s="7">
        <f>COUNTIF($D$11:D343,D343)</f>
        <v>4</v>
      </c>
    </row>
    <row r="344" spans="2:8" x14ac:dyDescent="0.25">
      <c r="B344" s="64">
        <v>336</v>
      </c>
      <c r="C344" s="7" t="s">
        <v>573</v>
      </c>
      <c r="D344" s="7" t="s">
        <v>800</v>
      </c>
      <c r="E344" s="7" t="str">
        <f t="shared" si="15"/>
        <v>GQH</v>
      </c>
      <c r="F344" s="59" t="str">
        <f t="shared" si="16"/>
        <v>No</v>
      </c>
      <c r="G344" s="7">
        <f t="shared" si="17"/>
        <v>10</v>
      </c>
      <c r="H344" s="7">
        <f>COUNTIF($D$11:D344,D344)</f>
        <v>6</v>
      </c>
    </row>
    <row r="345" spans="2:8" x14ac:dyDescent="0.25">
      <c r="B345" s="64">
        <v>337</v>
      </c>
      <c r="C345" s="7" t="s">
        <v>574</v>
      </c>
      <c r="D345" s="7" t="s">
        <v>736</v>
      </c>
      <c r="E345" s="7" t="str">
        <f t="shared" si="15"/>
        <v>MUI</v>
      </c>
      <c r="F345" s="59" t="str">
        <f t="shared" si="16"/>
        <v>No</v>
      </c>
      <c r="G345" s="7">
        <f t="shared" si="17"/>
        <v>11</v>
      </c>
      <c r="H345" s="7">
        <f>COUNTIF($D$11:D345,D345)</f>
        <v>6</v>
      </c>
    </row>
    <row r="346" spans="2:8" x14ac:dyDescent="0.25">
      <c r="B346" s="64">
        <v>338</v>
      </c>
      <c r="C346" s="7" t="s">
        <v>575</v>
      </c>
      <c r="D346" s="7" t="s">
        <v>791</v>
      </c>
      <c r="E346" s="7" t="str">
        <f t="shared" si="15"/>
        <v>PGC</v>
      </c>
      <c r="F346" s="59" t="str">
        <f t="shared" si="16"/>
        <v>No</v>
      </c>
      <c r="G346" s="7">
        <f t="shared" si="17"/>
        <v>10</v>
      </c>
      <c r="H346" s="7">
        <f>COUNTIF($D$11:D346,D346)</f>
        <v>7</v>
      </c>
    </row>
    <row r="347" spans="2:8" x14ac:dyDescent="0.25">
      <c r="B347" s="64">
        <v>339</v>
      </c>
      <c r="C347" s="7" t="s">
        <v>576</v>
      </c>
      <c r="D347" s="7" t="s">
        <v>808</v>
      </c>
      <c r="E347" s="7" t="str">
        <f t="shared" si="15"/>
        <v>AZF</v>
      </c>
      <c r="F347" s="59" t="str">
        <f t="shared" si="16"/>
        <v>No</v>
      </c>
      <c r="G347" s="7">
        <f t="shared" si="17"/>
        <v>9</v>
      </c>
      <c r="H347" s="7">
        <f>COUNTIF($D$11:D347,D347)</f>
        <v>3</v>
      </c>
    </row>
    <row r="348" spans="2:8" x14ac:dyDescent="0.25">
      <c r="B348" s="64">
        <v>340</v>
      </c>
      <c r="C348" s="7" t="s">
        <v>577</v>
      </c>
      <c r="D348" s="7" t="s">
        <v>752</v>
      </c>
      <c r="E348" s="7" t="str">
        <f t="shared" si="15"/>
        <v>QHU</v>
      </c>
      <c r="F348" s="59" t="str">
        <f t="shared" si="16"/>
        <v>No</v>
      </c>
      <c r="G348" s="7">
        <f t="shared" si="17"/>
        <v>6</v>
      </c>
      <c r="H348" s="7">
        <f>COUNTIF($D$11:D348,D348)</f>
        <v>4</v>
      </c>
    </row>
    <row r="349" spans="2:8" x14ac:dyDescent="0.25">
      <c r="B349" s="64">
        <v>341</v>
      </c>
      <c r="C349" s="7" t="s">
        <v>578</v>
      </c>
      <c r="D349" s="7" t="s">
        <v>793</v>
      </c>
      <c r="E349" s="7" t="str">
        <f t="shared" si="15"/>
        <v>LTF</v>
      </c>
      <c r="F349" s="59" t="str">
        <f t="shared" si="16"/>
        <v>No</v>
      </c>
      <c r="G349" s="7">
        <f t="shared" si="17"/>
        <v>3</v>
      </c>
      <c r="H349" s="7">
        <f>COUNTIF($D$11:D349,D349)</f>
        <v>3</v>
      </c>
    </row>
    <row r="350" spans="2:8" x14ac:dyDescent="0.25">
      <c r="B350" s="64">
        <v>342</v>
      </c>
      <c r="C350" s="7" t="s">
        <v>579</v>
      </c>
      <c r="D350" s="7" t="s">
        <v>800</v>
      </c>
      <c r="E350" s="7" t="str">
        <f t="shared" si="15"/>
        <v>HXK</v>
      </c>
      <c r="F350" s="59" t="str">
        <f t="shared" si="16"/>
        <v>No</v>
      </c>
      <c r="G350" s="7">
        <f t="shared" si="17"/>
        <v>10</v>
      </c>
      <c r="H350" s="7">
        <f>COUNTIF($D$11:D350,D350)</f>
        <v>7</v>
      </c>
    </row>
    <row r="351" spans="2:8" x14ac:dyDescent="0.25">
      <c r="B351" s="64">
        <v>343</v>
      </c>
      <c r="C351" s="7" t="s">
        <v>580</v>
      </c>
      <c r="D351" s="7" t="s">
        <v>814</v>
      </c>
      <c r="E351" s="7" t="str">
        <f t="shared" si="15"/>
        <v>QQE</v>
      </c>
      <c r="F351" s="59" t="str">
        <f t="shared" si="16"/>
        <v>No</v>
      </c>
      <c r="G351" s="7">
        <f t="shared" si="17"/>
        <v>2</v>
      </c>
      <c r="H351" s="7">
        <f>COUNTIF($D$11:D351,D351)</f>
        <v>2</v>
      </c>
    </row>
    <row r="352" spans="2:8" x14ac:dyDescent="0.25">
      <c r="B352" s="64">
        <v>344</v>
      </c>
      <c r="C352" s="7" t="s">
        <v>581</v>
      </c>
      <c r="D352" s="7" t="s">
        <v>748</v>
      </c>
      <c r="E352" s="7" t="str">
        <f t="shared" si="15"/>
        <v>KCM</v>
      </c>
      <c r="F352" s="59" t="str">
        <f t="shared" si="16"/>
        <v>No</v>
      </c>
      <c r="G352" s="7">
        <f t="shared" si="17"/>
        <v>6</v>
      </c>
      <c r="H352" s="7">
        <f>COUNTIF($D$11:D352,D352)</f>
        <v>5</v>
      </c>
    </row>
    <row r="353" spans="2:8" x14ac:dyDescent="0.25">
      <c r="B353" s="64">
        <v>345</v>
      </c>
      <c r="C353" s="7" t="s">
        <v>582</v>
      </c>
      <c r="D353" s="7" t="s">
        <v>776</v>
      </c>
      <c r="E353" s="7" t="str">
        <f t="shared" si="15"/>
        <v>ZWI</v>
      </c>
      <c r="F353" s="59" t="str">
        <f t="shared" si="16"/>
        <v>No</v>
      </c>
      <c r="G353" s="7">
        <f t="shared" si="17"/>
        <v>6</v>
      </c>
      <c r="H353" s="7">
        <f>COUNTIF($D$11:D353,D353)</f>
        <v>4</v>
      </c>
    </row>
    <row r="354" spans="2:8" x14ac:dyDescent="0.25">
      <c r="B354" s="64">
        <v>346</v>
      </c>
      <c r="C354" s="7" t="s">
        <v>583</v>
      </c>
      <c r="D354" s="7" t="s">
        <v>759</v>
      </c>
      <c r="E354" s="7" t="str">
        <f t="shared" si="15"/>
        <v>ZCU</v>
      </c>
      <c r="F354" s="59" t="str">
        <f t="shared" si="16"/>
        <v>No</v>
      </c>
      <c r="G354" s="7">
        <f t="shared" si="17"/>
        <v>6</v>
      </c>
      <c r="H354" s="7">
        <f>COUNTIF($D$11:D354,D354)</f>
        <v>6</v>
      </c>
    </row>
    <row r="355" spans="2:8" x14ac:dyDescent="0.25">
      <c r="B355" s="64">
        <v>347</v>
      </c>
      <c r="C355" s="7" t="s">
        <v>584</v>
      </c>
      <c r="D355" s="7" t="s">
        <v>761</v>
      </c>
      <c r="E355" s="7" t="str">
        <f t="shared" si="15"/>
        <v>DEB</v>
      </c>
      <c r="F355" s="59" t="str">
        <f t="shared" si="16"/>
        <v>No</v>
      </c>
      <c r="G355" s="7">
        <f t="shared" si="17"/>
        <v>9</v>
      </c>
      <c r="H355" s="7">
        <f>COUNTIF($D$11:D355,D355)</f>
        <v>8</v>
      </c>
    </row>
    <row r="356" spans="2:8" x14ac:dyDescent="0.25">
      <c r="B356" s="64">
        <v>348</v>
      </c>
      <c r="C356" s="7" t="s">
        <v>585</v>
      </c>
      <c r="D356" s="7" t="s">
        <v>800</v>
      </c>
      <c r="E356" s="7" t="str">
        <f t="shared" si="15"/>
        <v>PVR</v>
      </c>
      <c r="F356" s="59" t="str">
        <f t="shared" si="16"/>
        <v>Yes</v>
      </c>
      <c r="G356" s="7">
        <f t="shared" si="17"/>
        <v>10</v>
      </c>
      <c r="H356" s="7">
        <f>COUNTIF($D$11:D356,D356)</f>
        <v>8</v>
      </c>
    </row>
    <row r="357" spans="2:8" x14ac:dyDescent="0.25">
      <c r="B357" s="64">
        <v>349</v>
      </c>
      <c r="C357" s="7" t="s">
        <v>586</v>
      </c>
      <c r="D357" s="7" t="s">
        <v>763</v>
      </c>
      <c r="E357" s="7" t="str">
        <f t="shared" si="15"/>
        <v>KMK</v>
      </c>
      <c r="F357" s="59" t="str">
        <f t="shared" si="16"/>
        <v>No</v>
      </c>
      <c r="G357" s="7">
        <f t="shared" si="17"/>
        <v>12</v>
      </c>
      <c r="H357" s="7">
        <f>COUNTIF($D$11:D357,D357)</f>
        <v>11</v>
      </c>
    </row>
    <row r="358" spans="2:8" x14ac:dyDescent="0.25">
      <c r="B358" s="64">
        <v>350</v>
      </c>
      <c r="C358" s="7" t="s">
        <v>587</v>
      </c>
      <c r="D358" s="7" t="s">
        <v>746</v>
      </c>
      <c r="E358" s="7" t="str">
        <f t="shared" si="15"/>
        <v>XHJ</v>
      </c>
      <c r="F358" s="59" t="str">
        <f t="shared" si="16"/>
        <v>No</v>
      </c>
      <c r="G358" s="7">
        <f t="shared" si="17"/>
        <v>4</v>
      </c>
      <c r="H358" s="7">
        <f>COUNTIF($D$11:D358,D358)</f>
        <v>2</v>
      </c>
    </row>
    <row r="359" spans="2:8" x14ac:dyDescent="0.25">
      <c r="B359" s="64">
        <v>351</v>
      </c>
      <c r="C359" s="7" t="s">
        <v>588</v>
      </c>
      <c r="D359" s="7" t="s">
        <v>798</v>
      </c>
      <c r="E359" s="7" t="str">
        <f t="shared" si="15"/>
        <v>ADJ</v>
      </c>
      <c r="F359" s="59" t="str">
        <f t="shared" si="16"/>
        <v>No</v>
      </c>
      <c r="G359" s="7">
        <f t="shared" si="17"/>
        <v>7</v>
      </c>
      <c r="H359" s="7">
        <f>COUNTIF($D$11:D359,D359)</f>
        <v>6</v>
      </c>
    </row>
    <row r="360" spans="2:8" x14ac:dyDescent="0.25">
      <c r="B360" s="64">
        <v>352</v>
      </c>
      <c r="C360" s="7" t="s">
        <v>589</v>
      </c>
      <c r="D360" s="7" t="s">
        <v>752</v>
      </c>
      <c r="E360" s="7" t="str">
        <f t="shared" si="15"/>
        <v>TRF</v>
      </c>
      <c r="F360" s="59" t="str">
        <f t="shared" si="16"/>
        <v>No</v>
      </c>
      <c r="G360" s="7">
        <f t="shared" si="17"/>
        <v>6</v>
      </c>
      <c r="H360" s="7">
        <f>COUNTIF($D$11:D360,D360)</f>
        <v>5</v>
      </c>
    </row>
    <row r="361" spans="2:8" x14ac:dyDescent="0.25">
      <c r="B361" s="64">
        <v>353</v>
      </c>
      <c r="C361" s="7" t="s">
        <v>590</v>
      </c>
      <c r="D361" s="7" t="s">
        <v>772</v>
      </c>
      <c r="E361" s="7" t="str">
        <f t="shared" si="15"/>
        <v>TVU</v>
      </c>
      <c r="F361" s="59" t="str">
        <f t="shared" si="16"/>
        <v>No</v>
      </c>
      <c r="G361" s="7">
        <f t="shared" si="17"/>
        <v>10</v>
      </c>
      <c r="H361" s="7">
        <f>COUNTIF($D$11:D361,D361)</f>
        <v>7</v>
      </c>
    </row>
    <row r="362" spans="2:8" x14ac:dyDescent="0.25">
      <c r="B362" s="64">
        <v>354</v>
      </c>
      <c r="C362" s="7" t="s">
        <v>591</v>
      </c>
      <c r="D362" s="7" t="s">
        <v>755</v>
      </c>
      <c r="E362" s="7" t="str">
        <f t="shared" si="15"/>
        <v>FIE</v>
      </c>
      <c r="F362" s="59" t="str">
        <f t="shared" si="16"/>
        <v>No</v>
      </c>
      <c r="G362" s="7">
        <f t="shared" si="17"/>
        <v>5</v>
      </c>
      <c r="H362" s="7">
        <f>COUNTIF($D$11:D362,D362)</f>
        <v>5</v>
      </c>
    </row>
    <row r="363" spans="2:8" x14ac:dyDescent="0.25">
      <c r="B363" s="64">
        <v>355</v>
      </c>
      <c r="C363" s="7" t="s">
        <v>592</v>
      </c>
      <c r="D363" s="7" t="s">
        <v>807</v>
      </c>
      <c r="E363" s="7" t="str">
        <f t="shared" si="15"/>
        <v>MNY</v>
      </c>
      <c r="F363" s="59" t="str">
        <f t="shared" si="16"/>
        <v>No</v>
      </c>
      <c r="G363" s="7">
        <f t="shared" si="17"/>
        <v>5</v>
      </c>
      <c r="H363" s="7">
        <f>COUNTIF($D$11:D363,D363)</f>
        <v>3</v>
      </c>
    </row>
    <row r="364" spans="2:8" x14ac:dyDescent="0.25">
      <c r="B364" s="64">
        <v>356</v>
      </c>
      <c r="C364" s="7" t="s">
        <v>593</v>
      </c>
      <c r="D364" s="7" t="s">
        <v>785</v>
      </c>
      <c r="E364" s="7" t="str">
        <f t="shared" si="15"/>
        <v>FBG</v>
      </c>
      <c r="F364" s="59" t="str">
        <f t="shared" si="16"/>
        <v>No</v>
      </c>
      <c r="G364" s="7">
        <f t="shared" si="17"/>
        <v>7</v>
      </c>
      <c r="H364" s="7">
        <f>COUNTIF($D$11:D364,D364)</f>
        <v>5</v>
      </c>
    </row>
    <row r="365" spans="2:8" x14ac:dyDescent="0.25">
      <c r="B365" s="64">
        <v>357</v>
      </c>
      <c r="C365" s="7" t="s">
        <v>594</v>
      </c>
      <c r="D365" s="7" t="s">
        <v>786</v>
      </c>
      <c r="E365" s="7" t="str">
        <f t="shared" si="15"/>
        <v>MAR</v>
      </c>
      <c r="F365" s="59" t="str">
        <f t="shared" si="16"/>
        <v>No</v>
      </c>
      <c r="G365" s="7">
        <f t="shared" si="17"/>
        <v>6</v>
      </c>
      <c r="H365" s="7">
        <f>COUNTIF($D$11:D365,D365)</f>
        <v>5</v>
      </c>
    </row>
    <row r="366" spans="2:8" x14ac:dyDescent="0.25">
      <c r="B366" s="64">
        <v>358</v>
      </c>
      <c r="C366" s="7" t="s">
        <v>595</v>
      </c>
      <c r="D366" s="7" t="s">
        <v>774</v>
      </c>
      <c r="E366" s="7" t="str">
        <f t="shared" si="15"/>
        <v>EAR</v>
      </c>
      <c r="F366" s="59" t="str">
        <f t="shared" si="16"/>
        <v>Yes</v>
      </c>
      <c r="G366" s="7">
        <f t="shared" si="17"/>
        <v>8</v>
      </c>
      <c r="H366" s="7">
        <f>COUNTIF($D$11:D366,D366)</f>
        <v>6</v>
      </c>
    </row>
    <row r="367" spans="2:8" x14ac:dyDescent="0.25">
      <c r="B367" s="64">
        <v>359</v>
      </c>
      <c r="C367" s="7" t="s">
        <v>596</v>
      </c>
      <c r="D367" s="7" t="s">
        <v>768</v>
      </c>
      <c r="E367" s="7" t="str">
        <f t="shared" si="15"/>
        <v>PDF</v>
      </c>
      <c r="F367" s="59" t="str">
        <f t="shared" si="16"/>
        <v>No</v>
      </c>
      <c r="G367" s="7">
        <f t="shared" si="17"/>
        <v>7</v>
      </c>
      <c r="H367" s="7">
        <f>COUNTIF($D$11:D367,D367)</f>
        <v>4</v>
      </c>
    </row>
    <row r="368" spans="2:8" x14ac:dyDescent="0.25">
      <c r="B368" s="64">
        <v>360</v>
      </c>
      <c r="C368" s="7" t="s">
        <v>597</v>
      </c>
      <c r="D368" s="7" t="s">
        <v>800</v>
      </c>
      <c r="E368" s="7" t="str">
        <f t="shared" si="15"/>
        <v>WLS</v>
      </c>
      <c r="F368" s="59" t="str">
        <f t="shared" si="16"/>
        <v>No</v>
      </c>
      <c r="G368" s="7">
        <f t="shared" si="17"/>
        <v>10</v>
      </c>
      <c r="H368" s="7">
        <f>COUNTIF($D$11:D368,D368)</f>
        <v>9</v>
      </c>
    </row>
    <row r="369" spans="2:8" x14ac:dyDescent="0.25">
      <c r="B369" s="64">
        <v>361</v>
      </c>
      <c r="C369" s="7" t="s">
        <v>598</v>
      </c>
      <c r="D369" s="7" t="s">
        <v>745</v>
      </c>
      <c r="E369" s="7" t="str">
        <f t="shared" si="15"/>
        <v>XKF</v>
      </c>
      <c r="F369" s="59" t="str">
        <f t="shared" si="16"/>
        <v>No</v>
      </c>
      <c r="G369" s="7">
        <f t="shared" si="17"/>
        <v>7</v>
      </c>
      <c r="H369" s="7">
        <f>COUNTIF($D$11:D369,D369)</f>
        <v>5</v>
      </c>
    </row>
    <row r="370" spans="2:8" x14ac:dyDescent="0.25">
      <c r="B370" s="64">
        <v>362</v>
      </c>
      <c r="C370" s="7" t="s">
        <v>599</v>
      </c>
      <c r="D370" s="7" t="s">
        <v>760</v>
      </c>
      <c r="E370" s="7" t="str">
        <f t="shared" si="15"/>
        <v>IZD</v>
      </c>
      <c r="F370" s="59" t="str">
        <f t="shared" si="16"/>
        <v>No</v>
      </c>
      <c r="G370" s="7">
        <f t="shared" si="17"/>
        <v>8</v>
      </c>
      <c r="H370" s="7">
        <f>COUNTIF($D$11:D370,D370)</f>
        <v>4</v>
      </c>
    </row>
    <row r="371" spans="2:8" x14ac:dyDescent="0.25">
      <c r="B371" s="64">
        <v>363</v>
      </c>
      <c r="C371" s="7" t="s">
        <v>600</v>
      </c>
      <c r="D371" s="7" t="s">
        <v>809</v>
      </c>
      <c r="E371" s="7" t="str">
        <f t="shared" si="15"/>
        <v>JCL</v>
      </c>
      <c r="F371" s="59" t="str">
        <f t="shared" si="16"/>
        <v>No</v>
      </c>
      <c r="G371" s="7">
        <f t="shared" si="17"/>
        <v>7</v>
      </c>
      <c r="H371" s="7">
        <f>COUNTIF($D$11:D371,D371)</f>
        <v>4</v>
      </c>
    </row>
    <row r="372" spans="2:8" x14ac:dyDescent="0.25">
      <c r="B372" s="64">
        <v>364</v>
      </c>
      <c r="C372" s="7" t="s">
        <v>601</v>
      </c>
      <c r="D372" s="7" t="s">
        <v>809</v>
      </c>
      <c r="E372" s="7" t="str">
        <f t="shared" si="15"/>
        <v>ETJ</v>
      </c>
      <c r="F372" s="59" t="str">
        <f t="shared" si="16"/>
        <v>No</v>
      </c>
      <c r="G372" s="7">
        <f t="shared" si="17"/>
        <v>7</v>
      </c>
      <c r="H372" s="7">
        <f>COUNTIF($D$11:D372,D372)</f>
        <v>5</v>
      </c>
    </row>
    <row r="373" spans="2:8" x14ac:dyDescent="0.25">
      <c r="B373" s="64">
        <v>365</v>
      </c>
      <c r="C373" s="7" t="s">
        <v>602</v>
      </c>
      <c r="D373" s="7" t="s">
        <v>774</v>
      </c>
      <c r="E373" s="7" t="str">
        <f t="shared" si="15"/>
        <v>AKM</v>
      </c>
      <c r="F373" s="59" t="str">
        <f t="shared" si="16"/>
        <v>No</v>
      </c>
      <c r="G373" s="7">
        <f t="shared" si="17"/>
        <v>8</v>
      </c>
      <c r="H373" s="7">
        <f>COUNTIF($D$11:D373,D373)</f>
        <v>7</v>
      </c>
    </row>
    <row r="374" spans="2:8" x14ac:dyDescent="0.25">
      <c r="B374" s="64">
        <v>366</v>
      </c>
      <c r="C374" s="7" t="s">
        <v>603</v>
      </c>
      <c r="D374" s="7" t="s">
        <v>756</v>
      </c>
      <c r="E374" s="7" t="str">
        <f t="shared" si="15"/>
        <v>FDD</v>
      </c>
      <c r="F374" s="59" t="str">
        <f t="shared" si="16"/>
        <v>No</v>
      </c>
      <c r="G374" s="7">
        <f t="shared" si="17"/>
        <v>11</v>
      </c>
      <c r="H374" s="7">
        <f>COUNTIF($D$11:D374,D374)</f>
        <v>8</v>
      </c>
    </row>
    <row r="375" spans="2:8" x14ac:dyDescent="0.25">
      <c r="B375" s="64">
        <v>367</v>
      </c>
      <c r="C375" s="7" t="s">
        <v>604</v>
      </c>
      <c r="D375" s="7" t="s">
        <v>813</v>
      </c>
      <c r="E375" s="7" t="str">
        <f t="shared" si="15"/>
        <v>IWR</v>
      </c>
      <c r="F375" s="59" t="str">
        <f t="shared" si="16"/>
        <v>No</v>
      </c>
      <c r="G375" s="7">
        <f t="shared" si="17"/>
        <v>8</v>
      </c>
      <c r="H375" s="7">
        <f>COUNTIF($D$11:D375,D375)</f>
        <v>6</v>
      </c>
    </row>
    <row r="376" spans="2:8" x14ac:dyDescent="0.25">
      <c r="B376" s="64">
        <v>368</v>
      </c>
      <c r="C376" s="7" t="s">
        <v>605</v>
      </c>
      <c r="D376" s="7" t="s">
        <v>779</v>
      </c>
      <c r="E376" s="7" t="str">
        <f t="shared" si="15"/>
        <v>DBH</v>
      </c>
      <c r="F376" s="59" t="str">
        <f t="shared" si="16"/>
        <v>No</v>
      </c>
      <c r="G376" s="7">
        <f t="shared" si="17"/>
        <v>5</v>
      </c>
      <c r="H376" s="7">
        <f>COUNTIF($D$11:D376,D376)</f>
        <v>3</v>
      </c>
    </row>
    <row r="377" spans="2:8" x14ac:dyDescent="0.25">
      <c r="B377" s="64">
        <v>369</v>
      </c>
      <c r="C377" s="7" t="s">
        <v>606</v>
      </c>
      <c r="D377" s="7" t="s">
        <v>789</v>
      </c>
      <c r="E377" s="7" t="str">
        <f t="shared" si="15"/>
        <v>BJQ</v>
      </c>
      <c r="F377" s="59" t="str">
        <f t="shared" si="16"/>
        <v>No</v>
      </c>
      <c r="G377" s="7">
        <f t="shared" si="17"/>
        <v>7</v>
      </c>
      <c r="H377" s="7">
        <f>COUNTIF($D$11:D377,D377)</f>
        <v>6</v>
      </c>
    </row>
    <row r="378" spans="2:8" x14ac:dyDescent="0.25">
      <c r="B378" s="64">
        <v>370</v>
      </c>
      <c r="C378" s="7" t="s">
        <v>607</v>
      </c>
      <c r="D378" s="7" t="s">
        <v>772</v>
      </c>
      <c r="E378" s="7" t="str">
        <f t="shared" si="15"/>
        <v>CDH</v>
      </c>
      <c r="F378" s="59" t="str">
        <f t="shared" si="16"/>
        <v>No</v>
      </c>
      <c r="G378" s="7">
        <f t="shared" si="17"/>
        <v>10</v>
      </c>
      <c r="H378" s="7">
        <f>COUNTIF($D$11:D378,D378)</f>
        <v>8</v>
      </c>
    </row>
    <row r="379" spans="2:8" x14ac:dyDescent="0.25">
      <c r="B379" s="64">
        <v>371</v>
      </c>
      <c r="C379" s="7" t="s">
        <v>608</v>
      </c>
      <c r="D379" s="7" t="s">
        <v>760</v>
      </c>
      <c r="E379" s="7" t="str">
        <f t="shared" si="15"/>
        <v>ZNL</v>
      </c>
      <c r="F379" s="59" t="str">
        <f t="shared" si="16"/>
        <v>No</v>
      </c>
      <c r="G379" s="7">
        <f t="shared" si="17"/>
        <v>8</v>
      </c>
      <c r="H379" s="7">
        <f>COUNTIF($D$11:D379,D379)</f>
        <v>5</v>
      </c>
    </row>
    <row r="380" spans="2:8" x14ac:dyDescent="0.25">
      <c r="B380" s="64">
        <v>372</v>
      </c>
      <c r="C380" s="7" t="s">
        <v>609</v>
      </c>
      <c r="D380" s="7" t="s">
        <v>776</v>
      </c>
      <c r="E380" s="7" t="str">
        <f t="shared" si="15"/>
        <v>ZOD</v>
      </c>
      <c r="F380" s="59" t="str">
        <f t="shared" si="16"/>
        <v>No</v>
      </c>
      <c r="G380" s="7">
        <f t="shared" si="17"/>
        <v>6</v>
      </c>
      <c r="H380" s="7">
        <f>COUNTIF($D$11:D380,D380)</f>
        <v>5</v>
      </c>
    </row>
    <row r="381" spans="2:8" x14ac:dyDescent="0.25">
      <c r="B381" s="64">
        <v>373</v>
      </c>
      <c r="C381" s="7" t="s">
        <v>610</v>
      </c>
      <c r="D381" s="7" t="s">
        <v>766</v>
      </c>
      <c r="E381" s="7" t="str">
        <f t="shared" si="15"/>
        <v>UXO</v>
      </c>
      <c r="F381" s="59" t="str">
        <f t="shared" si="16"/>
        <v>No</v>
      </c>
      <c r="G381" s="7">
        <f t="shared" si="17"/>
        <v>10</v>
      </c>
      <c r="H381" s="7">
        <f>COUNTIF($D$11:D381,D381)</f>
        <v>7</v>
      </c>
    </row>
    <row r="382" spans="2:8" x14ac:dyDescent="0.25">
      <c r="B382" s="64">
        <v>374</v>
      </c>
      <c r="C382" s="7" t="s">
        <v>611</v>
      </c>
      <c r="D382" s="7" t="s">
        <v>780</v>
      </c>
      <c r="E382" s="7" t="str">
        <f t="shared" si="15"/>
        <v>MIY</v>
      </c>
      <c r="F382" s="59" t="str">
        <f t="shared" si="16"/>
        <v>No</v>
      </c>
      <c r="G382" s="7">
        <f t="shared" si="17"/>
        <v>6</v>
      </c>
      <c r="H382" s="7">
        <f>COUNTIF($D$11:D382,D382)</f>
        <v>4</v>
      </c>
    </row>
    <row r="383" spans="2:8" x14ac:dyDescent="0.25">
      <c r="B383" s="64">
        <v>375</v>
      </c>
      <c r="C383" s="7" t="s">
        <v>612</v>
      </c>
      <c r="D383" s="7" t="s">
        <v>780</v>
      </c>
      <c r="E383" s="7" t="str">
        <f t="shared" si="15"/>
        <v>AJD</v>
      </c>
      <c r="F383" s="59" t="str">
        <f t="shared" si="16"/>
        <v>No</v>
      </c>
      <c r="G383" s="7">
        <f t="shared" si="17"/>
        <v>6</v>
      </c>
      <c r="H383" s="7">
        <f>COUNTIF($D$11:D383,D383)</f>
        <v>5</v>
      </c>
    </row>
    <row r="384" spans="2:8" x14ac:dyDescent="0.25">
      <c r="B384" s="64">
        <v>376</v>
      </c>
      <c r="C384" s="7" t="s">
        <v>613</v>
      </c>
      <c r="D384" s="7" t="s">
        <v>762</v>
      </c>
      <c r="E384" s="7" t="str">
        <f t="shared" si="15"/>
        <v>SVP</v>
      </c>
      <c r="F384" s="59" t="str">
        <f t="shared" si="16"/>
        <v>No</v>
      </c>
      <c r="G384" s="7">
        <f t="shared" si="17"/>
        <v>9</v>
      </c>
      <c r="H384" s="7">
        <f>COUNTIF($D$11:D384,D384)</f>
        <v>6</v>
      </c>
    </row>
    <row r="385" spans="2:8" x14ac:dyDescent="0.25">
      <c r="B385" s="64">
        <v>377</v>
      </c>
      <c r="C385" s="7" t="s">
        <v>614</v>
      </c>
      <c r="D385" s="7" t="s">
        <v>746</v>
      </c>
      <c r="E385" s="7" t="str">
        <f t="shared" si="15"/>
        <v>QNQ</v>
      </c>
      <c r="F385" s="59" t="str">
        <f t="shared" si="16"/>
        <v>No</v>
      </c>
      <c r="G385" s="7">
        <f t="shared" si="17"/>
        <v>4</v>
      </c>
      <c r="H385" s="7">
        <f>COUNTIF($D$11:D385,D385)</f>
        <v>3</v>
      </c>
    </row>
    <row r="386" spans="2:8" x14ac:dyDescent="0.25">
      <c r="B386" s="64">
        <v>378</v>
      </c>
      <c r="C386" s="7" t="s">
        <v>615</v>
      </c>
      <c r="D386" s="7" t="s">
        <v>773</v>
      </c>
      <c r="E386" s="7" t="str">
        <f t="shared" si="15"/>
        <v>XMS</v>
      </c>
      <c r="F386" s="59" t="str">
        <f t="shared" si="16"/>
        <v>No</v>
      </c>
      <c r="G386" s="7">
        <f t="shared" si="17"/>
        <v>9</v>
      </c>
      <c r="H386" s="7">
        <f>COUNTIF($D$11:D386,D386)</f>
        <v>8</v>
      </c>
    </row>
    <row r="387" spans="2:8" x14ac:dyDescent="0.25">
      <c r="B387" s="64">
        <v>379</v>
      </c>
      <c r="C387" s="7" t="s">
        <v>616</v>
      </c>
      <c r="D387" s="7" t="s">
        <v>765</v>
      </c>
      <c r="E387" s="7" t="str">
        <f t="shared" si="15"/>
        <v>INR</v>
      </c>
      <c r="F387" s="59" t="str">
        <f t="shared" si="16"/>
        <v>Yes</v>
      </c>
      <c r="G387" s="7">
        <f t="shared" si="17"/>
        <v>8</v>
      </c>
      <c r="H387" s="7">
        <f>COUNTIF($D$11:D387,D387)</f>
        <v>6</v>
      </c>
    </row>
    <row r="388" spans="2:8" x14ac:dyDescent="0.25">
      <c r="B388" s="64">
        <v>380</v>
      </c>
      <c r="C388" s="7" t="s">
        <v>617</v>
      </c>
      <c r="D388" s="7" t="s">
        <v>797</v>
      </c>
      <c r="E388" s="7" t="str">
        <f t="shared" si="15"/>
        <v>TQE</v>
      </c>
      <c r="F388" s="59" t="str">
        <f t="shared" si="16"/>
        <v>No</v>
      </c>
      <c r="G388" s="7">
        <f t="shared" si="17"/>
        <v>6</v>
      </c>
      <c r="H388" s="7">
        <f>COUNTIF($D$11:D388,D388)</f>
        <v>3</v>
      </c>
    </row>
    <row r="389" spans="2:8" x14ac:dyDescent="0.25">
      <c r="B389" s="64">
        <v>381</v>
      </c>
      <c r="C389" s="7" t="s">
        <v>618</v>
      </c>
      <c r="D389" s="7" t="s">
        <v>770</v>
      </c>
      <c r="E389" s="7" t="str">
        <f t="shared" si="15"/>
        <v>OKP</v>
      </c>
      <c r="F389" s="59" t="str">
        <f t="shared" si="16"/>
        <v>No</v>
      </c>
      <c r="G389" s="7">
        <f t="shared" si="17"/>
        <v>6</v>
      </c>
      <c r="H389" s="7">
        <f>COUNTIF($D$11:D389,D389)</f>
        <v>6</v>
      </c>
    </row>
    <row r="390" spans="2:8" x14ac:dyDescent="0.25">
      <c r="B390" s="64">
        <v>382</v>
      </c>
      <c r="C390" s="7" t="s">
        <v>619</v>
      </c>
      <c r="D390" s="7" t="s">
        <v>797</v>
      </c>
      <c r="E390" s="7" t="str">
        <f t="shared" si="15"/>
        <v>VII</v>
      </c>
      <c r="F390" s="59" t="str">
        <f t="shared" si="16"/>
        <v>Yes</v>
      </c>
      <c r="G390" s="7">
        <f t="shared" si="17"/>
        <v>6</v>
      </c>
      <c r="H390" s="7">
        <f>COUNTIF($D$11:D390,D390)</f>
        <v>4</v>
      </c>
    </row>
    <row r="391" spans="2:8" x14ac:dyDescent="0.25">
      <c r="B391" s="64">
        <v>383</v>
      </c>
      <c r="C391" s="7" t="s">
        <v>620</v>
      </c>
      <c r="D391" s="7" t="s">
        <v>816</v>
      </c>
      <c r="E391" s="7" t="str">
        <f t="shared" si="15"/>
        <v>MPL</v>
      </c>
      <c r="F391" s="59" t="str">
        <f t="shared" si="16"/>
        <v>No</v>
      </c>
      <c r="G391" s="7">
        <f t="shared" si="17"/>
        <v>6</v>
      </c>
      <c r="H391" s="7">
        <f>COUNTIF($D$11:D391,D391)</f>
        <v>3</v>
      </c>
    </row>
    <row r="392" spans="2:8" x14ac:dyDescent="0.25">
      <c r="B392" s="64">
        <v>384</v>
      </c>
      <c r="C392" s="7" t="s">
        <v>621</v>
      </c>
      <c r="D392" s="7" t="s">
        <v>768</v>
      </c>
      <c r="E392" s="7" t="str">
        <f t="shared" si="15"/>
        <v>BZI</v>
      </c>
      <c r="F392" s="59" t="str">
        <f t="shared" si="16"/>
        <v>No</v>
      </c>
      <c r="G392" s="7">
        <f t="shared" si="17"/>
        <v>7</v>
      </c>
      <c r="H392" s="7">
        <f>COUNTIF($D$11:D392,D392)</f>
        <v>5</v>
      </c>
    </row>
    <row r="393" spans="2:8" x14ac:dyDescent="0.25">
      <c r="B393" s="64">
        <v>385</v>
      </c>
      <c r="C393" s="7" t="s">
        <v>622</v>
      </c>
      <c r="D393" s="7" t="s">
        <v>760</v>
      </c>
      <c r="E393" s="7" t="str">
        <f t="shared" si="15"/>
        <v>KRN</v>
      </c>
      <c r="F393" s="59" t="str">
        <f t="shared" si="16"/>
        <v>No</v>
      </c>
      <c r="G393" s="7">
        <f t="shared" si="17"/>
        <v>8</v>
      </c>
      <c r="H393" s="7">
        <f>COUNTIF($D$11:D393,D393)</f>
        <v>6</v>
      </c>
    </row>
    <row r="394" spans="2:8" x14ac:dyDescent="0.25">
      <c r="B394" s="64">
        <v>386</v>
      </c>
      <c r="C394" s="7" t="s">
        <v>623</v>
      </c>
      <c r="D394" s="7" t="s">
        <v>787</v>
      </c>
      <c r="E394" s="7" t="str">
        <f t="shared" si="15"/>
        <v>QOP</v>
      </c>
      <c r="F394" s="59" t="str">
        <f t="shared" si="16"/>
        <v>No</v>
      </c>
      <c r="G394" s="7">
        <f t="shared" si="17"/>
        <v>8</v>
      </c>
      <c r="H394" s="7">
        <f>COUNTIF($D$11:D394,D394)</f>
        <v>7</v>
      </c>
    </row>
    <row r="395" spans="2:8" x14ac:dyDescent="0.25">
      <c r="B395" s="64">
        <v>387</v>
      </c>
      <c r="C395" s="7" t="s">
        <v>624</v>
      </c>
      <c r="D395" s="7" t="s">
        <v>800</v>
      </c>
      <c r="E395" s="7" t="str">
        <f t="shared" si="15"/>
        <v>OHT</v>
      </c>
      <c r="F395" s="59" t="str">
        <f t="shared" si="16"/>
        <v>No</v>
      </c>
      <c r="G395" s="7">
        <f t="shared" si="17"/>
        <v>10</v>
      </c>
      <c r="H395" s="7">
        <f>COUNTIF($D$11:D395,D395)</f>
        <v>10</v>
      </c>
    </row>
    <row r="396" spans="2:8" x14ac:dyDescent="0.25">
      <c r="B396" s="64">
        <v>388</v>
      </c>
      <c r="C396" s="7" t="s">
        <v>625</v>
      </c>
      <c r="D396" s="7" t="s">
        <v>795</v>
      </c>
      <c r="E396" s="7" t="str">
        <f t="shared" ref="E396:E459" si="18">MID(C396,FIND("-",C396,2)-3,3)</f>
        <v>WMO</v>
      </c>
      <c r="F396" s="59" t="str">
        <f t="shared" ref="F396:F459" si="19">IF(COUNTIF($E$9:$E$508,E396)=1,"No","Yes")</f>
        <v>No</v>
      </c>
      <c r="G396" s="7">
        <f t="shared" ref="G396:G459" si="20">COUNTIF($D$9:$D$508,D396)</f>
        <v>8</v>
      </c>
      <c r="H396" s="7">
        <f>COUNTIF($D$11:D396,D396)</f>
        <v>7</v>
      </c>
    </row>
    <row r="397" spans="2:8" x14ac:dyDescent="0.25">
      <c r="B397" s="64">
        <v>389</v>
      </c>
      <c r="C397" s="7" t="s">
        <v>626</v>
      </c>
      <c r="D397" s="7" t="s">
        <v>762</v>
      </c>
      <c r="E397" s="7" t="str">
        <f t="shared" si="18"/>
        <v>OPO</v>
      </c>
      <c r="F397" s="59" t="str">
        <f t="shared" si="19"/>
        <v>No</v>
      </c>
      <c r="G397" s="7">
        <f t="shared" si="20"/>
        <v>9</v>
      </c>
      <c r="H397" s="7">
        <f>COUNTIF($D$11:D397,D397)</f>
        <v>7</v>
      </c>
    </row>
    <row r="398" spans="2:8" x14ac:dyDescent="0.25">
      <c r="B398" s="64">
        <v>390</v>
      </c>
      <c r="C398" s="7" t="s">
        <v>627</v>
      </c>
      <c r="D398" s="7" t="s">
        <v>765</v>
      </c>
      <c r="E398" s="7" t="str">
        <f t="shared" si="18"/>
        <v>PZV</v>
      </c>
      <c r="F398" s="59" t="str">
        <f t="shared" si="19"/>
        <v>No</v>
      </c>
      <c r="G398" s="7">
        <f t="shared" si="20"/>
        <v>8</v>
      </c>
      <c r="H398" s="7">
        <f>COUNTIF($D$11:D398,D398)</f>
        <v>7</v>
      </c>
    </row>
    <row r="399" spans="2:8" x14ac:dyDescent="0.25">
      <c r="B399" s="64">
        <v>391</v>
      </c>
      <c r="C399" s="7" t="s">
        <v>628</v>
      </c>
      <c r="D399" s="7" t="s">
        <v>807</v>
      </c>
      <c r="E399" s="7" t="str">
        <f t="shared" si="18"/>
        <v>YIY</v>
      </c>
      <c r="F399" s="59" t="str">
        <f t="shared" si="19"/>
        <v>No</v>
      </c>
      <c r="G399" s="7">
        <f t="shared" si="20"/>
        <v>5</v>
      </c>
      <c r="H399" s="7">
        <f>COUNTIF($D$11:D399,D399)</f>
        <v>4</v>
      </c>
    </row>
    <row r="400" spans="2:8" x14ac:dyDescent="0.25">
      <c r="B400" s="64">
        <v>392</v>
      </c>
      <c r="C400" s="7" t="s">
        <v>629</v>
      </c>
      <c r="D400" s="7" t="s">
        <v>771</v>
      </c>
      <c r="E400" s="7" t="str">
        <f t="shared" si="18"/>
        <v>DYF</v>
      </c>
      <c r="F400" s="59" t="str">
        <f t="shared" si="19"/>
        <v>No</v>
      </c>
      <c r="G400" s="7">
        <f t="shared" si="20"/>
        <v>11</v>
      </c>
      <c r="H400" s="7">
        <f>COUNTIF($D$11:D400,D400)</f>
        <v>9</v>
      </c>
    </row>
    <row r="401" spans="2:8" x14ac:dyDescent="0.25">
      <c r="B401" s="64">
        <v>393</v>
      </c>
      <c r="C401" s="7" t="s">
        <v>630</v>
      </c>
      <c r="D401" s="7" t="s">
        <v>809</v>
      </c>
      <c r="E401" s="7" t="str">
        <f t="shared" si="18"/>
        <v>MVS</v>
      </c>
      <c r="F401" s="59" t="str">
        <f t="shared" si="19"/>
        <v>No</v>
      </c>
      <c r="G401" s="7">
        <f t="shared" si="20"/>
        <v>7</v>
      </c>
      <c r="H401" s="7">
        <f>COUNTIF($D$11:D401,D401)</f>
        <v>6</v>
      </c>
    </row>
    <row r="402" spans="2:8" x14ac:dyDescent="0.25">
      <c r="B402" s="64">
        <v>394</v>
      </c>
      <c r="C402" s="7" t="s">
        <v>631</v>
      </c>
      <c r="D402" s="7" t="s">
        <v>813</v>
      </c>
      <c r="E402" s="7" t="str">
        <f t="shared" si="18"/>
        <v>CBN</v>
      </c>
      <c r="F402" s="59" t="str">
        <f t="shared" si="19"/>
        <v>No</v>
      </c>
      <c r="G402" s="7">
        <f t="shared" si="20"/>
        <v>8</v>
      </c>
      <c r="H402" s="7">
        <f>COUNTIF($D$11:D402,D402)</f>
        <v>7</v>
      </c>
    </row>
    <row r="403" spans="2:8" x14ac:dyDescent="0.25">
      <c r="B403" s="64">
        <v>395</v>
      </c>
      <c r="C403" s="7" t="s">
        <v>632</v>
      </c>
      <c r="D403" s="7" t="s">
        <v>802</v>
      </c>
      <c r="E403" s="7" t="str">
        <f t="shared" si="18"/>
        <v>LZF</v>
      </c>
      <c r="F403" s="59" t="str">
        <f t="shared" si="19"/>
        <v>No</v>
      </c>
      <c r="G403" s="7">
        <f t="shared" si="20"/>
        <v>4</v>
      </c>
      <c r="H403" s="7">
        <f>COUNTIF($D$11:D403,D403)</f>
        <v>4</v>
      </c>
    </row>
    <row r="404" spans="2:8" x14ac:dyDescent="0.25">
      <c r="B404" s="64">
        <v>396</v>
      </c>
      <c r="C404" s="7" t="s">
        <v>633</v>
      </c>
      <c r="D404" s="7" t="s">
        <v>811</v>
      </c>
      <c r="E404" s="7" t="str">
        <f t="shared" si="18"/>
        <v>KNY</v>
      </c>
      <c r="F404" s="59" t="str">
        <f t="shared" si="19"/>
        <v>No</v>
      </c>
      <c r="G404" s="7">
        <f t="shared" si="20"/>
        <v>4</v>
      </c>
      <c r="H404" s="7">
        <f>COUNTIF($D$11:D404,D404)</f>
        <v>3</v>
      </c>
    </row>
    <row r="405" spans="2:8" x14ac:dyDescent="0.25">
      <c r="B405" s="64">
        <v>397</v>
      </c>
      <c r="C405" s="7" t="s">
        <v>634</v>
      </c>
      <c r="D405" s="7" t="s">
        <v>808</v>
      </c>
      <c r="E405" s="7" t="str">
        <f t="shared" si="18"/>
        <v>AKB</v>
      </c>
      <c r="F405" s="59" t="str">
        <f t="shared" si="19"/>
        <v>No</v>
      </c>
      <c r="G405" s="7">
        <f t="shared" si="20"/>
        <v>9</v>
      </c>
      <c r="H405" s="7">
        <f>COUNTIF($D$11:D405,D405)</f>
        <v>4</v>
      </c>
    </row>
    <row r="406" spans="2:8" x14ac:dyDescent="0.25">
      <c r="B406" s="64">
        <v>398</v>
      </c>
      <c r="C406" s="7" t="s">
        <v>635</v>
      </c>
      <c r="D406" s="7" t="s">
        <v>785</v>
      </c>
      <c r="E406" s="7" t="str">
        <f t="shared" si="18"/>
        <v>QJJ</v>
      </c>
      <c r="F406" s="59" t="str">
        <f t="shared" si="19"/>
        <v>No</v>
      </c>
      <c r="G406" s="7">
        <f t="shared" si="20"/>
        <v>7</v>
      </c>
      <c r="H406" s="7">
        <f>COUNTIF($D$11:D406,D406)</f>
        <v>6</v>
      </c>
    </row>
    <row r="407" spans="2:8" x14ac:dyDescent="0.25">
      <c r="B407" s="64">
        <v>399</v>
      </c>
      <c r="C407" s="7" t="s">
        <v>636</v>
      </c>
      <c r="D407" s="7" t="s">
        <v>812</v>
      </c>
      <c r="E407" s="7" t="str">
        <f t="shared" si="18"/>
        <v>PQA</v>
      </c>
      <c r="F407" s="59" t="str">
        <f t="shared" si="19"/>
        <v>No</v>
      </c>
      <c r="G407" s="7">
        <f t="shared" si="20"/>
        <v>7</v>
      </c>
      <c r="H407" s="7">
        <f>COUNTIF($D$11:D407,D407)</f>
        <v>6</v>
      </c>
    </row>
    <row r="408" spans="2:8" x14ac:dyDescent="0.25">
      <c r="B408" s="64">
        <v>400</v>
      </c>
      <c r="C408" s="7" t="s">
        <v>637</v>
      </c>
      <c r="D408" s="7" t="s">
        <v>816</v>
      </c>
      <c r="E408" s="7" t="str">
        <f t="shared" si="18"/>
        <v>LRE</v>
      </c>
      <c r="F408" s="59" t="str">
        <f t="shared" si="19"/>
        <v>No</v>
      </c>
      <c r="G408" s="7">
        <f t="shared" si="20"/>
        <v>6</v>
      </c>
      <c r="H408" s="7">
        <f>COUNTIF($D$11:D408,D408)</f>
        <v>4</v>
      </c>
    </row>
    <row r="409" spans="2:8" x14ac:dyDescent="0.25">
      <c r="B409" s="64">
        <v>401</v>
      </c>
      <c r="C409" s="7" t="s">
        <v>638</v>
      </c>
      <c r="D409" s="7" t="s">
        <v>779</v>
      </c>
      <c r="E409" s="7" t="str">
        <f t="shared" si="18"/>
        <v>PEE</v>
      </c>
      <c r="F409" s="59" t="str">
        <f t="shared" si="19"/>
        <v>No</v>
      </c>
      <c r="G409" s="7">
        <f t="shared" si="20"/>
        <v>5</v>
      </c>
      <c r="H409" s="7">
        <f>COUNTIF($D$11:D409,D409)</f>
        <v>4</v>
      </c>
    </row>
    <row r="410" spans="2:8" x14ac:dyDescent="0.25">
      <c r="B410" s="64">
        <v>402</v>
      </c>
      <c r="C410" s="7" t="s">
        <v>639</v>
      </c>
      <c r="D410" s="7" t="s">
        <v>763</v>
      </c>
      <c r="E410" s="7" t="str">
        <f t="shared" si="18"/>
        <v>IHO</v>
      </c>
      <c r="F410" s="59" t="str">
        <f t="shared" si="19"/>
        <v>No</v>
      </c>
      <c r="G410" s="7">
        <f t="shared" si="20"/>
        <v>12</v>
      </c>
      <c r="H410" s="7">
        <f>COUNTIF($D$11:D410,D410)</f>
        <v>12</v>
      </c>
    </row>
    <row r="411" spans="2:8" x14ac:dyDescent="0.25">
      <c r="B411" s="64">
        <v>403</v>
      </c>
      <c r="C411" s="7" t="s">
        <v>640</v>
      </c>
      <c r="D411" s="7" t="s">
        <v>784</v>
      </c>
      <c r="E411" s="7" t="str">
        <f t="shared" si="18"/>
        <v>JTG</v>
      </c>
      <c r="F411" s="59" t="str">
        <f t="shared" si="19"/>
        <v>No</v>
      </c>
      <c r="G411" s="7">
        <f t="shared" si="20"/>
        <v>9</v>
      </c>
      <c r="H411" s="7">
        <f>COUNTIF($D$11:D411,D411)</f>
        <v>6</v>
      </c>
    </row>
    <row r="412" spans="2:8" x14ac:dyDescent="0.25">
      <c r="B412" s="64">
        <v>404</v>
      </c>
      <c r="C412" s="7" t="s">
        <v>641</v>
      </c>
      <c r="D412" s="7" t="s">
        <v>771</v>
      </c>
      <c r="E412" s="7" t="str">
        <f t="shared" si="18"/>
        <v>UYG</v>
      </c>
      <c r="F412" s="59" t="str">
        <f t="shared" si="19"/>
        <v>No</v>
      </c>
      <c r="G412" s="7">
        <f t="shared" si="20"/>
        <v>11</v>
      </c>
      <c r="H412" s="7">
        <f>COUNTIF($D$11:D412,D412)</f>
        <v>10</v>
      </c>
    </row>
    <row r="413" spans="2:8" x14ac:dyDescent="0.25">
      <c r="B413" s="64">
        <v>405</v>
      </c>
      <c r="C413" s="7" t="s">
        <v>642</v>
      </c>
      <c r="D413" s="7" t="s">
        <v>808</v>
      </c>
      <c r="E413" s="7" t="str">
        <f t="shared" si="18"/>
        <v>UXI</v>
      </c>
      <c r="F413" s="59" t="str">
        <f t="shared" si="19"/>
        <v>Yes</v>
      </c>
      <c r="G413" s="7">
        <f t="shared" si="20"/>
        <v>9</v>
      </c>
      <c r="H413" s="7">
        <f>COUNTIF($D$11:D413,D413)</f>
        <v>5</v>
      </c>
    </row>
    <row r="414" spans="2:8" x14ac:dyDescent="0.25">
      <c r="B414" s="64">
        <v>406</v>
      </c>
      <c r="C414" s="7" t="s">
        <v>643</v>
      </c>
      <c r="D414" s="7" t="s">
        <v>766</v>
      </c>
      <c r="E414" s="7" t="str">
        <f t="shared" si="18"/>
        <v>EIJ</v>
      </c>
      <c r="F414" s="59" t="str">
        <f t="shared" si="19"/>
        <v>No</v>
      </c>
      <c r="G414" s="7">
        <f t="shared" si="20"/>
        <v>10</v>
      </c>
      <c r="H414" s="7">
        <f>COUNTIF($D$11:D414,D414)</f>
        <v>8</v>
      </c>
    </row>
    <row r="415" spans="2:8" x14ac:dyDescent="0.25">
      <c r="B415" s="64">
        <v>407</v>
      </c>
      <c r="C415" s="7" t="s">
        <v>644</v>
      </c>
      <c r="D415" s="7" t="s">
        <v>784</v>
      </c>
      <c r="E415" s="7" t="str">
        <f t="shared" si="18"/>
        <v>WGQ</v>
      </c>
      <c r="F415" s="59" t="str">
        <f t="shared" si="19"/>
        <v>No</v>
      </c>
      <c r="G415" s="7">
        <f t="shared" si="20"/>
        <v>9</v>
      </c>
      <c r="H415" s="7">
        <f>COUNTIF($D$11:D415,D415)</f>
        <v>7</v>
      </c>
    </row>
    <row r="416" spans="2:8" x14ac:dyDescent="0.25">
      <c r="B416" s="64">
        <v>408</v>
      </c>
      <c r="C416" s="7" t="s">
        <v>645</v>
      </c>
      <c r="D416" s="7" t="s">
        <v>816</v>
      </c>
      <c r="E416" s="7" t="str">
        <f t="shared" si="18"/>
        <v>RVQ</v>
      </c>
      <c r="F416" s="59" t="str">
        <f t="shared" si="19"/>
        <v>No</v>
      </c>
      <c r="G416" s="7">
        <f t="shared" si="20"/>
        <v>6</v>
      </c>
      <c r="H416" s="7">
        <f>COUNTIF($D$11:D416,D416)</f>
        <v>5</v>
      </c>
    </row>
    <row r="417" spans="2:8" x14ac:dyDescent="0.25">
      <c r="B417" s="64">
        <v>409</v>
      </c>
      <c r="C417" s="7" t="s">
        <v>646</v>
      </c>
      <c r="D417" s="7" t="s">
        <v>813</v>
      </c>
      <c r="E417" s="7" t="str">
        <f t="shared" si="18"/>
        <v>SCD</v>
      </c>
      <c r="F417" s="59" t="str">
        <f t="shared" si="19"/>
        <v>No</v>
      </c>
      <c r="G417" s="7">
        <f t="shared" si="20"/>
        <v>8</v>
      </c>
      <c r="H417" s="7">
        <f>COUNTIF($D$11:D417,D417)</f>
        <v>8</v>
      </c>
    </row>
    <row r="418" spans="2:8" x14ac:dyDescent="0.25">
      <c r="B418" s="64">
        <v>410</v>
      </c>
      <c r="C418" s="7" t="s">
        <v>647</v>
      </c>
      <c r="D418" s="7" t="s">
        <v>790</v>
      </c>
      <c r="E418" s="7" t="str">
        <f t="shared" si="18"/>
        <v>LFY</v>
      </c>
      <c r="F418" s="59" t="str">
        <f t="shared" si="19"/>
        <v>No</v>
      </c>
      <c r="G418" s="7">
        <f t="shared" si="20"/>
        <v>11</v>
      </c>
      <c r="H418" s="7">
        <f>COUNTIF($D$11:D418,D418)</f>
        <v>8</v>
      </c>
    </row>
    <row r="419" spans="2:8" x14ac:dyDescent="0.25">
      <c r="B419" s="64">
        <v>411</v>
      </c>
      <c r="C419" s="7" t="s">
        <v>648</v>
      </c>
      <c r="D419" s="7" t="s">
        <v>799</v>
      </c>
      <c r="E419" s="7" t="str">
        <f t="shared" si="18"/>
        <v>DYQ</v>
      </c>
      <c r="F419" s="59" t="str">
        <f t="shared" si="19"/>
        <v>No</v>
      </c>
      <c r="G419" s="7">
        <f t="shared" si="20"/>
        <v>8</v>
      </c>
      <c r="H419" s="7">
        <f>COUNTIF($D$11:D419,D419)</f>
        <v>7</v>
      </c>
    </row>
    <row r="420" spans="2:8" x14ac:dyDescent="0.25">
      <c r="B420" s="64">
        <v>412</v>
      </c>
      <c r="C420" s="7" t="s">
        <v>649</v>
      </c>
      <c r="D420" s="7" t="s">
        <v>803</v>
      </c>
      <c r="E420" s="7" t="str">
        <f t="shared" si="18"/>
        <v>EKH</v>
      </c>
      <c r="F420" s="59" t="str">
        <f t="shared" si="19"/>
        <v>No</v>
      </c>
      <c r="G420" s="7">
        <f t="shared" si="20"/>
        <v>6</v>
      </c>
      <c r="H420" s="7">
        <f>COUNTIF($D$11:D420,D420)</f>
        <v>5</v>
      </c>
    </row>
    <row r="421" spans="2:8" x14ac:dyDescent="0.25">
      <c r="B421" s="64">
        <v>413</v>
      </c>
      <c r="C421" s="7" t="s">
        <v>650</v>
      </c>
      <c r="D421" s="7" t="s">
        <v>807</v>
      </c>
      <c r="E421" s="7" t="str">
        <f t="shared" si="18"/>
        <v>ZTU</v>
      </c>
      <c r="F421" s="59" t="str">
        <f t="shared" si="19"/>
        <v>No</v>
      </c>
      <c r="G421" s="7">
        <f t="shared" si="20"/>
        <v>5</v>
      </c>
      <c r="H421" s="7">
        <f>COUNTIF($D$11:D421,D421)</f>
        <v>5</v>
      </c>
    </row>
    <row r="422" spans="2:8" x14ac:dyDescent="0.25">
      <c r="B422" s="64">
        <v>414</v>
      </c>
      <c r="C422" s="7" t="s">
        <v>651</v>
      </c>
      <c r="D422" s="7" t="s">
        <v>766</v>
      </c>
      <c r="E422" s="7" t="str">
        <f t="shared" si="18"/>
        <v>QSY</v>
      </c>
      <c r="F422" s="59" t="str">
        <f t="shared" si="19"/>
        <v>No</v>
      </c>
      <c r="G422" s="7">
        <f t="shared" si="20"/>
        <v>10</v>
      </c>
      <c r="H422" s="7">
        <f>COUNTIF($D$11:D422,D422)</f>
        <v>9</v>
      </c>
    </row>
    <row r="423" spans="2:8" x14ac:dyDescent="0.25">
      <c r="B423" s="64">
        <v>415</v>
      </c>
      <c r="C423" s="7" t="s">
        <v>652</v>
      </c>
      <c r="D423" s="7" t="s">
        <v>808</v>
      </c>
      <c r="E423" s="7" t="str">
        <f t="shared" si="18"/>
        <v>OTJ</v>
      </c>
      <c r="F423" s="59" t="str">
        <f t="shared" si="19"/>
        <v>No</v>
      </c>
      <c r="G423" s="7">
        <f t="shared" si="20"/>
        <v>9</v>
      </c>
      <c r="H423" s="7">
        <f>COUNTIF($D$11:D423,D423)</f>
        <v>6</v>
      </c>
    </row>
    <row r="424" spans="2:8" x14ac:dyDescent="0.25">
      <c r="B424" s="64">
        <v>416</v>
      </c>
      <c r="C424" s="7" t="s">
        <v>653</v>
      </c>
      <c r="D424" s="7" t="s">
        <v>757</v>
      </c>
      <c r="E424" s="7" t="str">
        <f t="shared" si="18"/>
        <v>LXS</v>
      </c>
      <c r="F424" s="59" t="str">
        <f t="shared" si="19"/>
        <v>Yes</v>
      </c>
      <c r="G424" s="7">
        <f t="shared" si="20"/>
        <v>9</v>
      </c>
      <c r="H424" s="7">
        <f>COUNTIF($D$11:D424,D424)</f>
        <v>6</v>
      </c>
    </row>
    <row r="425" spans="2:8" x14ac:dyDescent="0.25">
      <c r="B425" s="64">
        <v>417</v>
      </c>
      <c r="C425" s="7" t="s">
        <v>654</v>
      </c>
      <c r="D425" s="7" t="s">
        <v>815</v>
      </c>
      <c r="E425" s="7" t="str">
        <f t="shared" si="18"/>
        <v>YSG</v>
      </c>
      <c r="F425" s="59" t="str">
        <f t="shared" si="19"/>
        <v>No</v>
      </c>
      <c r="G425" s="7">
        <f t="shared" si="20"/>
        <v>4</v>
      </c>
      <c r="H425" s="7">
        <f>COUNTIF($D$11:D425,D425)</f>
        <v>4</v>
      </c>
    </row>
    <row r="426" spans="2:8" x14ac:dyDescent="0.25">
      <c r="B426" s="64">
        <v>418</v>
      </c>
      <c r="C426" s="7" t="s">
        <v>655</v>
      </c>
      <c r="D426" s="7" t="s">
        <v>756</v>
      </c>
      <c r="E426" s="7" t="str">
        <f t="shared" si="18"/>
        <v>YUC</v>
      </c>
      <c r="F426" s="59" t="str">
        <f t="shared" si="19"/>
        <v>No</v>
      </c>
      <c r="G426" s="7">
        <f t="shared" si="20"/>
        <v>11</v>
      </c>
      <c r="H426" s="7">
        <f>COUNTIF($D$11:D426,D426)</f>
        <v>9</v>
      </c>
    </row>
    <row r="427" spans="2:8" x14ac:dyDescent="0.25">
      <c r="B427" s="64">
        <v>419</v>
      </c>
      <c r="C427" s="7" t="s">
        <v>656</v>
      </c>
      <c r="D427" s="7" t="s">
        <v>751</v>
      </c>
      <c r="E427" s="7" t="str">
        <f t="shared" si="18"/>
        <v>QJC</v>
      </c>
      <c r="F427" s="59" t="str">
        <f t="shared" si="19"/>
        <v>No</v>
      </c>
      <c r="G427" s="7">
        <f t="shared" si="20"/>
        <v>7</v>
      </c>
      <c r="H427" s="7">
        <f>COUNTIF($D$11:D427,D427)</f>
        <v>5</v>
      </c>
    </row>
    <row r="428" spans="2:8" x14ac:dyDescent="0.25">
      <c r="B428" s="64">
        <v>420</v>
      </c>
      <c r="C428" s="7" t="s">
        <v>657</v>
      </c>
      <c r="D428" s="7" t="s">
        <v>774</v>
      </c>
      <c r="E428" s="7" t="str">
        <f t="shared" si="18"/>
        <v>NBU</v>
      </c>
      <c r="F428" s="59" t="str">
        <f t="shared" si="19"/>
        <v>No</v>
      </c>
      <c r="G428" s="7">
        <f t="shared" si="20"/>
        <v>8</v>
      </c>
      <c r="H428" s="7">
        <f>COUNTIF($D$11:D428,D428)</f>
        <v>8</v>
      </c>
    </row>
    <row r="429" spans="2:8" x14ac:dyDescent="0.25">
      <c r="B429" s="64">
        <v>421</v>
      </c>
      <c r="C429" s="7" t="s">
        <v>658</v>
      </c>
      <c r="D429" s="7" t="s">
        <v>775</v>
      </c>
      <c r="E429" s="7" t="str">
        <f t="shared" si="18"/>
        <v>HZT</v>
      </c>
      <c r="F429" s="59" t="str">
        <f t="shared" si="19"/>
        <v>No</v>
      </c>
      <c r="G429" s="7">
        <f t="shared" si="20"/>
        <v>5</v>
      </c>
      <c r="H429" s="7">
        <f>COUNTIF($D$11:D429,D429)</f>
        <v>5</v>
      </c>
    </row>
    <row r="430" spans="2:8" x14ac:dyDescent="0.25">
      <c r="B430" s="64">
        <v>422</v>
      </c>
      <c r="C430" s="7" t="s">
        <v>659</v>
      </c>
      <c r="D430" s="7" t="s">
        <v>778</v>
      </c>
      <c r="E430" s="7" t="str">
        <f t="shared" si="18"/>
        <v>TTB</v>
      </c>
      <c r="F430" s="59" t="str">
        <f t="shared" si="19"/>
        <v>No</v>
      </c>
      <c r="G430" s="7">
        <f t="shared" si="20"/>
        <v>10</v>
      </c>
      <c r="H430" s="7">
        <f>COUNTIF($D$11:D430,D430)</f>
        <v>7</v>
      </c>
    </row>
    <row r="431" spans="2:8" x14ac:dyDescent="0.25">
      <c r="B431" s="64">
        <v>423</v>
      </c>
      <c r="C431" s="7" t="s">
        <v>660</v>
      </c>
      <c r="D431" s="7" t="s">
        <v>816</v>
      </c>
      <c r="E431" s="7" t="str">
        <f t="shared" si="18"/>
        <v>GWZ</v>
      </c>
      <c r="F431" s="59" t="str">
        <f t="shared" si="19"/>
        <v>No</v>
      </c>
      <c r="G431" s="7">
        <f t="shared" si="20"/>
        <v>6</v>
      </c>
      <c r="H431" s="7">
        <f>COUNTIF($D$11:D431,D431)</f>
        <v>6</v>
      </c>
    </row>
    <row r="432" spans="2:8" x14ac:dyDescent="0.25">
      <c r="B432" s="64">
        <v>424</v>
      </c>
      <c r="C432" s="7" t="s">
        <v>661</v>
      </c>
      <c r="D432" s="7" t="s">
        <v>751</v>
      </c>
      <c r="E432" s="7" t="str">
        <f t="shared" si="18"/>
        <v>RCE</v>
      </c>
      <c r="F432" s="59" t="str">
        <f t="shared" si="19"/>
        <v>No</v>
      </c>
      <c r="G432" s="7">
        <f t="shared" si="20"/>
        <v>7</v>
      </c>
      <c r="H432" s="7">
        <f>COUNTIF($D$11:D432,D432)</f>
        <v>6</v>
      </c>
    </row>
    <row r="433" spans="2:8" x14ac:dyDescent="0.25">
      <c r="B433" s="64">
        <v>425</v>
      </c>
      <c r="C433" s="7" t="s">
        <v>662</v>
      </c>
      <c r="D433" s="7" t="s">
        <v>804</v>
      </c>
      <c r="E433" s="7" t="str">
        <f t="shared" si="18"/>
        <v>ZGC</v>
      </c>
      <c r="F433" s="59" t="str">
        <f t="shared" si="19"/>
        <v>No</v>
      </c>
      <c r="G433" s="7">
        <f t="shared" si="20"/>
        <v>9</v>
      </c>
      <c r="H433" s="7">
        <f>COUNTIF($D$11:D433,D433)</f>
        <v>7</v>
      </c>
    </row>
    <row r="434" spans="2:8" x14ac:dyDescent="0.25">
      <c r="B434" s="64">
        <v>426</v>
      </c>
      <c r="C434" s="7" t="s">
        <v>663</v>
      </c>
      <c r="D434" s="7" t="s">
        <v>784</v>
      </c>
      <c r="E434" s="7" t="str">
        <f t="shared" si="18"/>
        <v>YWF</v>
      </c>
      <c r="F434" s="59" t="str">
        <f t="shared" si="19"/>
        <v>No</v>
      </c>
      <c r="G434" s="7">
        <f t="shared" si="20"/>
        <v>9</v>
      </c>
      <c r="H434" s="7">
        <f>COUNTIF($D$11:D434,D434)</f>
        <v>8</v>
      </c>
    </row>
    <row r="435" spans="2:8" x14ac:dyDescent="0.25">
      <c r="B435" s="64">
        <v>427</v>
      </c>
      <c r="C435" s="7" t="s">
        <v>664</v>
      </c>
      <c r="D435" s="7" t="s">
        <v>776</v>
      </c>
      <c r="E435" s="7" t="str">
        <f t="shared" si="18"/>
        <v>PDH</v>
      </c>
      <c r="F435" s="59" t="str">
        <f t="shared" si="19"/>
        <v>No</v>
      </c>
      <c r="G435" s="7">
        <f t="shared" si="20"/>
        <v>6</v>
      </c>
      <c r="H435" s="7">
        <f>COUNTIF($D$11:D435,D435)</f>
        <v>6</v>
      </c>
    </row>
    <row r="436" spans="2:8" x14ac:dyDescent="0.25">
      <c r="B436" s="64">
        <v>428</v>
      </c>
      <c r="C436" s="7" t="s">
        <v>665</v>
      </c>
      <c r="D436" s="7" t="s">
        <v>772</v>
      </c>
      <c r="E436" s="7" t="str">
        <f t="shared" si="18"/>
        <v>JJC</v>
      </c>
      <c r="F436" s="59" t="str">
        <f t="shared" si="19"/>
        <v>No</v>
      </c>
      <c r="G436" s="7">
        <f t="shared" si="20"/>
        <v>10</v>
      </c>
      <c r="H436" s="7">
        <f>COUNTIF($D$11:D436,D436)</f>
        <v>9</v>
      </c>
    </row>
    <row r="437" spans="2:8" x14ac:dyDescent="0.25">
      <c r="B437" s="64">
        <v>429</v>
      </c>
      <c r="C437" s="7" t="s">
        <v>666</v>
      </c>
      <c r="D437" s="7" t="s">
        <v>745</v>
      </c>
      <c r="E437" s="7" t="str">
        <f t="shared" si="18"/>
        <v>RRN</v>
      </c>
      <c r="F437" s="59" t="str">
        <f t="shared" si="19"/>
        <v>No</v>
      </c>
      <c r="G437" s="7">
        <f t="shared" si="20"/>
        <v>7</v>
      </c>
      <c r="H437" s="7">
        <f>COUNTIF($D$11:D437,D437)</f>
        <v>6</v>
      </c>
    </row>
    <row r="438" spans="2:8" x14ac:dyDescent="0.25">
      <c r="B438" s="64">
        <v>430</v>
      </c>
      <c r="C438" s="7" t="s">
        <v>667</v>
      </c>
      <c r="D438" s="7" t="s">
        <v>782</v>
      </c>
      <c r="E438" s="7" t="str">
        <f t="shared" si="18"/>
        <v>SNP</v>
      </c>
      <c r="F438" s="59" t="str">
        <f t="shared" si="19"/>
        <v>No</v>
      </c>
      <c r="G438" s="7">
        <f t="shared" si="20"/>
        <v>4</v>
      </c>
      <c r="H438" s="7">
        <f>COUNTIF($D$11:D438,D438)</f>
        <v>4</v>
      </c>
    </row>
    <row r="439" spans="2:8" x14ac:dyDescent="0.25">
      <c r="B439" s="64">
        <v>431</v>
      </c>
      <c r="C439" s="7" t="s">
        <v>668</v>
      </c>
      <c r="D439" s="7" t="s">
        <v>768</v>
      </c>
      <c r="E439" s="7" t="str">
        <f t="shared" si="18"/>
        <v>KBI</v>
      </c>
      <c r="F439" s="59" t="str">
        <f t="shared" si="19"/>
        <v>No</v>
      </c>
      <c r="G439" s="7">
        <f t="shared" si="20"/>
        <v>7</v>
      </c>
      <c r="H439" s="7">
        <f>COUNTIF($D$11:D439,D439)</f>
        <v>6</v>
      </c>
    </row>
    <row r="440" spans="2:8" x14ac:dyDescent="0.25">
      <c r="B440" s="64">
        <v>432</v>
      </c>
      <c r="C440" s="7" t="s">
        <v>669</v>
      </c>
      <c r="D440" s="7" t="s">
        <v>778</v>
      </c>
      <c r="E440" s="7" t="str">
        <f t="shared" si="18"/>
        <v>OYN</v>
      </c>
      <c r="F440" s="59" t="str">
        <f t="shared" si="19"/>
        <v>No</v>
      </c>
      <c r="G440" s="7">
        <f t="shared" si="20"/>
        <v>10</v>
      </c>
      <c r="H440" s="7">
        <f>COUNTIF($D$11:D440,D440)</f>
        <v>8</v>
      </c>
    </row>
    <row r="441" spans="2:8" x14ac:dyDescent="0.25">
      <c r="B441" s="64">
        <v>433</v>
      </c>
      <c r="C441" s="7" t="s">
        <v>670</v>
      </c>
      <c r="D441" s="7" t="s">
        <v>789</v>
      </c>
      <c r="E441" s="7" t="str">
        <f t="shared" si="18"/>
        <v>QRJ</v>
      </c>
      <c r="F441" s="59" t="str">
        <f t="shared" si="19"/>
        <v>No</v>
      </c>
      <c r="G441" s="7">
        <f t="shared" si="20"/>
        <v>7</v>
      </c>
      <c r="H441" s="7">
        <f>COUNTIF($D$11:D441,D441)</f>
        <v>7</v>
      </c>
    </row>
    <row r="442" spans="2:8" x14ac:dyDescent="0.25">
      <c r="B442" s="64">
        <v>434</v>
      </c>
      <c r="C442" s="7" t="s">
        <v>671</v>
      </c>
      <c r="D442" s="7" t="s">
        <v>766</v>
      </c>
      <c r="E442" s="7" t="str">
        <f t="shared" si="18"/>
        <v>JLA</v>
      </c>
      <c r="F442" s="59" t="str">
        <f t="shared" si="19"/>
        <v>No</v>
      </c>
      <c r="G442" s="7">
        <f t="shared" si="20"/>
        <v>10</v>
      </c>
      <c r="H442" s="7">
        <f>COUNTIF($D$11:D442,D442)</f>
        <v>10</v>
      </c>
    </row>
    <row r="443" spans="2:8" x14ac:dyDescent="0.25">
      <c r="B443" s="64">
        <v>435</v>
      </c>
      <c r="C443" s="7" t="s">
        <v>672</v>
      </c>
      <c r="D443" s="7" t="s">
        <v>760</v>
      </c>
      <c r="E443" s="7" t="str">
        <f t="shared" si="18"/>
        <v>BST</v>
      </c>
      <c r="F443" s="59" t="str">
        <f t="shared" si="19"/>
        <v>No</v>
      </c>
      <c r="G443" s="7">
        <f t="shared" si="20"/>
        <v>8</v>
      </c>
      <c r="H443" s="7">
        <f>COUNTIF($D$11:D443,D443)</f>
        <v>7</v>
      </c>
    </row>
    <row r="444" spans="2:8" x14ac:dyDescent="0.25">
      <c r="B444" s="64">
        <v>436</v>
      </c>
      <c r="C444" s="7" t="s">
        <v>673</v>
      </c>
      <c r="D444" s="7" t="s">
        <v>749</v>
      </c>
      <c r="E444" s="7" t="str">
        <f t="shared" si="18"/>
        <v>ORS</v>
      </c>
      <c r="F444" s="59" t="str">
        <f t="shared" si="19"/>
        <v>No</v>
      </c>
      <c r="G444" s="7">
        <f t="shared" si="20"/>
        <v>6</v>
      </c>
      <c r="H444" s="7">
        <f>COUNTIF($D$11:D444,D444)</f>
        <v>6</v>
      </c>
    </row>
    <row r="445" spans="2:8" x14ac:dyDescent="0.25">
      <c r="B445" s="64">
        <v>437</v>
      </c>
      <c r="C445" s="7" t="s">
        <v>674</v>
      </c>
      <c r="D445" s="7" t="s">
        <v>767</v>
      </c>
      <c r="E445" s="7" t="str">
        <f t="shared" si="18"/>
        <v>XWY</v>
      </c>
      <c r="F445" s="59" t="str">
        <f t="shared" si="19"/>
        <v>No</v>
      </c>
      <c r="G445" s="7">
        <f t="shared" si="20"/>
        <v>14</v>
      </c>
      <c r="H445" s="7">
        <f>COUNTIF($D$11:D445,D445)</f>
        <v>12</v>
      </c>
    </row>
    <row r="446" spans="2:8" x14ac:dyDescent="0.25">
      <c r="B446" s="64">
        <v>438</v>
      </c>
      <c r="C446" s="7" t="s">
        <v>675</v>
      </c>
      <c r="D446" s="7" t="s">
        <v>808</v>
      </c>
      <c r="E446" s="7" t="str">
        <f t="shared" si="18"/>
        <v>IJT</v>
      </c>
      <c r="F446" s="59" t="str">
        <f t="shared" si="19"/>
        <v>No</v>
      </c>
      <c r="G446" s="7">
        <f t="shared" si="20"/>
        <v>9</v>
      </c>
      <c r="H446" s="7">
        <f>COUNTIF($D$11:D446,D446)</f>
        <v>7</v>
      </c>
    </row>
    <row r="447" spans="2:8" x14ac:dyDescent="0.25">
      <c r="B447" s="64">
        <v>439</v>
      </c>
      <c r="C447" s="7" t="s">
        <v>676</v>
      </c>
      <c r="D447" s="7" t="s">
        <v>796</v>
      </c>
      <c r="E447" s="7" t="str">
        <f t="shared" si="18"/>
        <v>MGM</v>
      </c>
      <c r="F447" s="59" t="str">
        <f t="shared" si="19"/>
        <v>No</v>
      </c>
      <c r="G447" s="7">
        <f t="shared" si="20"/>
        <v>5</v>
      </c>
      <c r="H447" s="7">
        <f>COUNTIF($D$11:D447,D447)</f>
        <v>5</v>
      </c>
    </row>
    <row r="448" spans="2:8" x14ac:dyDescent="0.25">
      <c r="B448" s="64">
        <v>440</v>
      </c>
      <c r="C448" s="7" t="s">
        <v>677</v>
      </c>
      <c r="D448" s="7" t="s">
        <v>790</v>
      </c>
      <c r="E448" s="7" t="str">
        <f t="shared" si="18"/>
        <v>BAU</v>
      </c>
      <c r="F448" s="59" t="str">
        <f t="shared" si="19"/>
        <v>No</v>
      </c>
      <c r="G448" s="7">
        <f t="shared" si="20"/>
        <v>11</v>
      </c>
      <c r="H448" s="7">
        <f>COUNTIF($D$11:D448,D448)</f>
        <v>9</v>
      </c>
    </row>
    <row r="449" spans="2:8" x14ac:dyDescent="0.25">
      <c r="B449" s="64">
        <v>441</v>
      </c>
      <c r="C449" s="7" t="s">
        <v>678</v>
      </c>
      <c r="D449" s="7" t="s">
        <v>804</v>
      </c>
      <c r="E449" s="7" t="str">
        <f t="shared" si="18"/>
        <v>JIJ</v>
      </c>
      <c r="F449" s="59" t="str">
        <f t="shared" si="19"/>
        <v>No</v>
      </c>
      <c r="G449" s="7">
        <f t="shared" si="20"/>
        <v>9</v>
      </c>
      <c r="H449" s="7">
        <f>COUNTIF($D$11:D449,D449)</f>
        <v>8</v>
      </c>
    </row>
    <row r="450" spans="2:8" x14ac:dyDescent="0.25">
      <c r="B450" s="64">
        <v>442</v>
      </c>
      <c r="C450" s="7" t="s">
        <v>679</v>
      </c>
      <c r="D450" s="7" t="s">
        <v>804</v>
      </c>
      <c r="E450" s="7" t="str">
        <f t="shared" si="18"/>
        <v>DTI</v>
      </c>
      <c r="F450" s="59" t="str">
        <f t="shared" si="19"/>
        <v>No</v>
      </c>
      <c r="G450" s="7">
        <f t="shared" si="20"/>
        <v>9</v>
      </c>
      <c r="H450" s="7">
        <f>COUNTIF($D$11:D450,D450)</f>
        <v>9</v>
      </c>
    </row>
    <row r="451" spans="2:8" x14ac:dyDescent="0.25">
      <c r="B451" s="64">
        <v>443</v>
      </c>
      <c r="C451" s="7" t="s">
        <v>680</v>
      </c>
      <c r="D451" s="7" t="s">
        <v>806</v>
      </c>
      <c r="E451" s="7" t="str">
        <f t="shared" si="18"/>
        <v>RZF</v>
      </c>
      <c r="F451" s="59" t="str">
        <f t="shared" si="19"/>
        <v>No</v>
      </c>
      <c r="G451" s="7">
        <f t="shared" si="20"/>
        <v>5</v>
      </c>
      <c r="H451" s="7">
        <f>COUNTIF($D$11:D451,D451)</f>
        <v>4</v>
      </c>
    </row>
    <row r="452" spans="2:8" x14ac:dyDescent="0.25">
      <c r="B452" s="64">
        <v>444</v>
      </c>
      <c r="C452" s="7" t="s">
        <v>681</v>
      </c>
      <c r="D452" s="7" t="s">
        <v>787</v>
      </c>
      <c r="E452" s="7" t="str">
        <f t="shared" si="18"/>
        <v>HFM</v>
      </c>
      <c r="F452" s="59" t="str">
        <f t="shared" si="19"/>
        <v>No</v>
      </c>
      <c r="G452" s="7">
        <f t="shared" si="20"/>
        <v>8</v>
      </c>
      <c r="H452" s="7">
        <f>COUNTIF($D$11:D452,D452)</f>
        <v>8</v>
      </c>
    </row>
    <row r="453" spans="2:8" x14ac:dyDescent="0.25">
      <c r="B453" s="64">
        <v>445</v>
      </c>
      <c r="C453" s="7" t="s">
        <v>682</v>
      </c>
      <c r="D453" s="7" t="s">
        <v>794</v>
      </c>
      <c r="E453" s="7" t="str">
        <f t="shared" si="18"/>
        <v>VBE</v>
      </c>
      <c r="F453" s="59" t="str">
        <f t="shared" si="19"/>
        <v>No</v>
      </c>
      <c r="G453" s="7">
        <f t="shared" si="20"/>
        <v>4</v>
      </c>
      <c r="H453" s="7">
        <f>COUNTIF($D$11:D453,D453)</f>
        <v>4</v>
      </c>
    </row>
    <row r="454" spans="2:8" x14ac:dyDescent="0.25">
      <c r="B454" s="64">
        <v>446</v>
      </c>
      <c r="C454" s="7" t="s">
        <v>683</v>
      </c>
      <c r="D454" s="7" t="s">
        <v>736</v>
      </c>
      <c r="E454" s="7" t="str">
        <f t="shared" si="18"/>
        <v>HSM</v>
      </c>
      <c r="F454" s="59" t="str">
        <f t="shared" si="19"/>
        <v>No</v>
      </c>
      <c r="G454" s="7">
        <f t="shared" si="20"/>
        <v>11</v>
      </c>
      <c r="H454" s="7">
        <f>COUNTIF($D$11:D454,D454)</f>
        <v>7</v>
      </c>
    </row>
    <row r="455" spans="2:8" x14ac:dyDescent="0.25">
      <c r="B455" s="64">
        <v>447</v>
      </c>
      <c r="C455" s="7" t="s">
        <v>684</v>
      </c>
      <c r="D455" s="7" t="s">
        <v>817</v>
      </c>
      <c r="E455" s="7" t="str">
        <f t="shared" si="18"/>
        <v>HFZ</v>
      </c>
      <c r="F455" s="59" t="str">
        <f t="shared" si="19"/>
        <v>No</v>
      </c>
      <c r="G455" s="7">
        <f t="shared" si="20"/>
        <v>2</v>
      </c>
      <c r="H455" s="7">
        <f>COUNTIF($D$11:D455,D455)</f>
        <v>2</v>
      </c>
    </row>
    <row r="456" spans="2:8" x14ac:dyDescent="0.25">
      <c r="B456" s="64">
        <v>448</v>
      </c>
      <c r="C456" s="7" t="s">
        <v>859</v>
      </c>
      <c r="D456" s="7" t="s">
        <v>790</v>
      </c>
      <c r="E456" s="7" t="str">
        <f t="shared" si="18"/>
        <v>AVL</v>
      </c>
      <c r="F456" s="59" t="str">
        <f t="shared" si="19"/>
        <v>No</v>
      </c>
      <c r="G456" s="7">
        <f t="shared" si="20"/>
        <v>11</v>
      </c>
      <c r="H456" s="7">
        <f>COUNTIF($D$11:D456,D456)</f>
        <v>10</v>
      </c>
    </row>
    <row r="457" spans="2:8" x14ac:dyDescent="0.25">
      <c r="B457" s="64">
        <v>449</v>
      </c>
      <c r="C457" s="7" t="s">
        <v>685</v>
      </c>
      <c r="D457" s="7" t="s">
        <v>792</v>
      </c>
      <c r="E457" s="7" t="str">
        <f t="shared" si="18"/>
        <v>ISW</v>
      </c>
      <c r="F457" s="59" t="str">
        <f t="shared" si="19"/>
        <v>No</v>
      </c>
      <c r="G457" s="7">
        <f t="shared" si="20"/>
        <v>6</v>
      </c>
      <c r="H457" s="7">
        <f>COUNTIF($D$11:D457,D457)</f>
        <v>6</v>
      </c>
    </row>
    <row r="458" spans="2:8" x14ac:dyDescent="0.25">
      <c r="B458" s="64">
        <v>450</v>
      </c>
      <c r="C458" s="7" t="s">
        <v>686</v>
      </c>
      <c r="D458" s="7" t="s">
        <v>754</v>
      </c>
      <c r="E458" s="7" t="str">
        <f t="shared" si="18"/>
        <v>TRW</v>
      </c>
      <c r="F458" s="59" t="str">
        <f t="shared" si="19"/>
        <v>No</v>
      </c>
      <c r="G458" s="7">
        <f t="shared" si="20"/>
        <v>4</v>
      </c>
      <c r="H458" s="7">
        <f>COUNTIF($D$11:D458,D458)</f>
        <v>3</v>
      </c>
    </row>
    <row r="459" spans="2:8" x14ac:dyDescent="0.25">
      <c r="B459" s="64">
        <v>451</v>
      </c>
      <c r="C459" s="7" t="s">
        <v>687</v>
      </c>
      <c r="D459" s="7" t="s">
        <v>801</v>
      </c>
      <c r="E459" s="7" t="str">
        <f t="shared" si="18"/>
        <v>YBZ</v>
      </c>
      <c r="F459" s="59" t="str">
        <f t="shared" si="19"/>
        <v>No</v>
      </c>
      <c r="G459" s="7">
        <f t="shared" si="20"/>
        <v>5</v>
      </c>
      <c r="H459" s="7">
        <f>COUNTIF($D$11:D459,D459)</f>
        <v>5</v>
      </c>
    </row>
    <row r="460" spans="2:8" x14ac:dyDescent="0.25">
      <c r="B460" s="64">
        <v>452</v>
      </c>
      <c r="C460" s="7" t="s">
        <v>688</v>
      </c>
      <c r="D460" s="7" t="s">
        <v>756</v>
      </c>
      <c r="E460" s="7" t="str">
        <f t="shared" ref="E460:E508" si="21">MID(C460,FIND("-",C460,2)-3,3)</f>
        <v>PZY</v>
      </c>
      <c r="F460" s="59" t="str">
        <f t="shared" ref="F460:F508" si="22">IF(COUNTIF($E$9:$E$508,E460)=1,"No","Yes")</f>
        <v>No</v>
      </c>
      <c r="G460" s="7">
        <f t="shared" ref="G460:G508" si="23">COUNTIF($D$9:$D$508,D460)</f>
        <v>11</v>
      </c>
      <c r="H460" s="7">
        <f>COUNTIF($D$11:D460,D460)</f>
        <v>10</v>
      </c>
    </row>
    <row r="461" spans="2:8" x14ac:dyDescent="0.25">
      <c r="B461" s="64">
        <v>453</v>
      </c>
      <c r="C461" s="7" t="s">
        <v>689</v>
      </c>
      <c r="D461" s="7" t="s">
        <v>754</v>
      </c>
      <c r="E461" s="7" t="str">
        <f t="shared" si="21"/>
        <v>MZK</v>
      </c>
      <c r="F461" s="59" t="str">
        <f t="shared" si="22"/>
        <v>No</v>
      </c>
      <c r="G461" s="7">
        <f t="shared" si="23"/>
        <v>4</v>
      </c>
      <c r="H461" s="7">
        <f>COUNTIF($D$11:D461,D461)</f>
        <v>4</v>
      </c>
    </row>
    <row r="462" spans="2:8" x14ac:dyDescent="0.25">
      <c r="B462" s="64">
        <v>454</v>
      </c>
      <c r="C462" s="7" t="s">
        <v>690</v>
      </c>
      <c r="D462" s="7" t="s">
        <v>798</v>
      </c>
      <c r="E462" s="7" t="str">
        <f t="shared" si="21"/>
        <v>YXM</v>
      </c>
      <c r="F462" s="59" t="str">
        <f t="shared" si="22"/>
        <v>No</v>
      </c>
      <c r="G462" s="7">
        <f t="shared" si="23"/>
        <v>7</v>
      </c>
      <c r="H462" s="7">
        <f>COUNTIF($D$11:D462,D462)</f>
        <v>7</v>
      </c>
    </row>
    <row r="463" spans="2:8" x14ac:dyDescent="0.25">
      <c r="B463" s="64">
        <v>455</v>
      </c>
      <c r="C463" s="7" t="s">
        <v>691</v>
      </c>
      <c r="D463" s="7" t="s">
        <v>767</v>
      </c>
      <c r="E463" s="7" t="str">
        <f t="shared" si="21"/>
        <v>ZIE</v>
      </c>
      <c r="F463" s="59" t="str">
        <f t="shared" si="22"/>
        <v>No</v>
      </c>
      <c r="G463" s="7">
        <f t="shared" si="23"/>
        <v>14</v>
      </c>
      <c r="H463" s="7">
        <f>COUNTIF($D$11:D463,D463)</f>
        <v>13</v>
      </c>
    </row>
    <row r="464" spans="2:8" x14ac:dyDescent="0.25">
      <c r="B464" s="64">
        <v>456</v>
      </c>
      <c r="C464" s="7" t="s">
        <v>692</v>
      </c>
      <c r="D464" s="7" t="s">
        <v>786</v>
      </c>
      <c r="E464" s="7" t="str">
        <f t="shared" si="21"/>
        <v>RLC</v>
      </c>
      <c r="F464" s="59" t="str">
        <f t="shared" si="22"/>
        <v>No</v>
      </c>
      <c r="G464" s="7">
        <f t="shared" si="23"/>
        <v>6</v>
      </c>
      <c r="H464" s="7">
        <f>COUNTIF($D$11:D464,D464)</f>
        <v>6</v>
      </c>
    </row>
    <row r="465" spans="2:8" x14ac:dyDescent="0.25">
      <c r="B465" s="64">
        <v>457</v>
      </c>
      <c r="C465" s="7" t="s">
        <v>693</v>
      </c>
      <c r="D465" s="7" t="s">
        <v>736</v>
      </c>
      <c r="E465" s="7" t="str">
        <f t="shared" si="21"/>
        <v>ENK</v>
      </c>
      <c r="F465" s="59" t="str">
        <f t="shared" si="22"/>
        <v>No</v>
      </c>
      <c r="G465" s="7">
        <f t="shared" si="23"/>
        <v>11</v>
      </c>
      <c r="H465" s="7">
        <f>COUNTIF($D$11:D465,D465)</f>
        <v>8</v>
      </c>
    </row>
    <row r="466" spans="2:8" x14ac:dyDescent="0.25">
      <c r="B466" s="64">
        <v>458</v>
      </c>
      <c r="C466" s="7" t="s">
        <v>694</v>
      </c>
      <c r="D466" s="7" t="s">
        <v>799</v>
      </c>
      <c r="E466" s="7" t="str">
        <f t="shared" si="21"/>
        <v>BIV</v>
      </c>
      <c r="F466" s="59" t="str">
        <f t="shared" si="22"/>
        <v>No</v>
      </c>
      <c r="G466" s="7">
        <f t="shared" si="23"/>
        <v>8</v>
      </c>
      <c r="H466" s="7">
        <f>COUNTIF($D$11:D466,D466)</f>
        <v>8</v>
      </c>
    </row>
    <row r="467" spans="2:8" x14ac:dyDescent="0.25">
      <c r="B467" s="64">
        <v>459</v>
      </c>
      <c r="C467" s="7" t="s">
        <v>695</v>
      </c>
      <c r="D467" s="7" t="s">
        <v>778</v>
      </c>
      <c r="E467" s="7" t="str">
        <f t="shared" si="21"/>
        <v>TJE</v>
      </c>
      <c r="F467" s="59" t="str">
        <f t="shared" si="22"/>
        <v>No</v>
      </c>
      <c r="G467" s="7">
        <f t="shared" si="23"/>
        <v>10</v>
      </c>
      <c r="H467" s="7">
        <f>COUNTIF($D$11:D467,D467)</f>
        <v>9</v>
      </c>
    </row>
    <row r="468" spans="2:8" x14ac:dyDescent="0.25">
      <c r="B468" s="64">
        <v>460</v>
      </c>
      <c r="C468" s="7" t="s">
        <v>860</v>
      </c>
      <c r="D468" s="7" t="s">
        <v>761</v>
      </c>
      <c r="E468" s="7" t="str">
        <f t="shared" si="21"/>
        <v>VTB</v>
      </c>
      <c r="F468" s="59" t="str">
        <f t="shared" si="22"/>
        <v>No</v>
      </c>
      <c r="G468" s="7">
        <f t="shared" si="23"/>
        <v>9</v>
      </c>
      <c r="H468" s="7">
        <f>COUNTIF($D$11:D468,D468)</f>
        <v>9</v>
      </c>
    </row>
    <row r="469" spans="2:8" x14ac:dyDescent="0.25">
      <c r="B469" s="64">
        <v>461</v>
      </c>
      <c r="C469" s="7" t="s">
        <v>696</v>
      </c>
      <c r="D469" s="7" t="s">
        <v>736</v>
      </c>
      <c r="E469" s="7" t="str">
        <f t="shared" si="21"/>
        <v>RMH</v>
      </c>
      <c r="F469" s="59" t="str">
        <f t="shared" si="22"/>
        <v>No</v>
      </c>
      <c r="G469" s="7">
        <f t="shared" si="23"/>
        <v>11</v>
      </c>
      <c r="H469" s="7">
        <f>COUNTIF($D$11:D469,D469)</f>
        <v>9</v>
      </c>
    </row>
    <row r="470" spans="2:8" x14ac:dyDescent="0.25">
      <c r="B470" s="64">
        <v>462</v>
      </c>
      <c r="C470" s="7" t="s">
        <v>697</v>
      </c>
      <c r="D470" s="7" t="s">
        <v>809</v>
      </c>
      <c r="E470" s="7" t="str">
        <f t="shared" si="21"/>
        <v>QQZ</v>
      </c>
      <c r="F470" s="59" t="str">
        <f t="shared" si="22"/>
        <v>No</v>
      </c>
      <c r="G470" s="7">
        <f t="shared" si="23"/>
        <v>7</v>
      </c>
      <c r="H470" s="7">
        <f>COUNTIF($D$11:D470,D470)</f>
        <v>7</v>
      </c>
    </row>
    <row r="471" spans="2:8" x14ac:dyDescent="0.25">
      <c r="B471" s="64">
        <v>463</v>
      </c>
      <c r="C471" s="7" t="s">
        <v>698</v>
      </c>
      <c r="D471" s="7" t="s">
        <v>797</v>
      </c>
      <c r="E471" s="7" t="str">
        <f t="shared" si="21"/>
        <v>JYX</v>
      </c>
      <c r="F471" s="59" t="str">
        <f t="shared" si="22"/>
        <v>No</v>
      </c>
      <c r="G471" s="7">
        <f t="shared" si="23"/>
        <v>6</v>
      </c>
      <c r="H471" s="7">
        <f>COUNTIF($D$11:D471,D471)</f>
        <v>5</v>
      </c>
    </row>
    <row r="472" spans="2:8" x14ac:dyDescent="0.25">
      <c r="B472" s="64">
        <v>464</v>
      </c>
      <c r="C472" s="7" t="s">
        <v>699</v>
      </c>
      <c r="D472" s="7" t="s">
        <v>773</v>
      </c>
      <c r="E472" s="7" t="str">
        <f t="shared" si="21"/>
        <v>IGT</v>
      </c>
      <c r="F472" s="59" t="str">
        <f t="shared" si="22"/>
        <v>No</v>
      </c>
      <c r="G472" s="7">
        <f t="shared" si="23"/>
        <v>9</v>
      </c>
      <c r="H472" s="7">
        <f>COUNTIF($D$11:D472,D472)</f>
        <v>9</v>
      </c>
    </row>
    <row r="473" spans="2:8" x14ac:dyDescent="0.25">
      <c r="B473" s="64">
        <v>465</v>
      </c>
      <c r="C473" s="7" t="s">
        <v>700</v>
      </c>
      <c r="D473" s="7" t="s">
        <v>760</v>
      </c>
      <c r="E473" s="7" t="str">
        <f t="shared" si="21"/>
        <v>OMA</v>
      </c>
      <c r="F473" s="59" t="str">
        <f t="shared" si="22"/>
        <v>No</v>
      </c>
      <c r="G473" s="7">
        <f t="shared" si="23"/>
        <v>8</v>
      </c>
      <c r="H473" s="7">
        <f>COUNTIF($D$11:D473,D473)</f>
        <v>8</v>
      </c>
    </row>
    <row r="474" spans="2:8" x14ac:dyDescent="0.25">
      <c r="B474" s="64">
        <v>466</v>
      </c>
      <c r="C474" s="7" t="s">
        <v>701</v>
      </c>
      <c r="D474" s="7" t="s">
        <v>765</v>
      </c>
      <c r="E474" s="7" t="str">
        <f t="shared" si="21"/>
        <v>TYP</v>
      </c>
      <c r="F474" s="59" t="str">
        <f t="shared" si="22"/>
        <v>No</v>
      </c>
      <c r="G474" s="7">
        <f t="shared" si="23"/>
        <v>8</v>
      </c>
      <c r="H474" s="7">
        <f>COUNTIF($D$11:D474,D474)</f>
        <v>8</v>
      </c>
    </row>
    <row r="475" spans="2:8" x14ac:dyDescent="0.25">
      <c r="B475" s="64">
        <v>467</v>
      </c>
      <c r="C475" s="7" t="s">
        <v>702</v>
      </c>
      <c r="D475" s="7" t="s">
        <v>803</v>
      </c>
      <c r="E475" s="7" t="str">
        <f t="shared" si="21"/>
        <v>XXS</v>
      </c>
      <c r="F475" s="59" t="str">
        <f t="shared" si="22"/>
        <v>No</v>
      </c>
      <c r="G475" s="7">
        <f t="shared" si="23"/>
        <v>6</v>
      </c>
      <c r="H475" s="7">
        <f>COUNTIF($D$11:D475,D475)</f>
        <v>6</v>
      </c>
    </row>
    <row r="476" spans="2:8" x14ac:dyDescent="0.25">
      <c r="B476" s="64">
        <v>468</v>
      </c>
      <c r="C476" s="7" t="s">
        <v>703</v>
      </c>
      <c r="D476" s="7" t="s">
        <v>736</v>
      </c>
      <c r="E476" s="7" t="str">
        <f t="shared" si="21"/>
        <v>OCI</v>
      </c>
      <c r="F476" s="59" t="str">
        <f t="shared" si="22"/>
        <v>No</v>
      </c>
      <c r="G476" s="7">
        <f t="shared" si="23"/>
        <v>11</v>
      </c>
      <c r="H476" s="7">
        <f>COUNTIF($D$11:D476,D476)</f>
        <v>10</v>
      </c>
    </row>
    <row r="477" spans="2:8" x14ac:dyDescent="0.25">
      <c r="B477" s="64">
        <v>469</v>
      </c>
      <c r="C477" s="7" t="s">
        <v>704</v>
      </c>
      <c r="D477" s="7" t="s">
        <v>757</v>
      </c>
      <c r="E477" s="7" t="str">
        <f t="shared" si="21"/>
        <v>RQV</v>
      </c>
      <c r="F477" s="59" t="str">
        <f t="shared" si="22"/>
        <v>No</v>
      </c>
      <c r="G477" s="7">
        <f t="shared" si="23"/>
        <v>9</v>
      </c>
      <c r="H477" s="7">
        <f>COUNTIF($D$11:D477,D477)</f>
        <v>7</v>
      </c>
    </row>
    <row r="478" spans="2:8" x14ac:dyDescent="0.25">
      <c r="B478" s="64">
        <v>470</v>
      </c>
      <c r="C478" s="7" t="s">
        <v>705</v>
      </c>
      <c r="D478" s="7" t="s">
        <v>791</v>
      </c>
      <c r="E478" s="7" t="str">
        <f t="shared" si="21"/>
        <v>HJN</v>
      </c>
      <c r="F478" s="59" t="str">
        <f t="shared" si="22"/>
        <v>No</v>
      </c>
      <c r="G478" s="7">
        <f t="shared" si="23"/>
        <v>10</v>
      </c>
      <c r="H478" s="7">
        <f>COUNTIF($D$11:D478,D478)</f>
        <v>8</v>
      </c>
    </row>
    <row r="479" spans="2:8" x14ac:dyDescent="0.25">
      <c r="B479" s="64">
        <v>471</v>
      </c>
      <c r="C479" s="7" t="s">
        <v>706</v>
      </c>
      <c r="D479" s="7" t="s">
        <v>748</v>
      </c>
      <c r="E479" s="7" t="str">
        <f t="shared" si="21"/>
        <v>XYR</v>
      </c>
      <c r="F479" s="59" t="str">
        <f t="shared" si="22"/>
        <v>No</v>
      </c>
      <c r="G479" s="7">
        <f t="shared" si="23"/>
        <v>6</v>
      </c>
      <c r="H479" s="7">
        <f>COUNTIF($D$11:D479,D479)</f>
        <v>6</v>
      </c>
    </row>
    <row r="480" spans="2:8" x14ac:dyDescent="0.25">
      <c r="B480" s="64">
        <v>472</v>
      </c>
      <c r="C480" s="7" t="s">
        <v>707</v>
      </c>
      <c r="D480" s="7" t="s">
        <v>795</v>
      </c>
      <c r="E480" s="7" t="str">
        <f t="shared" si="21"/>
        <v>MYY</v>
      </c>
      <c r="F480" s="59" t="str">
        <f t="shared" si="22"/>
        <v>No</v>
      </c>
      <c r="G480" s="7">
        <f t="shared" si="23"/>
        <v>8</v>
      </c>
      <c r="H480" s="7">
        <f>COUNTIF($D$11:D480,D480)</f>
        <v>8</v>
      </c>
    </row>
    <row r="481" spans="2:8" x14ac:dyDescent="0.25">
      <c r="B481" s="64">
        <v>473</v>
      </c>
      <c r="C481" s="7" t="s">
        <v>708</v>
      </c>
      <c r="D481" s="7" t="s">
        <v>778</v>
      </c>
      <c r="E481" s="7" t="str">
        <f t="shared" si="21"/>
        <v>DXR</v>
      </c>
      <c r="F481" s="59" t="str">
        <f t="shared" si="22"/>
        <v>No</v>
      </c>
      <c r="G481" s="7">
        <f t="shared" si="23"/>
        <v>10</v>
      </c>
      <c r="H481" s="7">
        <f>COUNTIF($D$11:D481,D481)</f>
        <v>10</v>
      </c>
    </row>
    <row r="482" spans="2:8" x14ac:dyDescent="0.25">
      <c r="B482" s="64">
        <v>474</v>
      </c>
      <c r="C482" s="7" t="s">
        <v>709</v>
      </c>
      <c r="D482" s="7" t="s">
        <v>791</v>
      </c>
      <c r="E482" s="7" t="str">
        <f t="shared" si="21"/>
        <v>XUM</v>
      </c>
      <c r="F482" s="59" t="str">
        <f t="shared" si="22"/>
        <v>No</v>
      </c>
      <c r="G482" s="7">
        <f t="shared" si="23"/>
        <v>10</v>
      </c>
      <c r="H482" s="7">
        <f>COUNTIF($D$11:D482,D482)</f>
        <v>9</v>
      </c>
    </row>
    <row r="483" spans="2:8" x14ac:dyDescent="0.25">
      <c r="B483" s="64">
        <v>475</v>
      </c>
      <c r="C483" s="7" t="s">
        <v>710</v>
      </c>
      <c r="D483" s="7" t="s">
        <v>791</v>
      </c>
      <c r="E483" s="7" t="str">
        <f t="shared" si="21"/>
        <v>ZFB</v>
      </c>
      <c r="F483" s="59" t="str">
        <f t="shared" si="22"/>
        <v>No</v>
      </c>
      <c r="G483" s="7">
        <f t="shared" si="23"/>
        <v>10</v>
      </c>
      <c r="H483" s="7">
        <f>COUNTIF($D$11:D483,D483)</f>
        <v>10</v>
      </c>
    </row>
    <row r="484" spans="2:8" x14ac:dyDescent="0.25">
      <c r="B484" s="64">
        <v>476</v>
      </c>
      <c r="C484" s="7" t="s">
        <v>711</v>
      </c>
      <c r="D484" s="7" t="s">
        <v>806</v>
      </c>
      <c r="E484" s="7" t="str">
        <f t="shared" si="21"/>
        <v>IXU</v>
      </c>
      <c r="F484" s="59" t="str">
        <f t="shared" si="22"/>
        <v>No</v>
      </c>
      <c r="G484" s="7">
        <f t="shared" si="23"/>
        <v>5</v>
      </c>
      <c r="H484" s="7">
        <f>COUNTIF($D$11:D484,D484)</f>
        <v>5</v>
      </c>
    </row>
    <row r="485" spans="2:8" x14ac:dyDescent="0.25">
      <c r="B485" s="64">
        <v>477</v>
      </c>
      <c r="C485" s="7" t="s">
        <v>712</v>
      </c>
      <c r="D485" s="7" t="s">
        <v>808</v>
      </c>
      <c r="E485" s="7" t="str">
        <f t="shared" si="21"/>
        <v>ABR</v>
      </c>
      <c r="F485" s="59" t="str">
        <f t="shared" si="22"/>
        <v>No</v>
      </c>
      <c r="G485" s="7">
        <f t="shared" si="23"/>
        <v>9</v>
      </c>
      <c r="H485" s="7">
        <f>COUNTIF($D$11:D485,D485)</f>
        <v>8</v>
      </c>
    </row>
    <row r="486" spans="2:8" x14ac:dyDescent="0.25">
      <c r="B486" s="64">
        <v>478</v>
      </c>
      <c r="C486" s="7" t="s">
        <v>713</v>
      </c>
      <c r="D486" s="7" t="s">
        <v>811</v>
      </c>
      <c r="E486" s="7" t="str">
        <f t="shared" si="21"/>
        <v>UQX</v>
      </c>
      <c r="F486" s="59" t="str">
        <f t="shared" si="22"/>
        <v>No</v>
      </c>
      <c r="G486" s="7">
        <f t="shared" si="23"/>
        <v>4</v>
      </c>
      <c r="H486" s="7">
        <f>COUNTIF($D$11:D486,D486)</f>
        <v>4</v>
      </c>
    </row>
    <row r="487" spans="2:8" x14ac:dyDescent="0.25">
      <c r="B487" s="64">
        <v>479</v>
      </c>
      <c r="C487" s="7" t="s">
        <v>714</v>
      </c>
      <c r="D487" s="7" t="s">
        <v>784</v>
      </c>
      <c r="E487" s="7" t="str">
        <f t="shared" si="21"/>
        <v>KYD</v>
      </c>
      <c r="F487" s="59" t="str">
        <f t="shared" si="22"/>
        <v>No</v>
      </c>
      <c r="G487" s="7">
        <f t="shared" si="23"/>
        <v>9</v>
      </c>
      <c r="H487" s="7">
        <f>COUNTIF($D$11:D487,D487)</f>
        <v>9</v>
      </c>
    </row>
    <row r="488" spans="2:8" x14ac:dyDescent="0.25">
      <c r="B488" s="64">
        <v>480</v>
      </c>
      <c r="C488" s="7" t="s">
        <v>715</v>
      </c>
      <c r="D488" s="7" t="s">
        <v>808</v>
      </c>
      <c r="E488" s="7" t="str">
        <f t="shared" si="21"/>
        <v>RXE</v>
      </c>
      <c r="F488" s="59" t="str">
        <f t="shared" si="22"/>
        <v>No</v>
      </c>
      <c r="G488" s="7">
        <f t="shared" si="23"/>
        <v>9</v>
      </c>
      <c r="H488" s="7">
        <f>COUNTIF($D$11:D488,D488)</f>
        <v>9</v>
      </c>
    </row>
    <row r="489" spans="2:8" x14ac:dyDescent="0.25">
      <c r="B489" s="64">
        <v>481</v>
      </c>
      <c r="C489" s="7" t="s">
        <v>716</v>
      </c>
      <c r="D489" s="7" t="s">
        <v>751</v>
      </c>
      <c r="E489" s="7" t="str">
        <f t="shared" si="21"/>
        <v>RGO</v>
      </c>
      <c r="F489" s="59" t="str">
        <f t="shared" si="22"/>
        <v>No</v>
      </c>
      <c r="G489" s="7">
        <f t="shared" si="23"/>
        <v>7</v>
      </c>
      <c r="H489" s="7">
        <f>COUNTIF($D$11:D489,D489)</f>
        <v>7</v>
      </c>
    </row>
    <row r="490" spans="2:8" x14ac:dyDescent="0.25">
      <c r="B490" s="64">
        <v>482</v>
      </c>
      <c r="C490" s="7" t="s">
        <v>717</v>
      </c>
      <c r="D490" s="7" t="s">
        <v>750</v>
      </c>
      <c r="E490" s="7" t="str">
        <f t="shared" si="21"/>
        <v>GXZ</v>
      </c>
      <c r="F490" s="59" t="str">
        <f t="shared" si="22"/>
        <v>No</v>
      </c>
      <c r="G490" s="7">
        <f t="shared" si="23"/>
        <v>10</v>
      </c>
      <c r="H490" s="7">
        <f>COUNTIF($D$11:D490,D490)</f>
        <v>9</v>
      </c>
    </row>
    <row r="491" spans="2:8" x14ac:dyDescent="0.25">
      <c r="B491" s="64">
        <v>483</v>
      </c>
      <c r="C491" s="7" t="s">
        <v>718</v>
      </c>
      <c r="D491" s="7" t="s">
        <v>768</v>
      </c>
      <c r="E491" s="7" t="str">
        <f t="shared" si="21"/>
        <v>DDJ</v>
      </c>
      <c r="F491" s="59" t="str">
        <f t="shared" si="22"/>
        <v>Yes</v>
      </c>
      <c r="G491" s="7">
        <f t="shared" si="23"/>
        <v>7</v>
      </c>
      <c r="H491" s="7">
        <f>COUNTIF($D$11:D491,D491)</f>
        <v>7</v>
      </c>
    </row>
    <row r="492" spans="2:8" x14ac:dyDescent="0.25">
      <c r="B492" s="64">
        <v>484</v>
      </c>
      <c r="C492" s="7" t="s">
        <v>719</v>
      </c>
      <c r="D492" s="7" t="s">
        <v>757</v>
      </c>
      <c r="E492" s="7" t="str">
        <f t="shared" si="21"/>
        <v>FTM</v>
      </c>
      <c r="F492" s="59" t="str">
        <f t="shared" si="22"/>
        <v>No</v>
      </c>
      <c r="G492" s="7">
        <f t="shared" si="23"/>
        <v>9</v>
      </c>
      <c r="H492" s="7">
        <f>COUNTIF($D$11:D492,D492)</f>
        <v>8</v>
      </c>
    </row>
    <row r="493" spans="2:8" x14ac:dyDescent="0.25">
      <c r="B493" s="64">
        <v>485</v>
      </c>
      <c r="C493" s="7" t="s">
        <v>720</v>
      </c>
      <c r="D493" s="7" t="s">
        <v>797</v>
      </c>
      <c r="E493" s="7" t="str">
        <f t="shared" si="21"/>
        <v>ZUB</v>
      </c>
      <c r="F493" s="59" t="str">
        <f t="shared" si="22"/>
        <v>No</v>
      </c>
      <c r="G493" s="7">
        <f t="shared" si="23"/>
        <v>6</v>
      </c>
      <c r="H493" s="7">
        <f>COUNTIF($D$11:D493,D493)</f>
        <v>6</v>
      </c>
    </row>
    <row r="494" spans="2:8" x14ac:dyDescent="0.25">
      <c r="B494" s="64">
        <v>486</v>
      </c>
      <c r="C494" s="7" t="s">
        <v>721</v>
      </c>
      <c r="D494" s="7" t="s">
        <v>779</v>
      </c>
      <c r="E494" s="7" t="str">
        <f t="shared" si="21"/>
        <v>MLW</v>
      </c>
      <c r="F494" s="59" t="str">
        <f t="shared" si="22"/>
        <v>No</v>
      </c>
      <c r="G494" s="7">
        <f t="shared" si="23"/>
        <v>5</v>
      </c>
      <c r="H494" s="7">
        <f>COUNTIF($D$11:D494,D494)</f>
        <v>5</v>
      </c>
    </row>
    <row r="495" spans="2:8" x14ac:dyDescent="0.25">
      <c r="B495" s="64">
        <v>487</v>
      </c>
      <c r="C495" s="7" t="s">
        <v>722</v>
      </c>
      <c r="D495" s="7" t="s">
        <v>790</v>
      </c>
      <c r="E495" s="7" t="str">
        <f t="shared" si="21"/>
        <v>DLE</v>
      </c>
      <c r="F495" s="59" t="str">
        <f t="shared" si="22"/>
        <v>Yes</v>
      </c>
      <c r="G495" s="7">
        <f t="shared" si="23"/>
        <v>11</v>
      </c>
      <c r="H495" s="7">
        <f>COUNTIF($D$11:D495,D495)</f>
        <v>11</v>
      </c>
    </row>
    <row r="496" spans="2:8" x14ac:dyDescent="0.25">
      <c r="B496" s="64">
        <v>488</v>
      </c>
      <c r="C496" s="7" t="s">
        <v>723</v>
      </c>
      <c r="D496" s="7" t="s">
        <v>812</v>
      </c>
      <c r="E496" s="7" t="str">
        <f t="shared" si="21"/>
        <v>OUL</v>
      </c>
      <c r="F496" s="59" t="str">
        <f t="shared" si="22"/>
        <v>No</v>
      </c>
      <c r="G496" s="7">
        <f t="shared" si="23"/>
        <v>7</v>
      </c>
      <c r="H496" s="7">
        <f>COUNTIF($D$11:D496,D496)</f>
        <v>7</v>
      </c>
    </row>
    <row r="497" spans="2:8" x14ac:dyDescent="0.25">
      <c r="B497" s="64">
        <v>489</v>
      </c>
      <c r="C497" s="7" t="s">
        <v>724</v>
      </c>
      <c r="D497" s="7" t="s">
        <v>750</v>
      </c>
      <c r="E497" s="7" t="str">
        <f t="shared" si="21"/>
        <v>RCP</v>
      </c>
      <c r="F497" s="59" t="str">
        <f t="shared" si="22"/>
        <v>No</v>
      </c>
      <c r="G497" s="7">
        <f t="shared" si="23"/>
        <v>10</v>
      </c>
      <c r="H497" s="7">
        <f>COUNTIF($D$11:D497,D497)</f>
        <v>10</v>
      </c>
    </row>
    <row r="498" spans="2:8" x14ac:dyDescent="0.25">
      <c r="B498" s="64">
        <v>490</v>
      </c>
      <c r="C498" s="7" t="s">
        <v>725</v>
      </c>
      <c r="D498" s="7" t="s">
        <v>771</v>
      </c>
      <c r="E498" s="7" t="str">
        <f t="shared" si="21"/>
        <v>WZN</v>
      </c>
      <c r="F498" s="59" t="str">
        <f t="shared" si="22"/>
        <v>No</v>
      </c>
      <c r="G498" s="7">
        <f t="shared" si="23"/>
        <v>11</v>
      </c>
      <c r="H498" s="7">
        <f>COUNTIF($D$11:D498,D498)</f>
        <v>11</v>
      </c>
    </row>
    <row r="499" spans="2:8" x14ac:dyDescent="0.25">
      <c r="B499" s="64">
        <v>491</v>
      </c>
      <c r="C499" s="7" t="s">
        <v>726</v>
      </c>
      <c r="D499" s="7" t="s">
        <v>785</v>
      </c>
      <c r="E499" s="7" t="str">
        <f t="shared" si="21"/>
        <v>ZCQ</v>
      </c>
      <c r="F499" s="59" t="str">
        <f t="shared" si="22"/>
        <v>No</v>
      </c>
      <c r="G499" s="7">
        <f t="shared" si="23"/>
        <v>7</v>
      </c>
      <c r="H499" s="7">
        <f>COUNTIF($D$11:D499,D499)</f>
        <v>7</v>
      </c>
    </row>
    <row r="500" spans="2:8" x14ac:dyDescent="0.25">
      <c r="B500" s="64">
        <v>492</v>
      </c>
      <c r="C500" s="7" t="s">
        <v>727</v>
      </c>
      <c r="D500" s="7" t="s">
        <v>780</v>
      </c>
      <c r="E500" s="7" t="str">
        <f t="shared" si="21"/>
        <v>JXO</v>
      </c>
      <c r="F500" s="59" t="str">
        <f t="shared" si="22"/>
        <v>No</v>
      </c>
      <c r="G500" s="7">
        <f t="shared" si="23"/>
        <v>6</v>
      </c>
      <c r="H500" s="7">
        <f>COUNTIF($D$11:D500,D500)</f>
        <v>6</v>
      </c>
    </row>
    <row r="501" spans="2:8" x14ac:dyDescent="0.25">
      <c r="B501" s="64">
        <v>493</v>
      </c>
      <c r="C501" s="7" t="s">
        <v>728</v>
      </c>
      <c r="D501" s="7" t="s">
        <v>762</v>
      </c>
      <c r="E501" s="7" t="str">
        <f t="shared" si="21"/>
        <v>RGU</v>
      </c>
      <c r="F501" s="59" t="str">
        <f t="shared" si="22"/>
        <v>No</v>
      </c>
      <c r="G501" s="7">
        <f t="shared" si="23"/>
        <v>9</v>
      </c>
      <c r="H501" s="7">
        <f>COUNTIF($D$11:D501,D501)</f>
        <v>8</v>
      </c>
    </row>
    <row r="502" spans="2:8" x14ac:dyDescent="0.25">
      <c r="B502" s="64">
        <v>494</v>
      </c>
      <c r="C502" s="7" t="s">
        <v>729</v>
      </c>
      <c r="D502" s="7" t="s">
        <v>752</v>
      </c>
      <c r="E502" s="7" t="str">
        <f t="shared" si="21"/>
        <v>PLD</v>
      </c>
      <c r="F502" s="59" t="str">
        <f t="shared" si="22"/>
        <v>No</v>
      </c>
      <c r="G502" s="7">
        <f t="shared" si="23"/>
        <v>6</v>
      </c>
      <c r="H502" s="7">
        <f>COUNTIF($D$11:D502,D502)</f>
        <v>6</v>
      </c>
    </row>
    <row r="503" spans="2:8" x14ac:dyDescent="0.25">
      <c r="B503" s="64">
        <v>495</v>
      </c>
      <c r="C503" s="7" t="s">
        <v>861</v>
      </c>
      <c r="D503" s="7" t="s">
        <v>736</v>
      </c>
      <c r="E503" s="7" t="str">
        <f t="shared" si="21"/>
        <v>XTO</v>
      </c>
      <c r="F503" s="59" t="str">
        <f t="shared" si="22"/>
        <v>No</v>
      </c>
      <c r="G503" s="7">
        <f t="shared" si="23"/>
        <v>11</v>
      </c>
      <c r="H503" s="7">
        <f>COUNTIF($D$11:D503,D503)</f>
        <v>11</v>
      </c>
    </row>
    <row r="504" spans="2:8" x14ac:dyDescent="0.25">
      <c r="B504" s="64">
        <v>496</v>
      </c>
      <c r="C504" s="7" t="s">
        <v>730</v>
      </c>
      <c r="D504" s="7" t="s">
        <v>767</v>
      </c>
      <c r="E504" s="7" t="str">
        <f t="shared" si="21"/>
        <v>ZJU</v>
      </c>
      <c r="F504" s="59" t="str">
        <f t="shared" si="22"/>
        <v>No</v>
      </c>
      <c r="G504" s="7">
        <f t="shared" si="23"/>
        <v>14</v>
      </c>
      <c r="H504" s="7">
        <f>COUNTIF($D$11:D504,D504)</f>
        <v>14</v>
      </c>
    </row>
    <row r="505" spans="2:8" x14ac:dyDescent="0.25">
      <c r="B505" s="64">
        <v>497</v>
      </c>
      <c r="C505" s="7" t="s">
        <v>731</v>
      </c>
      <c r="D505" s="7" t="s">
        <v>757</v>
      </c>
      <c r="E505" s="7" t="str">
        <f t="shared" si="21"/>
        <v>ZPG</v>
      </c>
      <c r="F505" s="59" t="str">
        <f t="shared" si="22"/>
        <v>No</v>
      </c>
      <c r="G505" s="7">
        <f t="shared" si="23"/>
        <v>9</v>
      </c>
      <c r="H505" s="7">
        <f>COUNTIF($D$11:D505,D505)</f>
        <v>9</v>
      </c>
    </row>
    <row r="506" spans="2:8" x14ac:dyDescent="0.25">
      <c r="B506" s="64">
        <v>498</v>
      </c>
      <c r="C506" s="7" t="s">
        <v>732</v>
      </c>
      <c r="D506" s="7" t="s">
        <v>756</v>
      </c>
      <c r="E506" s="7" t="str">
        <f t="shared" si="21"/>
        <v>INN</v>
      </c>
      <c r="F506" s="59" t="str">
        <f t="shared" si="22"/>
        <v>No</v>
      </c>
      <c r="G506" s="7">
        <f t="shared" si="23"/>
        <v>11</v>
      </c>
      <c r="H506" s="7">
        <f>COUNTIF($D$11:D506,D506)</f>
        <v>11</v>
      </c>
    </row>
    <row r="507" spans="2:8" x14ac:dyDescent="0.25">
      <c r="B507" s="64">
        <v>499</v>
      </c>
      <c r="C507" s="7" t="s">
        <v>733</v>
      </c>
      <c r="D507" s="7" t="s">
        <v>762</v>
      </c>
      <c r="E507" s="7" t="str">
        <f t="shared" si="21"/>
        <v>ZHQ</v>
      </c>
      <c r="F507" s="59" t="str">
        <f t="shared" si="22"/>
        <v>No</v>
      </c>
      <c r="G507" s="7">
        <f t="shared" si="23"/>
        <v>9</v>
      </c>
      <c r="H507" s="7">
        <f>COUNTIF($D$11:D507,D507)</f>
        <v>9</v>
      </c>
    </row>
    <row r="508" spans="2:8" x14ac:dyDescent="0.25">
      <c r="B508" s="64">
        <v>500</v>
      </c>
      <c r="C508" s="7" t="s">
        <v>734</v>
      </c>
      <c r="D508" s="7" t="s">
        <v>772</v>
      </c>
      <c r="E508" s="7" t="str">
        <f t="shared" si="21"/>
        <v>MCR</v>
      </c>
      <c r="F508" s="59" t="str">
        <f t="shared" si="22"/>
        <v>No</v>
      </c>
      <c r="G508" s="7">
        <f t="shared" si="23"/>
        <v>10</v>
      </c>
      <c r="H508" s="7">
        <f>COUNTIF($D$11:D508,D508)</f>
        <v>10</v>
      </c>
    </row>
  </sheetData>
  <pageMargins left="0.15" right="0.15" top="1" bottom="0.25" header="0.25" footer="0.25"/>
  <pageSetup scale="93" fitToHeight="300" orientation="landscape" horizontalDpi="300" r:id="rId1"/>
  <headerFooter alignWithMargins="0">
    <oddHeader>&amp;L&amp;"Arial,Bold"&amp;12Billing by employee,department with no subtotals &amp;"Arial,Regular"&amp;10
For the week ending: 01/06/12
Group: 2210.02 - ZAPPOS&amp;R&amp;D &amp;T
Job: 56063697KELL   Page: &amp;P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>
    <tabColor rgb="FFC00000"/>
  </sheetPr>
  <dimension ref="A1"/>
  <sheetViews>
    <sheetView showGridLines="0" workbookViewId="0">
      <selection activeCell="F7" sqref="F7"/>
    </sheetView>
  </sheetViews>
  <sheetFormatPr defaultRowHeight="15" customHeight="1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C1:G26"/>
  <sheetViews>
    <sheetView showGridLines="0" workbookViewId="0">
      <selection activeCell="E25" sqref="E25"/>
    </sheetView>
  </sheetViews>
  <sheetFormatPr defaultColWidth="9.140625" defaultRowHeight="15" customHeight="1" x14ac:dyDescent="0.25"/>
  <cols>
    <col min="2" max="2" width="4.7109375" customWidth="1"/>
    <col min="3" max="3" width="50.28515625" customWidth="1"/>
    <col min="4" max="4" width="12" customWidth="1"/>
    <col min="5" max="5" width="31.28515625" customWidth="1"/>
    <col min="6" max="6" width="24.140625" customWidth="1"/>
    <col min="7" max="7" width="26.42578125" customWidth="1"/>
    <col min="8" max="8" width="1.85546875" customWidth="1"/>
    <col min="10" max="10" width="9.140625" customWidth="1"/>
  </cols>
  <sheetData>
    <row r="1" spans="3:7" x14ac:dyDescent="0.25"/>
    <row r="2" spans="3:7" x14ac:dyDescent="0.25"/>
    <row r="3" spans="3:7" x14ac:dyDescent="0.25"/>
    <row r="4" spans="3:7" ht="17.25" customHeight="1" x14ac:dyDescent="0.25"/>
    <row r="5" spans="3:7" ht="30" customHeight="1" x14ac:dyDescent="0.25"/>
    <row r="6" spans="3:7" ht="30" customHeight="1" x14ac:dyDescent="0.25"/>
    <row r="7" spans="3:7" ht="30" customHeight="1" x14ac:dyDescent="0.25"/>
    <row r="8" spans="3:7" x14ac:dyDescent="0.25"/>
    <row r="9" spans="3:7" ht="16.5" customHeight="1" x14ac:dyDescent="0.25">
      <c r="C9" t="s">
        <v>839</v>
      </c>
      <c r="E9" s="7" t="s">
        <v>206</v>
      </c>
    </row>
    <row r="10" spans="3:7" ht="16.5" customHeight="1" x14ac:dyDescent="0.25">
      <c r="C10" t="s">
        <v>840</v>
      </c>
      <c r="E10" s="7">
        <v>674.64</v>
      </c>
    </row>
    <row r="11" spans="3:7" ht="16.5" customHeight="1" x14ac:dyDescent="0.25">
      <c r="C11" t="s">
        <v>841</v>
      </c>
      <c r="E11" s="85">
        <f>(157.77-140.58)/140.58</f>
        <v>0.12227912932138281</v>
      </c>
    </row>
    <row r="12" spans="3:7" ht="16.5" customHeight="1" x14ac:dyDescent="0.25">
      <c r="C12" t="s">
        <v>842</v>
      </c>
      <c r="E12" s="7" t="s">
        <v>879</v>
      </c>
    </row>
    <row r="13" spans="3:7" ht="16.5" customHeight="1" x14ac:dyDescent="0.25">
      <c r="C13" t="s">
        <v>843</v>
      </c>
      <c r="E13" s="7" t="s">
        <v>217</v>
      </c>
    </row>
    <row r="14" spans="3:7" ht="16.5" customHeight="1" x14ac:dyDescent="0.25">
      <c r="C14" t="s">
        <v>844</v>
      </c>
      <c r="E14" s="7" t="s">
        <v>222</v>
      </c>
    </row>
    <row r="15" spans="3:7" ht="16.5" customHeight="1" x14ac:dyDescent="0.25">
      <c r="C15" t="s">
        <v>845</v>
      </c>
      <c r="E15" s="66" t="s">
        <v>223</v>
      </c>
    </row>
    <row r="16" spans="3:7" ht="16.5" customHeight="1" x14ac:dyDescent="0.25">
      <c r="C16" t="s">
        <v>846</v>
      </c>
      <c r="E16" s="7" t="s">
        <v>222</v>
      </c>
      <c r="F16" s="7" t="s">
        <v>212</v>
      </c>
      <c r="G16" s="7" t="s">
        <v>223</v>
      </c>
    </row>
    <row r="17" spans="3:7" ht="16.5" customHeight="1" x14ac:dyDescent="0.25">
      <c r="C17" t="s">
        <v>847</v>
      </c>
      <c r="E17" s="7" t="s">
        <v>223</v>
      </c>
      <c r="F17" s="7" t="s">
        <v>235</v>
      </c>
      <c r="G17" s="7" t="s">
        <v>212</v>
      </c>
    </row>
    <row r="18" spans="3:7" ht="16.5" customHeight="1" x14ac:dyDescent="0.25"/>
    <row r="19" spans="3:7" ht="33.75" customHeight="1" x14ac:dyDescent="0.25">
      <c r="C19" s="47" t="s">
        <v>848</v>
      </c>
      <c r="E19" s="7">
        <f>1.12*47.06</f>
        <v>52.707200000000007</v>
      </c>
    </row>
    <row r="20" spans="3:7" ht="30" x14ac:dyDescent="0.25">
      <c r="C20" s="47" t="s">
        <v>849</v>
      </c>
      <c r="E20" s="7">
        <f>0.69*154.01</f>
        <v>106.26689999999999</v>
      </c>
    </row>
    <row r="21" spans="3:7" ht="16.5" customHeight="1" x14ac:dyDescent="0.25"/>
    <row r="22" spans="3:7" ht="16.5" customHeight="1" x14ac:dyDescent="0.25"/>
    <row r="23" spans="3:7" ht="15" customHeight="1" x14ac:dyDescent="0.25">
      <c r="C23" t="s">
        <v>850</v>
      </c>
      <c r="E23" s="7" t="s">
        <v>232</v>
      </c>
    </row>
    <row r="24" spans="3:7" ht="15" customHeight="1" x14ac:dyDescent="0.25">
      <c r="C24" t="s">
        <v>851</v>
      </c>
      <c r="E24" s="7" t="s">
        <v>884</v>
      </c>
    </row>
    <row r="25" spans="3:7" ht="15" customHeight="1" x14ac:dyDescent="0.25">
      <c r="C25" t="s">
        <v>852</v>
      </c>
      <c r="E25" s="7" t="s">
        <v>885</v>
      </c>
    </row>
    <row r="26" spans="3:7" ht="15" customHeight="1" x14ac:dyDescent="0.25">
      <c r="C26" t="s">
        <v>853</v>
      </c>
      <c r="E26" s="7" t="s">
        <v>233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2:BO58"/>
  <sheetViews>
    <sheetView showGridLines="0" zoomScaleNormal="100" workbookViewId="0">
      <selection activeCell="L58" sqref="L58"/>
    </sheetView>
  </sheetViews>
  <sheetFormatPr defaultRowHeight="15" x14ac:dyDescent="0.25"/>
  <cols>
    <col min="3" max="3" width="8.7109375" bestFit="1" customWidth="1"/>
    <col min="4" max="4" width="22.28515625" bestFit="1" customWidth="1"/>
  </cols>
  <sheetData>
    <row r="2" spans="1:67" ht="23.25" x14ac:dyDescent="0.35">
      <c r="A2" s="68" t="s">
        <v>838</v>
      </c>
    </row>
    <row r="3" spans="1:67" x14ac:dyDescent="0.25">
      <c r="A3" t="s">
        <v>238</v>
      </c>
    </row>
    <row r="4" spans="1:67" x14ac:dyDescent="0.25">
      <c r="B4" t="s">
        <v>206</v>
      </c>
      <c r="D4" s="3" t="s">
        <v>226</v>
      </c>
      <c r="E4" s="42">
        <v>42005</v>
      </c>
      <c r="F4" s="43">
        <v>42036</v>
      </c>
      <c r="G4" s="42">
        <v>42064</v>
      </c>
      <c r="H4" s="43">
        <v>42095</v>
      </c>
      <c r="I4" s="42">
        <v>42125</v>
      </c>
      <c r="J4" s="43">
        <v>42156</v>
      </c>
      <c r="K4" s="42">
        <v>42186</v>
      </c>
      <c r="L4" s="43">
        <v>42217</v>
      </c>
      <c r="M4" s="42">
        <v>42248</v>
      </c>
      <c r="N4" s="43">
        <v>42278</v>
      </c>
      <c r="O4" s="42">
        <v>42309</v>
      </c>
      <c r="P4" s="43">
        <v>42339</v>
      </c>
      <c r="Q4" s="42">
        <v>42370</v>
      </c>
      <c r="R4" s="43">
        <v>42401</v>
      </c>
      <c r="S4" s="42">
        <v>42430</v>
      </c>
      <c r="T4" s="43">
        <v>42461</v>
      </c>
      <c r="U4" s="42">
        <v>42491</v>
      </c>
      <c r="V4" s="43">
        <v>42522</v>
      </c>
      <c r="W4" s="42">
        <v>42552</v>
      </c>
      <c r="X4" s="43">
        <v>42583</v>
      </c>
      <c r="Y4" s="42">
        <v>42614</v>
      </c>
      <c r="Z4" s="43">
        <v>42644</v>
      </c>
      <c r="AA4" s="42">
        <v>42675</v>
      </c>
      <c r="AB4" s="43">
        <v>42705</v>
      </c>
      <c r="AC4" s="42">
        <v>42736</v>
      </c>
      <c r="AD4" s="43">
        <v>42767</v>
      </c>
      <c r="AE4" s="42">
        <v>42795</v>
      </c>
      <c r="AF4" s="43">
        <v>42826</v>
      </c>
      <c r="AG4" s="42">
        <v>42856</v>
      </c>
      <c r="AH4" s="43">
        <v>42887</v>
      </c>
      <c r="AI4" s="42">
        <v>42917</v>
      </c>
      <c r="AJ4" s="43">
        <v>42948</v>
      </c>
      <c r="AK4" s="42">
        <v>42979</v>
      </c>
      <c r="AL4" s="43">
        <v>43009</v>
      </c>
      <c r="AM4" s="42">
        <v>43040</v>
      </c>
      <c r="AN4" s="43">
        <v>43070</v>
      </c>
      <c r="AO4" s="42">
        <v>43101</v>
      </c>
      <c r="AP4" s="43">
        <v>43132</v>
      </c>
      <c r="AQ4" s="42">
        <v>43160</v>
      </c>
      <c r="AR4" s="43">
        <v>43191</v>
      </c>
      <c r="AS4" s="42">
        <v>43221</v>
      </c>
      <c r="AT4" s="43">
        <v>43252</v>
      </c>
      <c r="AU4" s="42">
        <v>43282</v>
      </c>
      <c r="AV4" s="43">
        <v>43313</v>
      </c>
      <c r="AW4" s="42">
        <v>43344</v>
      </c>
      <c r="AX4" s="43">
        <v>43374</v>
      </c>
      <c r="AY4" s="42">
        <v>43405</v>
      </c>
      <c r="AZ4" s="43">
        <v>43435</v>
      </c>
      <c r="BA4" s="42">
        <v>43466</v>
      </c>
      <c r="BB4" s="43">
        <v>43497</v>
      </c>
      <c r="BC4" s="42">
        <v>43525</v>
      </c>
      <c r="BD4" s="43">
        <v>43556</v>
      </c>
      <c r="BE4" s="42">
        <v>43586</v>
      </c>
      <c r="BF4" s="43">
        <v>43617</v>
      </c>
      <c r="BG4" s="42">
        <v>43647</v>
      </c>
      <c r="BH4" s="43">
        <v>43678</v>
      </c>
      <c r="BI4" s="42">
        <v>43709</v>
      </c>
      <c r="BJ4" s="43">
        <v>43739</v>
      </c>
      <c r="BK4" s="42">
        <v>43770</v>
      </c>
      <c r="BL4" s="43">
        <v>43800</v>
      </c>
      <c r="BM4" s="42">
        <v>43831</v>
      </c>
      <c r="BN4" s="43">
        <v>43862</v>
      </c>
      <c r="BO4" s="42">
        <v>43891</v>
      </c>
    </row>
    <row r="5" spans="1:67" x14ac:dyDescent="0.25">
      <c r="D5" t="s">
        <v>225</v>
      </c>
      <c r="E5" s="40">
        <v>6.7020930154870006</v>
      </c>
      <c r="F5" s="40">
        <v>6.76</v>
      </c>
      <c r="G5" s="40">
        <v>6.84</v>
      </c>
      <c r="H5" s="40">
        <v>6.9</v>
      </c>
      <c r="I5" s="40">
        <v>7</v>
      </c>
      <c r="J5" s="40">
        <v>7.07</v>
      </c>
      <c r="K5" s="40">
        <v>7.18</v>
      </c>
      <c r="L5" s="40">
        <v>7.27</v>
      </c>
      <c r="M5" s="40">
        <v>7.36</v>
      </c>
      <c r="N5" s="40">
        <v>7.45</v>
      </c>
      <c r="O5" s="40">
        <v>7.49</v>
      </c>
      <c r="P5" s="40">
        <v>7.56</v>
      </c>
      <c r="Q5" s="40">
        <v>7.67</v>
      </c>
      <c r="R5" s="40">
        <v>7.74</v>
      </c>
      <c r="S5" s="40">
        <v>7.78</v>
      </c>
      <c r="T5" s="40">
        <v>7.83</v>
      </c>
      <c r="U5" s="40">
        <v>7.95</v>
      </c>
      <c r="V5" s="40">
        <v>8.07</v>
      </c>
      <c r="W5" s="40">
        <v>8.16</v>
      </c>
      <c r="X5" s="40">
        <v>8.27</v>
      </c>
      <c r="Y5" s="40">
        <v>8.39</v>
      </c>
      <c r="Z5" s="40">
        <v>8.49</v>
      </c>
      <c r="AA5" s="40">
        <v>8.5500000000000007</v>
      </c>
      <c r="AB5" s="40">
        <v>8.6199999999999992</v>
      </c>
      <c r="AC5" s="40">
        <v>8.73</v>
      </c>
      <c r="AD5" s="40">
        <v>8.7899999999999991</v>
      </c>
      <c r="AE5" s="40">
        <v>8.8699999999999992</v>
      </c>
      <c r="AF5" s="40">
        <v>8.9499999999999993</v>
      </c>
      <c r="AG5" s="40">
        <v>9.08</v>
      </c>
      <c r="AH5" s="40">
        <v>9.1300000000000008</v>
      </c>
      <c r="AI5" s="40">
        <v>9.2100000000000009</v>
      </c>
      <c r="AJ5" s="40">
        <v>9.3000000000000007</v>
      </c>
      <c r="AK5" s="40">
        <v>9.43</v>
      </c>
      <c r="AL5" s="40">
        <v>9.5</v>
      </c>
      <c r="AM5" s="40">
        <v>9.6199999999999992</v>
      </c>
      <c r="AN5" s="40">
        <v>9.7100000000000009</v>
      </c>
      <c r="AO5" s="40">
        <v>9.7799999999999994</v>
      </c>
      <c r="AP5" s="40">
        <v>9.9</v>
      </c>
      <c r="AQ5" s="40">
        <v>9.9600000000000009</v>
      </c>
      <c r="AR5" s="40">
        <v>10.039999999999999</v>
      </c>
      <c r="AS5" s="40">
        <v>10.09</v>
      </c>
      <c r="AT5" s="40">
        <v>10.15</v>
      </c>
      <c r="AU5" s="40">
        <v>10.24</v>
      </c>
      <c r="AV5" s="40">
        <v>10.36</v>
      </c>
      <c r="AW5" s="40">
        <v>10.51</v>
      </c>
      <c r="AX5" s="40">
        <v>10.6</v>
      </c>
      <c r="AY5" s="40">
        <v>10.67</v>
      </c>
      <c r="AZ5" s="40">
        <v>10.79</v>
      </c>
      <c r="BA5" s="40">
        <v>10.89</v>
      </c>
      <c r="BB5" s="40">
        <v>10.96</v>
      </c>
      <c r="BC5" s="40">
        <v>11.03</v>
      </c>
      <c r="BD5" s="40">
        <v>11.18</v>
      </c>
      <c r="BE5" s="40">
        <v>11.28</v>
      </c>
      <c r="BF5" s="40">
        <v>11.4</v>
      </c>
      <c r="BG5" s="40">
        <v>11.55</v>
      </c>
      <c r="BH5" s="40">
        <v>11.72</v>
      </c>
      <c r="BI5" s="40">
        <v>11.9</v>
      </c>
      <c r="BJ5" s="40">
        <v>12.08</v>
      </c>
      <c r="BK5" s="40">
        <v>12.18</v>
      </c>
      <c r="BL5" s="40">
        <v>12.3</v>
      </c>
      <c r="BM5" s="40">
        <v>12.36</v>
      </c>
      <c r="BN5" s="40">
        <v>12.53</v>
      </c>
      <c r="BO5" s="39">
        <v>12.61</v>
      </c>
    </row>
    <row r="6" spans="1:67" x14ac:dyDescent="0.25">
      <c r="D6" t="s">
        <v>223</v>
      </c>
      <c r="E6" s="40">
        <v>12.265857304858001</v>
      </c>
      <c r="F6" s="40">
        <v>12.34</v>
      </c>
      <c r="G6" s="40">
        <v>12.49</v>
      </c>
      <c r="H6" s="40">
        <v>12.6</v>
      </c>
      <c r="I6" s="40">
        <v>12.71</v>
      </c>
      <c r="J6" s="40">
        <v>12.79</v>
      </c>
      <c r="K6" s="40">
        <v>12.89</v>
      </c>
      <c r="L6" s="40">
        <v>13.03</v>
      </c>
      <c r="M6" s="40">
        <v>13.17</v>
      </c>
      <c r="N6" s="40">
        <v>13.28</v>
      </c>
      <c r="O6" s="40">
        <v>13.37</v>
      </c>
      <c r="P6" s="40">
        <v>13.56</v>
      </c>
      <c r="Q6" s="40">
        <v>13.63</v>
      </c>
      <c r="R6" s="40">
        <v>13.73</v>
      </c>
      <c r="S6" s="40">
        <v>13.92</v>
      </c>
      <c r="T6" s="40">
        <v>14.11</v>
      </c>
      <c r="U6" s="40">
        <v>14.28</v>
      </c>
      <c r="V6" s="40">
        <v>14.37</v>
      </c>
      <c r="W6" s="40">
        <v>14.59</v>
      </c>
      <c r="X6" s="40">
        <v>14.81</v>
      </c>
      <c r="Y6" s="40">
        <v>14.88</v>
      </c>
      <c r="Z6" s="40">
        <v>15.09</v>
      </c>
      <c r="AA6" s="40">
        <v>15.18</v>
      </c>
      <c r="AB6" s="40">
        <v>15.29</v>
      </c>
      <c r="AC6" s="40">
        <v>15.4</v>
      </c>
      <c r="AD6" s="40">
        <v>15.63</v>
      </c>
      <c r="AE6" s="40">
        <v>15.8</v>
      </c>
      <c r="AF6" s="40">
        <v>15.99</v>
      </c>
      <c r="AG6" s="40">
        <v>16.21</v>
      </c>
      <c r="AH6" s="40">
        <v>16.37</v>
      </c>
      <c r="AI6" s="40">
        <v>16.57</v>
      </c>
      <c r="AJ6" s="40">
        <v>16.77</v>
      </c>
      <c r="AK6" s="40">
        <v>16.850000000000001</v>
      </c>
      <c r="AL6" s="40">
        <v>17.07</v>
      </c>
      <c r="AM6" s="40">
        <v>17.260000000000002</v>
      </c>
      <c r="AN6" s="40">
        <v>17.399999999999999</v>
      </c>
      <c r="AO6" s="40">
        <v>17.54</v>
      </c>
      <c r="AP6" s="40">
        <v>17.77</v>
      </c>
      <c r="AQ6" s="40">
        <v>17.98</v>
      </c>
      <c r="AR6" s="40">
        <v>18.09</v>
      </c>
      <c r="AS6" s="40">
        <v>18.29</v>
      </c>
      <c r="AT6" s="40">
        <v>18.440000000000001</v>
      </c>
      <c r="AU6" s="40">
        <v>18.72</v>
      </c>
      <c r="AV6" s="40">
        <v>19</v>
      </c>
      <c r="AW6" s="40">
        <v>19.190000000000001</v>
      </c>
      <c r="AX6" s="40">
        <v>19.29</v>
      </c>
      <c r="AY6" s="40">
        <v>19.46</v>
      </c>
      <c r="AZ6" s="40">
        <v>19.73</v>
      </c>
      <c r="BA6" s="40">
        <v>20.03</v>
      </c>
      <c r="BB6" s="40">
        <v>20.329999999999998</v>
      </c>
      <c r="BC6" s="40">
        <v>20.45</v>
      </c>
      <c r="BD6" s="40">
        <v>20.7</v>
      </c>
      <c r="BE6" s="40">
        <v>20.84</v>
      </c>
      <c r="BF6" s="40">
        <v>21.05</v>
      </c>
      <c r="BG6" s="40">
        <v>21.34</v>
      </c>
      <c r="BH6" s="40">
        <v>21.64</v>
      </c>
      <c r="BI6" s="40">
        <v>21.94</v>
      </c>
      <c r="BJ6" s="40">
        <v>22.23</v>
      </c>
      <c r="BK6" s="40">
        <v>22.54</v>
      </c>
      <c r="BL6" s="40">
        <v>22.83</v>
      </c>
      <c r="BM6" s="40">
        <v>23.01</v>
      </c>
      <c r="BN6" s="40">
        <v>23.33</v>
      </c>
      <c r="BO6" s="41">
        <v>23.59</v>
      </c>
    </row>
    <row r="7" spans="1:67" x14ac:dyDescent="0.25">
      <c r="D7" t="s">
        <v>224</v>
      </c>
      <c r="E7" s="40">
        <v>4.692137100560001</v>
      </c>
      <c r="F7" s="40">
        <v>4.72</v>
      </c>
      <c r="G7" s="40">
        <v>4.75</v>
      </c>
      <c r="H7" s="40">
        <v>4.79</v>
      </c>
      <c r="I7" s="40">
        <v>4.8499999999999996</v>
      </c>
      <c r="J7" s="40">
        <v>4.91</v>
      </c>
      <c r="K7" s="40">
        <v>4.9800000000000004</v>
      </c>
      <c r="L7" s="40">
        <v>5.03</v>
      </c>
      <c r="M7" s="40">
        <v>5.09</v>
      </c>
      <c r="N7" s="40">
        <v>5.12</v>
      </c>
      <c r="O7" s="40">
        <v>5.18</v>
      </c>
      <c r="P7" s="40">
        <v>5.22</v>
      </c>
      <c r="Q7" s="40">
        <v>5.29</v>
      </c>
      <c r="R7" s="40">
        <v>5.33</v>
      </c>
      <c r="S7" s="40">
        <v>5.38</v>
      </c>
      <c r="T7" s="40">
        <v>5.42</v>
      </c>
      <c r="U7" s="40">
        <v>5.47</v>
      </c>
      <c r="V7" s="40">
        <v>5.52</v>
      </c>
      <c r="W7" s="40">
        <v>5.57</v>
      </c>
      <c r="X7" s="40">
        <v>5.64</v>
      </c>
      <c r="Y7" s="40">
        <v>5.71</v>
      </c>
      <c r="Z7" s="40">
        <v>5.76</v>
      </c>
      <c r="AA7" s="40">
        <v>5.83</v>
      </c>
      <c r="AB7" s="40">
        <v>5.88</v>
      </c>
      <c r="AC7" s="40">
        <v>5.93</v>
      </c>
      <c r="AD7" s="40">
        <v>5.97</v>
      </c>
      <c r="AE7" s="40">
        <v>6.01</v>
      </c>
      <c r="AF7" s="40">
        <v>6.09</v>
      </c>
      <c r="AG7" s="40">
        <v>6.17</v>
      </c>
      <c r="AH7" s="40">
        <v>6.21</v>
      </c>
      <c r="AI7" s="40">
        <v>6.3</v>
      </c>
      <c r="AJ7" s="40">
        <v>6.38</v>
      </c>
      <c r="AK7" s="40">
        <v>6.46</v>
      </c>
      <c r="AL7" s="40">
        <v>6.5</v>
      </c>
      <c r="AM7" s="40">
        <v>6.58</v>
      </c>
      <c r="AN7" s="40">
        <v>6.66</v>
      </c>
      <c r="AO7" s="40">
        <v>6.75</v>
      </c>
      <c r="AP7" s="40">
        <v>6.84</v>
      </c>
      <c r="AQ7" s="40">
        <v>6.88</v>
      </c>
      <c r="AR7" s="40">
        <v>6.98</v>
      </c>
      <c r="AS7" s="40">
        <v>7.07</v>
      </c>
      <c r="AT7" s="40">
        <v>7.12</v>
      </c>
      <c r="AU7" s="40">
        <v>7.18</v>
      </c>
      <c r="AV7" s="40">
        <v>7.27</v>
      </c>
      <c r="AW7" s="40">
        <v>7.31</v>
      </c>
      <c r="AX7" s="40">
        <v>7.38</v>
      </c>
      <c r="AY7" s="40">
        <v>7.43</v>
      </c>
      <c r="AZ7" s="40">
        <v>7.48</v>
      </c>
      <c r="BA7" s="40">
        <v>7.54</v>
      </c>
      <c r="BB7" s="40">
        <v>7.58</v>
      </c>
      <c r="BC7" s="40">
        <v>7.65</v>
      </c>
      <c r="BD7" s="40">
        <v>7.73</v>
      </c>
      <c r="BE7" s="40">
        <v>7.84</v>
      </c>
      <c r="BF7" s="40">
        <v>7.9</v>
      </c>
      <c r="BG7" s="40">
        <v>7.99</v>
      </c>
      <c r="BH7" s="40">
        <v>8.09</v>
      </c>
      <c r="BI7" s="40">
        <v>8.1999999999999993</v>
      </c>
      <c r="BJ7" s="40">
        <v>8.27</v>
      </c>
      <c r="BK7" s="40">
        <v>8.32</v>
      </c>
      <c r="BL7" s="40">
        <v>8.36</v>
      </c>
      <c r="BM7" s="40">
        <v>8.4499999999999993</v>
      </c>
      <c r="BN7" s="40">
        <v>8.5399999999999991</v>
      </c>
      <c r="BO7" s="41">
        <v>8.67</v>
      </c>
    </row>
    <row r="8" spans="1:67" x14ac:dyDescent="0.25">
      <c r="D8" t="s">
        <v>222</v>
      </c>
      <c r="E8" s="40">
        <v>21.441947108497001</v>
      </c>
      <c r="F8" s="40">
        <v>21.57</v>
      </c>
      <c r="G8" s="40">
        <v>21.7</v>
      </c>
      <c r="H8" s="40">
        <v>21.94</v>
      </c>
      <c r="I8" s="40">
        <v>22.16</v>
      </c>
      <c r="J8" s="40">
        <v>22.27</v>
      </c>
      <c r="K8" s="40">
        <v>22.38</v>
      </c>
      <c r="L8" s="40">
        <v>22.6</v>
      </c>
      <c r="M8" s="40">
        <v>22.94</v>
      </c>
      <c r="N8" s="40">
        <v>23.15</v>
      </c>
      <c r="O8" s="40">
        <v>23.45</v>
      </c>
      <c r="P8" s="40">
        <v>23.71</v>
      </c>
      <c r="Q8" s="40">
        <v>23.83</v>
      </c>
      <c r="R8" s="40">
        <v>24.09</v>
      </c>
      <c r="S8" s="40">
        <v>24.26</v>
      </c>
      <c r="T8" s="40">
        <v>24.43</v>
      </c>
      <c r="U8" s="40">
        <v>24.67</v>
      </c>
      <c r="V8" s="40">
        <v>24.92</v>
      </c>
      <c r="W8" s="40">
        <v>25.14</v>
      </c>
      <c r="X8" s="40">
        <v>25.44</v>
      </c>
      <c r="Y8" s="40">
        <v>25.64</v>
      </c>
      <c r="Z8" s="40">
        <v>25.77</v>
      </c>
      <c r="AA8" s="40">
        <v>26</v>
      </c>
      <c r="AB8" s="40">
        <v>26.16</v>
      </c>
      <c r="AC8" s="40">
        <v>26.53</v>
      </c>
      <c r="AD8" s="40">
        <v>26.74</v>
      </c>
      <c r="AE8" s="40">
        <v>26.95</v>
      </c>
      <c r="AF8" s="40">
        <v>27.19</v>
      </c>
      <c r="AG8" s="40">
        <v>27.35</v>
      </c>
      <c r="AH8" s="40">
        <v>27.65</v>
      </c>
      <c r="AI8" s="40">
        <v>27.9</v>
      </c>
      <c r="AJ8" s="40">
        <v>28.1</v>
      </c>
      <c r="AK8" s="40">
        <v>28.32</v>
      </c>
      <c r="AL8" s="40">
        <v>28.63</v>
      </c>
      <c r="AM8" s="40">
        <v>28.8</v>
      </c>
      <c r="AN8" s="40">
        <v>29.23</v>
      </c>
      <c r="AO8" s="40">
        <v>29.38</v>
      </c>
      <c r="AP8" s="40">
        <v>29.82</v>
      </c>
      <c r="AQ8" s="40">
        <v>30.27</v>
      </c>
      <c r="AR8" s="40">
        <v>30.45</v>
      </c>
      <c r="AS8" s="40">
        <v>30.88</v>
      </c>
      <c r="AT8" s="40">
        <v>31.19</v>
      </c>
      <c r="AU8" s="40">
        <v>31.66</v>
      </c>
      <c r="AV8" s="40">
        <v>31.85</v>
      </c>
      <c r="AW8" s="40">
        <v>32.200000000000003</v>
      </c>
      <c r="AX8" s="40">
        <v>32.46</v>
      </c>
      <c r="AY8" s="40">
        <v>32.880000000000003</v>
      </c>
      <c r="AZ8" s="40">
        <v>33.24</v>
      </c>
      <c r="BA8" s="40">
        <v>33.409999999999997</v>
      </c>
      <c r="BB8" s="40">
        <v>33.58</v>
      </c>
      <c r="BC8" s="40">
        <v>33.75</v>
      </c>
      <c r="BD8" s="40">
        <v>34.159999999999997</v>
      </c>
      <c r="BE8" s="40">
        <v>34.43</v>
      </c>
      <c r="BF8" s="40">
        <v>34.64</v>
      </c>
      <c r="BG8" s="40">
        <v>34.950000000000003</v>
      </c>
      <c r="BH8" s="40">
        <v>35.159999999999997</v>
      </c>
      <c r="BI8" s="40">
        <v>35.44</v>
      </c>
      <c r="BJ8" s="40">
        <v>35.97</v>
      </c>
      <c r="BK8" s="40">
        <v>36.15</v>
      </c>
      <c r="BL8" s="40">
        <v>36.659999999999997</v>
      </c>
      <c r="BM8" s="40">
        <v>37.1</v>
      </c>
      <c r="BN8" s="40">
        <v>37.58</v>
      </c>
      <c r="BO8" s="41">
        <v>38.03</v>
      </c>
    </row>
    <row r="9" spans="1:67" x14ac:dyDescent="0.25">
      <c r="D9" t="s">
        <v>204</v>
      </c>
      <c r="E9" s="40">
        <v>6.8823664848919988</v>
      </c>
      <c r="F9" s="40">
        <v>6.94</v>
      </c>
      <c r="G9" s="40">
        <v>7.01</v>
      </c>
      <c r="H9" s="40">
        <v>7.05</v>
      </c>
      <c r="I9" s="40">
        <v>7.09</v>
      </c>
      <c r="J9" s="40">
        <v>7.2</v>
      </c>
      <c r="K9" s="40">
        <v>7.24</v>
      </c>
      <c r="L9" s="40">
        <v>7.34</v>
      </c>
      <c r="M9" s="40">
        <v>7.44</v>
      </c>
      <c r="N9" s="40">
        <v>7.54</v>
      </c>
      <c r="O9" s="40">
        <v>7.6</v>
      </c>
      <c r="P9" s="40">
        <v>7.68</v>
      </c>
      <c r="Q9" s="40">
        <v>7.8</v>
      </c>
      <c r="R9" s="40">
        <v>7.88</v>
      </c>
      <c r="S9" s="40">
        <v>7.99</v>
      </c>
      <c r="T9" s="40">
        <v>8.0500000000000007</v>
      </c>
      <c r="U9" s="40">
        <v>8.15</v>
      </c>
      <c r="V9" s="40">
        <v>8.2100000000000009</v>
      </c>
      <c r="W9" s="40">
        <v>8.2799999999999994</v>
      </c>
      <c r="X9" s="40">
        <v>8.4</v>
      </c>
      <c r="Y9" s="40">
        <v>8.52</v>
      </c>
      <c r="Z9" s="40">
        <v>8.61</v>
      </c>
      <c r="AA9" s="40">
        <v>8.66</v>
      </c>
      <c r="AB9" s="40">
        <v>8.7799999999999994</v>
      </c>
      <c r="AC9" s="40">
        <v>8.85</v>
      </c>
      <c r="AD9" s="40">
        <v>8.89</v>
      </c>
      <c r="AE9" s="40">
        <v>9</v>
      </c>
      <c r="AF9" s="40">
        <v>9.0500000000000007</v>
      </c>
      <c r="AG9" s="40">
        <v>9.1</v>
      </c>
      <c r="AH9" s="40">
        <v>9.2200000000000006</v>
      </c>
      <c r="AI9" s="40">
        <v>9.34</v>
      </c>
      <c r="AJ9" s="40">
        <v>9.4600000000000009</v>
      </c>
      <c r="AK9" s="40">
        <v>9.5399999999999991</v>
      </c>
      <c r="AL9" s="40">
        <v>9.64</v>
      </c>
      <c r="AM9" s="40">
        <v>9.7100000000000009</v>
      </c>
      <c r="AN9" s="40">
        <v>9.84</v>
      </c>
      <c r="AO9" s="40">
        <v>9.9</v>
      </c>
      <c r="AP9" s="40">
        <v>10.01</v>
      </c>
      <c r="AQ9" s="40">
        <v>10.119999999999999</v>
      </c>
      <c r="AR9" s="40">
        <v>10.23</v>
      </c>
      <c r="AS9" s="40">
        <v>10.35</v>
      </c>
      <c r="AT9" s="40">
        <v>10.49</v>
      </c>
      <c r="AU9" s="40">
        <v>10.62</v>
      </c>
      <c r="AV9" s="40">
        <v>10.67</v>
      </c>
      <c r="AW9" s="40">
        <v>10.83</v>
      </c>
      <c r="AX9" s="40">
        <v>10.96</v>
      </c>
      <c r="AY9" s="40">
        <v>11.1</v>
      </c>
      <c r="AZ9" s="40">
        <v>11.18</v>
      </c>
      <c r="BA9" s="40">
        <v>11.29</v>
      </c>
      <c r="BB9" s="40">
        <v>11.37</v>
      </c>
      <c r="BC9" s="40">
        <v>11.47</v>
      </c>
      <c r="BD9" s="40">
        <v>11.6</v>
      </c>
      <c r="BE9" s="40">
        <v>11.76</v>
      </c>
      <c r="BF9" s="40">
        <v>11.84</v>
      </c>
      <c r="BG9" s="40">
        <v>11.99</v>
      </c>
      <c r="BH9" s="40">
        <v>12.09</v>
      </c>
      <c r="BI9" s="40">
        <v>12.2</v>
      </c>
      <c r="BJ9" s="40">
        <v>12.33</v>
      </c>
      <c r="BK9" s="40">
        <v>12.49</v>
      </c>
      <c r="BL9" s="40">
        <v>12.64</v>
      </c>
      <c r="BM9" s="40">
        <v>12.74</v>
      </c>
      <c r="BN9" s="40">
        <v>12.89</v>
      </c>
      <c r="BO9" s="41">
        <v>12.99</v>
      </c>
    </row>
    <row r="10" spans="1:67" x14ac:dyDescent="0.25">
      <c r="D10" t="s">
        <v>205</v>
      </c>
      <c r="E10" s="40">
        <v>8.3669806181670001</v>
      </c>
      <c r="F10" s="40">
        <v>8.43</v>
      </c>
      <c r="G10" s="40">
        <v>8.51</v>
      </c>
      <c r="H10" s="40">
        <v>8.6300000000000008</v>
      </c>
      <c r="I10" s="40">
        <v>8.74</v>
      </c>
      <c r="J10" s="40">
        <v>8.7899999999999991</v>
      </c>
      <c r="K10" s="40">
        <v>8.8800000000000008</v>
      </c>
      <c r="L10" s="40">
        <v>9</v>
      </c>
      <c r="M10" s="40">
        <v>9.1</v>
      </c>
      <c r="N10" s="40">
        <v>9.15</v>
      </c>
      <c r="O10" s="40">
        <v>9.2899999999999991</v>
      </c>
      <c r="P10" s="40">
        <v>9.36</v>
      </c>
      <c r="Q10" s="40">
        <v>9.41</v>
      </c>
      <c r="R10" s="40">
        <v>9.5399999999999991</v>
      </c>
      <c r="S10" s="40">
        <v>9.61</v>
      </c>
      <c r="T10" s="40">
        <v>9.6999999999999993</v>
      </c>
      <c r="U10" s="40">
        <v>9.76</v>
      </c>
      <c r="V10" s="40">
        <v>9.9</v>
      </c>
      <c r="W10" s="40">
        <v>10.029999999999999</v>
      </c>
      <c r="X10" s="40">
        <v>10.119999999999999</v>
      </c>
      <c r="Y10" s="40">
        <v>10.18</v>
      </c>
      <c r="Z10" s="40">
        <v>10.3</v>
      </c>
      <c r="AA10" s="40">
        <v>10.35</v>
      </c>
      <c r="AB10" s="40">
        <v>10.46</v>
      </c>
      <c r="AC10" s="40">
        <v>10.56</v>
      </c>
      <c r="AD10" s="40">
        <v>10.63</v>
      </c>
      <c r="AE10" s="40">
        <v>10.7</v>
      </c>
      <c r="AF10" s="40">
        <v>10.85</v>
      </c>
      <c r="AG10" s="40">
        <v>10.94</v>
      </c>
      <c r="AH10" s="40">
        <v>11.07</v>
      </c>
      <c r="AI10" s="40">
        <v>11.15</v>
      </c>
      <c r="AJ10" s="40">
        <v>11.32</v>
      </c>
      <c r="AK10" s="40">
        <v>11.38</v>
      </c>
      <c r="AL10" s="40">
        <v>11.51</v>
      </c>
      <c r="AM10" s="40">
        <v>11.6</v>
      </c>
      <c r="AN10" s="40">
        <v>11.76</v>
      </c>
      <c r="AO10" s="40">
        <v>11.83</v>
      </c>
      <c r="AP10" s="40">
        <v>11.89</v>
      </c>
      <c r="AQ10" s="40">
        <v>12.07</v>
      </c>
      <c r="AR10" s="40">
        <v>12.2</v>
      </c>
      <c r="AS10" s="40">
        <v>12.31</v>
      </c>
      <c r="AT10" s="40">
        <v>12.41</v>
      </c>
      <c r="AU10" s="40">
        <v>12.56</v>
      </c>
      <c r="AV10" s="40">
        <v>12.75</v>
      </c>
      <c r="AW10" s="40">
        <v>12.89</v>
      </c>
      <c r="AX10" s="40">
        <v>13.04</v>
      </c>
      <c r="AY10" s="40">
        <v>13.14</v>
      </c>
      <c r="AZ10" s="40">
        <v>13.27</v>
      </c>
      <c r="BA10" s="40">
        <v>13.42</v>
      </c>
      <c r="BB10" s="40">
        <v>13.59</v>
      </c>
      <c r="BC10" s="40">
        <v>13.69</v>
      </c>
      <c r="BD10" s="40">
        <v>13.8</v>
      </c>
      <c r="BE10" s="40">
        <v>13.97</v>
      </c>
      <c r="BF10" s="40">
        <v>14.12</v>
      </c>
      <c r="BG10" s="40">
        <v>14.23</v>
      </c>
      <c r="BH10" s="40">
        <v>14.44</v>
      </c>
      <c r="BI10" s="40">
        <v>14.64</v>
      </c>
      <c r="BJ10" s="40">
        <v>14.83</v>
      </c>
      <c r="BK10" s="40">
        <v>14.96</v>
      </c>
      <c r="BL10" s="40">
        <v>15.06</v>
      </c>
      <c r="BM10" s="40">
        <v>15.18</v>
      </c>
      <c r="BN10" s="40">
        <v>15.3</v>
      </c>
      <c r="BO10" s="41">
        <v>15.47</v>
      </c>
    </row>
    <row r="11" spans="1:67" x14ac:dyDescent="0.25">
      <c r="B11" t="s">
        <v>207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1"/>
    </row>
    <row r="12" spans="1:67" x14ac:dyDescent="0.25">
      <c r="D12" t="s">
        <v>210</v>
      </c>
      <c r="E12" s="40">
        <v>3.149285257516</v>
      </c>
      <c r="F12" s="40">
        <v>3.18</v>
      </c>
      <c r="G12" s="40">
        <v>3.22</v>
      </c>
      <c r="H12" s="40">
        <v>3.24</v>
      </c>
      <c r="I12" s="40">
        <v>3.27</v>
      </c>
      <c r="J12" s="40">
        <v>3.29</v>
      </c>
      <c r="K12" s="40">
        <v>3.31</v>
      </c>
      <c r="L12" s="40">
        <v>3.34</v>
      </c>
      <c r="M12" s="40">
        <v>3.36</v>
      </c>
      <c r="N12" s="40">
        <v>3.4</v>
      </c>
      <c r="O12" s="40">
        <v>3.44</v>
      </c>
      <c r="P12" s="40">
        <v>3.46</v>
      </c>
      <c r="Q12" s="40">
        <v>3.49</v>
      </c>
      <c r="R12" s="40">
        <v>3.51</v>
      </c>
      <c r="S12" s="40">
        <v>3.56</v>
      </c>
      <c r="T12" s="40">
        <v>3.61</v>
      </c>
      <c r="U12" s="40">
        <v>3.64</v>
      </c>
      <c r="V12" s="40">
        <v>3.67</v>
      </c>
      <c r="W12" s="40">
        <v>3.7</v>
      </c>
      <c r="X12" s="40">
        <v>3.73</v>
      </c>
      <c r="Y12" s="40">
        <v>3.77</v>
      </c>
      <c r="Z12" s="40">
        <v>3.8</v>
      </c>
      <c r="AA12" s="40">
        <v>3.82</v>
      </c>
      <c r="AB12" s="40">
        <v>3.85</v>
      </c>
      <c r="AC12" s="40">
        <v>3.91</v>
      </c>
      <c r="AD12" s="40">
        <v>3.94</v>
      </c>
      <c r="AE12" s="40">
        <v>3.96</v>
      </c>
      <c r="AF12" s="40">
        <v>4.0199999999999996</v>
      </c>
      <c r="AG12" s="40">
        <v>4.0599999999999996</v>
      </c>
      <c r="AH12" s="40">
        <v>4.1100000000000003</v>
      </c>
      <c r="AI12" s="40">
        <v>4.17</v>
      </c>
      <c r="AJ12" s="40">
        <v>4.22</v>
      </c>
      <c r="AK12" s="40">
        <v>4.2699999999999996</v>
      </c>
      <c r="AL12" s="40">
        <v>4.3</v>
      </c>
      <c r="AM12" s="40">
        <v>4.33</v>
      </c>
      <c r="AN12" s="40">
        <v>4.3899999999999997</v>
      </c>
      <c r="AO12" s="40">
        <v>4.46</v>
      </c>
      <c r="AP12" s="40">
        <v>4.5</v>
      </c>
      <c r="AQ12" s="40">
        <v>4.55</v>
      </c>
      <c r="AR12" s="40">
        <v>4.5999999999999996</v>
      </c>
      <c r="AS12" s="40">
        <v>4.63</v>
      </c>
      <c r="AT12" s="40">
        <v>4.67</v>
      </c>
      <c r="AU12" s="40">
        <v>4.71</v>
      </c>
      <c r="AV12" s="40">
        <v>4.74</v>
      </c>
      <c r="AW12" s="40">
        <v>4.76</v>
      </c>
      <c r="AX12" s="40">
        <v>4.83</v>
      </c>
      <c r="AY12" s="40">
        <v>4.8899999999999997</v>
      </c>
      <c r="AZ12" s="40">
        <v>4.9400000000000004</v>
      </c>
      <c r="BA12" s="40">
        <v>5.01</v>
      </c>
      <c r="BB12" s="40">
        <v>5.0599999999999996</v>
      </c>
      <c r="BC12" s="40">
        <v>5.1100000000000003</v>
      </c>
      <c r="BD12" s="40">
        <v>5.14</v>
      </c>
      <c r="BE12" s="40">
        <v>5.17</v>
      </c>
      <c r="BF12" s="40">
        <v>5.2</v>
      </c>
      <c r="BG12" s="40">
        <v>5.25</v>
      </c>
      <c r="BH12" s="40">
        <v>5.32</v>
      </c>
      <c r="BI12" s="40">
        <v>5.37</v>
      </c>
      <c r="BJ12" s="40">
        <v>5.43</v>
      </c>
      <c r="BK12" s="40">
        <v>5.47</v>
      </c>
      <c r="BL12" s="40">
        <v>5.53</v>
      </c>
      <c r="BM12" s="40">
        <v>5.57</v>
      </c>
      <c r="BN12" s="40">
        <v>5.65</v>
      </c>
      <c r="BO12" s="41">
        <v>5.73</v>
      </c>
    </row>
    <row r="13" spans="1:67" x14ac:dyDescent="0.25">
      <c r="D13" t="s">
        <v>14</v>
      </c>
      <c r="E13" s="40">
        <v>2.4067015115130004</v>
      </c>
      <c r="F13" s="40">
        <v>2.4300000000000002</v>
      </c>
      <c r="G13" s="40">
        <v>2.4500000000000002</v>
      </c>
      <c r="H13" s="40">
        <v>2.48</v>
      </c>
      <c r="I13" s="40">
        <v>2.5</v>
      </c>
      <c r="J13" s="40">
        <v>2.52</v>
      </c>
      <c r="K13" s="40">
        <v>2.5499999999999998</v>
      </c>
      <c r="L13" s="40">
        <v>2.58</v>
      </c>
      <c r="M13" s="40">
        <v>2.62</v>
      </c>
      <c r="N13" s="40">
        <v>2.65</v>
      </c>
      <c r="O13" s="40">
        <v>2.66</v>
      </c>
      <c r="P13" s="40">
        <v>2.69</v>
      </c>
      <c r="Q13" s="40">
        <v>2.7</v>
      </c>
      <c r="R13" s="40">
        <v>2.71</v>
      </c>
      <c r="S13" s="40">
        <v>2.75</v>
      </c>
      <c r="T13" s="40">
        <v>2.79</v>
      </c>
      <c r="U13" s="40">
        <v>2.82</v>
      </c>
      <c r="V13" s="40">
        <v>2.85</v>
      </c>
      <c r="W13" s="40">
        <v>2.86</v>
      </c>
      <c r="X13" s="40">
        <v>2.88</v>
      </c>
      <c r="Y13" s="40">
        <v>2.91</v>
      </c>
      <c r="Z13" s="40">
        <v>2.93</v>
      </c>
      <c r="AA13" s="40">
        <v>2.96</v>
      </c>
      <c r="AB13" s="40">
        <v>2.98</v>
      </c>
      <c r="AC13" s="40">
        <v>3.02</v>
      </c>
      <c r="AD13" s="40">
        <v>3.06</v>
      </c>
      <c r="AE13" s="40">
        <v>3.08</v>
      </c>
      <c r="AF13" s="40">
        <v>3.11</v>
      </c>
      <c r="AG13" s="40">
        <v>3.13</v>
      </c>
      <c r="AH13" s="40">
        <v>3.16</v>
      </c>
      <c r="AI13" s="40">
        <v>3.18</v>
      </c>
      <c r="AJ13" s="40">
        <v>3.21</v>
      </c>
      <c r="AK13" s="40">
        <v>3.23</v>
      </c>
      <c r="AL13" s="40">
        <v>3.28</v>
      </c>
      <c r="AM13" s="40">
        <v>3.33</v>
      </c>
      <c r="AN13" s="40">
        <v>3.38</v>
      </c>
      <c r="AO13" s="40">
        <v>3.42</v>
      </c>
      <c r="AP13" s="40">
        <v>3.44</v>
      </c>
      <c r="AQ13" s="40">
        <v>3.49</v>
      </c>
      <c r="AR13" s="40">
        <v>3.52</v>
      </c>
      <c r="AS13" s="40">
        <v>3.55</v>
      </c>
      <c r="AT13" s="40">
        <v>3.57</v>
      </c>
      <c r="AU13" s="40">
        <v>3.62</v>
      </c>
      <c r="AV13" s="40">
        <v>3.67</v>
      </c>
      <c r="AW13" s="40">
        <v>3.7</v>
      </c>
      <c r="AX13" s="40">
        <v>3.73</v>
      </c>
      <c r="AY13" s="40">
        <v>3.79</v>
      </c>
      <c r="AZ13" s="40">
        <v>3.82</v>
      </c>
      <c r="BA13" s="40">
        <v>3.86</v>
      </c>
      <c r="BB13" s="40">
        <v>3.92</v>
      </c>
      <c r="BC13" s="40">
        <v>3.95</v>
      </c>
      <c r="BD13" s="40">
        <v>4</v>
      </c>
      <c r="BE13" s="40">
        <v>4.0199999999999996</v>
      </c>
      <c r="BF13" s="40">
        <v>4.07</v>
      </c>
      <c r="BG13" s="40">
        <v>4.12</v>
      </c>
      <c r="BH13" s="40">
        <v>4.16</v>
      </c>
      <c r="BI13" s="40">
        <v>4.18</v>
      </c>
      <c r="BJ13" s="40">
        <v>4.2300000000000004</v>
      </c>
      <c r="BK13" s="40">
        <v>4.2699999999999996</v>
      </c>
      <c r="BL13" s="40">
        <v>4.3099999999999996</v>
      </c>
      <c r="BM13" s="40">
        <v>4.33</v>
      </c>
      <c r="BN13" s="40">
        <v>4.3899999999999997</v>
      </c>
      <c r="BO13" s="41">
        <v>4.4400000000000004</v>
      </c>
    </row>
    <row r="14" spans="1:67" x14ac:dyDescent="0.25">
      <c r="D14" t="s">
        <v>211</v>
      </c>
      <c r="E14" s="40">
        <v>5.8159232120189994</v>
      </c>
      <c r="F14" s="40">
        <v>5.86</v>
      </c>
      <c r="G14" s="40">
        <v>5.89</v>
      </c>
      <c r="H14" s="40">
        <v>5.97</v>
      </c>
      <c r="I14" s="40">
        <v>6.04</v>
      </c>
      <c r="J14" s="40">
        <v>6.13</v>
      </c>
      <c r="K14" s="40">
        <v>6.2</v>
      </c>
      <c r="L14" s="40">
        <v>6.29</v>
      </c>
      <c r="M14" s="40">
        <v>6.34</v>
      </c>
      <c r="N14" s="40">
        <v>6.37</v>
      </c>
      <c r="O14" s="40">
        <v>6.4</v>
      </c>
      <c r="P14" s="40">
        <v>6.44</v>
      </c>
      <c r="Q14" s="40">
        <v>6.48</v>
      </c>
      <c r="R14" s="40">
        <v>6.52</v>
      </c>
      <c r="S14" s="40">
        <v>6.6</v>
      </c>
      <c r="T14" s="40">
        <v>6.66</v>
      </c>
      <c r="U14" s="40">
        <v>6.71</v>
      </c>
      <c r="V14" s="40">
        <v>6.8</v>
      </c>
      <c r="W14" s="40">
        <v>6.85</v>
      </c>
      <c r="X14" s="40">
        <v>6.88</v>
      </c>
      <c r="Y14" s="40">
        <v>6.96</v>
      </c>
      <c r="Z14" s="40">
        <v>7</v>
      </c>
      <c r="AA14" s="40">
        <v>7.06</v>
      </c>
      <c r="AB14" s="40">
        <v>7.15</v>
      </c>
      <c r="AC14" s="40">
        <v>7.19</v>
      </c>
      <c r="AD14" s="40">
        <v>7.27</v>
      </c>
      <c r="AE14" s="40">
        <v>7.34</v>
      </c>
      <c r="AF14" s="40">
        <v>7.4</v>
      </c>
      <c r="AG14" s="40">
        <v>7.45</v>
      </c>
      <c r="AH14" s="40">
        <v>7.53</v>
      </c>
      <c r="AI14" s="40">
        <v>7.61</v>
      </c>
      <c r="AJ14" s="40">
        <v>7.71</v>
      </c>
      <c r="AK14" s="40">
        <v>7.79</v>
      </c>
      <c r="AL14" s="40">
        <v>7.88</v>
      </c>
      <c r="AM14" s="40">
        <v>7.99</v>
      </c>
      <c r="AN14" s="40">
        <v>8.08</v>
      </c>
      <c r="AO14" s="40">
        <v>8.1300000000000008</v>
      </c>
      <c r="AP14" s="40">
        <v>8.2200000000000006</v>
      </c>
      <c r="AQ14" s="40">
        <v>8.2899999999999991</v>
      </c>
      <c r="AR14" s="40">
        <v>8.36</v>
      </c>
      <c r="AS14" s="40">
        <v>8.48</v>
      </c>
      <c r="AT14" s="40">
        <v>8.5500000000000007</v>
      </c>
      <c r="AU14" s="40">
        <v>8.66</v>
      </c>
      <c r="AV14" s="40">
        <v>8.7899999999999991</v>
      </c>
      <c r="AW14" s="40">
        <v>8.92</v>
      </c>
      <c r="AX14" s="40">
        <v>9.01</v>
      </c>
      <c r="AY14" s="40">
        <v>9.11</v>
      </c>
      <c r="AZ14" s="40">
        <v>9.25</v>
      </c>
      <c r="BA14" s="40">
        <v>9.32</v>
      </c>
      <c r="BB14" s="40">
        <v>9.39</v>
      </c>
      <c r="BC14" s="40">
        <v>9.48</v>
      </c>
      <c r="BD14" s="40">
        <v>9.6</v>
      </c>
      <c r="BE14" s="40">
        <v>9.7100000000000009</v>
      </c>
      <c r="BF14" s="40">
        <v>9.77</v>
      </c>
      <c r="BG14" s="40">
        <v>9.92</v>
      </c>
      <c r="BH14" s="40">
        <v>9.99</v>
      </c>
      <c r="BI14" s="40">
        <v>10.09</v>
      </c>
      <c r="BJ14" s="40">
        <v>10.24</v>
      </c>
      <c r="BK14" s="40">
        <v>10.38</v>
      </c>
      <c r="BL14" s="40">
        <v>10.48</v>
      </c>
      <c r="BM14" s="40">
        <v>10.54</v>
      </c>
      <c r="BN14" s="40">
        <v>10.66</v>
      </c>
      <c r="BO14" s="41">
        <v>10.72</v>
      </c>
    </row>
    <row r="15" spans="1:67" x14ac:dyDescent="0.25">
      <c r="D15" t="s">
        <v>212</v>
      </c>
      <c r="E15" s="40">
        <v>16.164293720094001</v>
      </c>
      <c r="F15" s="40">
        <v>16.309999999999999</v>
      </c>
      <c r="G15" s="40">
        <v>16.54</v>
      </c>
      <c r="H15" s="40">
        <v>16.760000000000002</v>
      </c>
      <c r="I15" s="40">
        <v>16.93</v>
      </c>
      <c r="J15" s="40">
        <v>17.05</v>
      </c>
      <c r="K15" s="40">
        <v>17.190000000000001</v>
      </c>
      <c r="L15" s="40">
        <v>17.43</v>
      </c>
      <c r="M15" s="40">
        <v>17.53</v>
      </c>
      <c r="N15" s="40">
        <v>17.79</v>
      </c>
      <c r="O15" s="40">
        <v>18.04</v>
      </c>
      <c r="P15" s="40">
        <v>18.260000000000002</v>
      </c>
      <c r="Q15" s="40">
        <v>18.52</v>
      </c>
      <c r="R15" s="40">
        <v>18.739999999999998</v>
      </c>
      <c r="S15" s="40">
        <v>18.93</v>
      </c>
      <c r="T15" s="40">
        <v>19.079999999999998</v>
      </c>
      <c r="U15" s="40">
        <v>19.23</v>
      </c>
      <c r="V15" s="40">
        <v>19.52</v>
      </c>
      <c r="W15" s="40">
        <v>19.75</v>
      </c>
      <c r="X15" s="40">
        <v>19.91</v>
      </c>
      <c r="Y15" s="40">
        <v>20.05</v>
      </c>
      <c r="Z15" s="40">
        <v>20.25</v>
      </c>
      <c r="AA15" s="40">
        <v>20.350000000000001</v>
      </c>
      <c r="AB15" s="40">
        <v>20.49</v>
      </c>
      <c r="AC15" s="40">
        <v>20.65</v>
      </c>
      <c r="AD15" s="40">
        <v>20.92</v>
      </c>
      <c r="AE15" s="40">
        <v>21.05</v>
      </c>
      <c r="AF15" s="40">
        <v>21.24</v>
      </c>
      <c r="AG15" s="40">
        <v>21.49</v>
      </c>
      <c r="AH15" s="40">
        <v>21.73</v>
      </c>
      <c r="AI15" s="40">
        <v>22.06</v>
      </c>
      <c r="AJ15" s="40">
        <v>22.17</v>
      </c>
      <c r="AK15" s="40">
        <v>22.37</v>
      </c>
      <c r="AL15" s="40">
        <v>22.57</v>
      </c>
      <c r="AM15" s="40">
        <v>22.73</v>
      </c>
      <c r="AN15" s="40">
        <v>23.07</v>
      </c>
      <c r="AO15" s="40">
        <v>23.21</v>
      </c>
      <c r="AP15" s="40">
        <v>23.51</v>
      </c>
      <c r="AQ15" s="40">
        <v>23.7</v>
      </c>
      <c r="AR15" s="40">
        <v>23.82</v>
      </c>
      <c r="AS15" s="40">
        <v>24.18</v>
      </c>
      <c r="AT15" s="40">
        <v>24.33</v>
      </c>
      <c r="AU15" s="40">
        <v>24.6</v>
      </c>
      <c r="AV15" s="40">
        <v>24.92</v>
      </c>
      <c r="AW15" s="40">
        <v>25.17</v>
      </c>
      <c r="AX15" s="40">
        <v>25.32</v>
      </c>
      <c r="AY15" s="40">
        <v>25.55</v>
      </c>
      <c r="AZ15" s="40">
        <v>25.86</v>
      </c>
      <c r="BA15" s="40">
        <v>26.14</v>
      </c>
      <c r="BB15" s="40">
        <v>26.35</v>
      </c>
      <c r="BC15" s="40">
        <v>26.69</v>
      </c>
      <c r="BD15" s="40">
        <v>26.98</v>
      </c>
      <c r="BE15" s="40">
        <v>27.28</v>
      </c>
      <c r="BF15" s="40">
        <v>27.63</v>
      </c>
      <c r="BG15" s="40">
        <v>27.85</v>
      </c>
      <c r="BH15" s="40">
        <v>28.13</v>
      </c>
      <c r="BI15" s="40">
        <v>28.52</v>
      </c>
      <c r="BJ15" s="40">
        <v>28.95</v>
      </c>
      <c r="BK15" s="40">
        <v>29.27</v>
      </c>
      <c r="BL15" s="40">
        <v>29.56</v>
      </c>
      <c r="BM15" s="40">
        <v>29.91</v>
      </c>
      <c r="BN15" s="40">
        <v>30.21</v>
      </c>
      <c r="BO15" s="41">
        <v>30.45</v>
      </c>
    </row>
    <row r="16" spans="1:67" x14ac:dyDescent="0.25">
      <c r="D16" t="s">
        <v>235</v>
      </c>
      <c r="E16" s="40">
        <v>6.5264509990770003</v>
      </c>
      <c r="F16" s="40">
        <v>6.59</v>
      </c>
      <c r="G16" s="40">
        <v>6.64</v>
      </c>
      <c r="H16" s="40">
        <v>6.73</v>
      </c>
      <c r="I16" s="40">
        <v>6.76</v>
      </c>
      <c r="J16" s="40">
        <v>6.85</v>
      </c>
      <c r="K16" s="40">
        <v>6.94</v>
      </c>
      <c r="L16" s="40">
        <v>7.04</v>
      </c>
      <c r="M16" s="40">
        <v>7.14</v>
      </c>
      <c r="N16" s="40">
        <v>7.23</v>
      </c>
      <c r="O16" s="40">
        <v>7.33</v>
      </c>
      <c r="P16" s="40">
        <v>7.41</v>
      </c>
      <c r="Q16" s="40">
        <v>7.49</v>
      </c>
      <c r="R16" s="40">
        <v>7.57</v>
      </c>
      <c r="S16" s="40">
        <v>7.66</v>
      </c>
      <c r="T16" s="40">
        <v>7.77</v>
      </c>
      <c r="U16" s="40">
        <v>7.87</v>
      </c>
      <c r="V16" s="40">
        <v>7.96</v>
      </c>
      <c r="W16" s="40">
        <v>8.02</v>
      </c>
      <c r="X16" s="40">
        <v>8.08</v>
      </c>
      <c r="Y16" s="40">
        <v>8.1300000000000008</v>
      </c>
      <c r="Z16" s="40">
        <v>8.18</v>
      </c>
      <c r="AA16" s="40">
        <v>8.27</v>
      </c>
      <c r="AB16" s="40">
        <v>8.3699999999999992</v>
      </c>
      <c r="AC16" s="40">
        <v>8.42</v>
      </c>
      <c r="AD16" s="40">
        <v>8.5399999999999991</v>
      </c>
      <c r="AE16" s="40">
        <v>8.66</v>
      </c>
      <c r="AF16" s="40">
        <v>8.7899999999999991</v>
      </c>
      <c r="AG16" s="40">
        <v>8.9</v>
      </c>
      <c r="AH16" s="40">
        <v>8.94</v>
      </c>
      <c r="AI16" s="40">
        <v>9.06</v>
      </c>
      <c r="AJ16" s="40">
        <v>9.14</v>
      </c>
      <c r="AK16" s="40">
        <v>9.27</v>
      </c>
      <c r="AL16" s="40">
        <v>9.4</v>
      </c>
      <c r="AM16" s="40">
        <v>9.4499999999999993</v>
      </c>
      <c r="AN16" s="40">
        <v>9.59</v>
      </c>
      <c r="AO16" s="40">
        <v>9.7200000000000006</v>
      </c>
      <c r="AP16" s="40">
        <v>9.83</v>
      </c>
      <c r="AQ16" s="40">
        <v>9.92</v>
      </c>
      <c r="AR16" s="40">
        <v>10.06</v>
      </c>
      <c r="AS16" s="40">
        <v>10.210000000000001</v>
      </c>
      <c r="AT16" s="40">
        <v>10.32</v>
      </c>
      <c r="AU16" s="40">
        <v>10.39</v>
      </c>
      <c r="AV16" s="40">
        <v>10.55</v>
      </c>
      <c r="AW16" s="40">
        <v>10.61</v>
      </c>
      <c r="AX16" s="40">
        <v>10.68</v>
      </c>
      <c r="AY16" s="40">
        <v>10.83</v>
      </c>
      <c r="AZ16" s="40">
        <v>10.93</v>
      </c>
      <c r="BA16" s="40">
        <v>11.03</v>
      </c>
      <c r="BB16" s="40">
        <v>11.12</v>
      </c>
      <c r="BC16" s="40">
        <v>11.29</v>
      </c>
      <c r="BD16" s="40">
        <v>11.41</v>
      </c>
      <c r="BE16" s="40">
        <v>11.58</v>
      </c>
      <c r="BF16" s="40">
        <v>11.75</v>
      </c>
      <c r="BG16" s="40">
        <v>11.81</v>
      </c>
      <c r="BH16" s="40">
        <v>11.95</v>
      </c>
      <c r="BI16" s="40">
        <v>12.09</v>
      </c>
      <c r="BJ16" s="40">
        <v>12.24</v>
      </c>
      <c r="BK16" s="40">
        <v>12.39</v>
      </c>
      <c r="BL16" s="40">
        <v>12.49</v>
      </c>
      <c r="BM16" s="40">
        <v>12.68</v>
      </c>
      <c r="BN16" s="40">
        <v>12.84</v>
      </c>
      <c r="BO16" s="41">
        <v>12.9</v>
      </c>
    </row>
    <row r="17" spans="2:67" x14ac:dyDescent="0.25">
      <c r="D17" t="s">
        <v>866</v>
      </c>
      <c r="E17" s="40">
        <v>2.4119860106440001</v>
      </c>
      <c r="F17" s="40">
        <v>2.42</v>
      </c>
      <c r="G17" s="40">
        <v>2.44</v>
      </c>
      <c r="H17" s="40">
        <v>2.46</v>
      </c>
      <c r="I17" s="40">
        <v>2.4900000000000002</v>
      </c>
      <c r="J17" s="40">
        <v>2.5</v>
      </c>
      <c r="K17" s="40">
        <v>2.52</v>
      </c>
      <c r="L17" s="40">
        <v>2.5299999999999998</v>
      </c>
      <c r="M17" s="40">
        <v>2.56</v>
      </c>
      <c r="N17" s="40">
        <v>2.59</v>
      </c>
      <c r="O17" s="40">
        <v>2.61</v>
      </c>
      <c r="P17" s="40">
        <v>2.63</v>
      </c>
      <c r="Q17" s="40">
        <v>2.65</v>
      </c>
      <c r="R17" s="40">
        <v>2.67</v>
      </c>
      <c r="S17" s="40">
        <v>2.7</v>
      </c>
      <c r="T17" s="40">
        <v>2.72</v>
      </c>
      <c r="U17" s="40">
        <v>2.76</v>
      </c>
      <c r="V17" s="40">
        <v>2.78</v>
      </c>
      <c r="W17" s="40">
        <v>2.8</v>
      </c>
      <c r="X17" s="40">
        <v>2.84</v>
      </c>
      <c r="Y17" s="40">
        <v>2.86</v>
      </c>
      <c r="Z17" s="40">
        <v>2.89</v>
      </c>
      <c r="AA17" s="40">
        <v>2.91</v>
      </c>
      <c r="AB17" s="40">
        <v>2.95</v>
      </c>
      <c r="AC17" s="40">
        <v>2.98</v>
      </c>
      <c r="AD17" s="40">
        <v>3.01</v>
      </c>
      <c r="AE17" s="40">
        <v>3.04</v>
      </c>
      <c r="AF17" s="40">
        <v>3.07</v>
      </c>
      <c r="AG17" s="40">
        <v>3.1</v>
      </c>
      <c r="AH17" s="40">
        <v>3.13</v>
      </c>
      <c r="AI17" s="40">
        <v>3.15</v>
      </c>
      <c r="AJ17" s="40">
        <v>3.18</v>
      </c>
      <c r="AK17" s="40">
        <v>3.2</v>
      </c>
      <c r="AL17" s="40">
        <v>3.24</v>
      </c>
      <c r="AM17" s="40">
        <v>3.28</v>
      </c>
      <c r="AN17" s="40">
        <v>3.32</v>
      </c>
      <c r="AO17" s="40">
        <v>3.36</v>
      </c>
      <c r="AP17" s="40">
        <v>3.38</v>
      </c>
      <c r="AQ17" s="40">
        <v>3.42</v>
      </c>
      <c r="AR17" s="40">
        <v>3.46</v>
      </c>
      <c r="AS17" s="40">
        <v>3.49</v>
      </c>
      <c r="AT17" s="40">
        <v>3.53</v>
      </c>
      <c r="AU17" s="40">
        <v>3.55</v>
      </c>
      <c r="AV17" s="40">
        <v>3.58</v>
      </c>
      <c r="AW17" s="40">
        <v>3.6</v>
      </c>
      <c r="AX17" s="40">
        <v>3.64</v>
      </c>
      <c r="AY17" s="40">
        <v>3.67</v>
      </c>
      <c r="AZ17" s="40">
        <v>3.69</v>
      </c>
      <c r="BA17" s="40">
        <v>3.72</v>
      </c>
      <c r="BB17" s="40">
        <v>3.77</v>
      </c>
      <c r="BC17" s="40">
        <v>3.8</v>
      </c>
      <c r="BD17" s="40">
        <v>3.82</v>
      </c>
      <c r="BE17" s="40">
        <v>3.84</v>
      </c>
      <c r="BF17" s="40">
        <v>3.89</v>
      </c>
      <c r="BG17" s="40">
        <v>3.92</v>
      </c>
      <c r="BH17" s="40">
        <v>3.98</v>
      </c>
      <c r="BI17" s="40">
        <v>4.0199999999999996</v>
      </c>
      <c r="BJ17" s="40">
        <v>4.04</v>
      </c>
      <c r="BK17" s="40">
        <v>4.0999999999999996</v>
      </c>
      <c r="BL17" s="40">
        <v>4.16</v>
      </c>
      <c r="BM17" s="40">
        <v>4.18</v>
      </c>
      <c r="BN17" s="40">
        <v>4.21</v>
      </c>
      <c r="BO17" s="41">
        <v>4.24</v>
      </c>
    </row>
    <row r="18" spans="2:67" x14ac:dyDescent="0.25">
      <c r="D18" t="s">
        <v>213</v>
      </c>
      <c r="E18" s="40">
        <v>7.5256302162990005</v>
      </c>
      <c r="F18" s="40">
        <v>7.56</v>
      </c>
      <c r="G18" s="40">
        <v>7.61</v>
      </c>
      <c r="H18" s="40">
        <v>7.72</v>
      </c>
      <c r="I18" s="40">
        <v>7.83</v>
      </c>
      <c r="J18" s="40">
        <v>7.87</v>
      </c>
      <c r="K18" s="40">
        <v>7.99</v>
      </c>
      <c r="L18" s="40">
        <v>8.09</v>
      </c>
      <c r="M18" s="40">
        <v>8.18</v>
      </c>
      <c r="N18" s="40">
        <v>8.24</v>
      </c>
      <c r="O18" s="40">
        <v>8.33</v>
      </c>
      <c r="P18" s="40">
        <v>8.4</v>
      </c>
      <c r="Q18" s="40">
        <v>8.5</v>
      </c>
      <c r="R18" s="40">
        <v>8.58</v>
      </c>
      <c r="S18" s="40">
        <v>8.69</v>
      </c>
      <c r="T18" s="40">
        <v>8.76</v>
      </c>
      <c r="U18" s="40">
        <v>8.8699999999999992</v>
      </c>
      <c r="V18" s="40">
        <v>8.99</v>
      </c>
      <c r="W18" s="40">
        <v>9.1199999999999992</v>
      </c>
      <c r="X18" s="40">
        <v>9.2200000000000006</v>
      </c>
      <c r="Y18" s="40">
        <v>9.35</v>
      </c>
      <c r="Z18" s="40">
        <v>9.4</v>
      </c>
      <c r="AA18" s="40">
        <v>9.49</v>
      </c>
      <c r="AB18" s="40">
        <v>9.58</v>
      </c>
      <c r="AC18" s="40">
        <v>9.7200000000000006</v>
      </c>
      <c r="AD18" s="40">
        <v>9.85</v>
      </c>
      <c r="AE18" s="40">
        <v>10</v>
      </c>
      <c r="AF18" s="40">
        <v>10.15</v>
      </c>
      <c r="AG18" s="40">
        <v>10.27</v>
      </c>
      <c r="AH18" s="40">
        <v>10.4</v>
      </c>
      <c r="AI18" s="40">
        <v>10.48</v>
      </c>
      <c r="AJ18" s="40">
        <v>10.61</v>
      </c>
      <c r="AK18" s="40">
        <v>10.76</v>
      </c>
      <c r="AL18" s="40">
        <v>10.86</v>
      </c>
      <c r="AM18" s="40">
        <v>10.97</v>
      </c>
      <c r="AN18" s="40">
        <v>11.02</v>
      </c>
      <c r="AO18" s="40">
        <v>11.09</v>
      </c>
      <c r="AP18" s="40">
        <v>11.22</v>
      </c>
      <c r="AQ18" s="40">
        <v>11.3</v>
      </c>
      <c r="AR18" s="40">
        <v>11.39</v>
      </c>
      <c r="AS18" s="40">
        <v>11.56</v>
      </c>
      <c r="AT18" s="40">
        <v>11.63</v>
      </c>
      <c r="AU18" s="40">
        <v>11.79</v>
      </c>
      <c r="AV18" s="40">
        <v>11.92</v>
      </c>
      <c r="AW18" s="40">
        <v>12.05</v>
      </c>
      <c r="AX18" s="40">
        <v>12.12</v>
      </c>
      <c r="AY18" s="40">
        <v>12.18</v>
      </c>
      <c r="AZ18" s="40">
        <v>12.33</v>
      </c>
      <c r="BA18" s="40">
        <v>12.49</v>
      </c>
      <c r="BB18" s="40">
        <v>12.59</v>
      </c>
      <c r="BC18" s="40">
        <v>12.68</v>
      </c>
      <c r="BD18" s="40">
        <v>12.83</v>
      </c>
      <c r="BE18" s="40">
        <v>12.92</v>
      </c>
      <c r="BF18" s="40">
        <v>13.05</v>
      </c>
      <c r="BG18" s="40">
        <v>13.18</v>
      </c>
      <c r="BH18" s="40">
        <v>13.38</v>
      </c>
      <c r="BI18" s="40">
        <v>13.49</v>
      </c>
      <c r="BJ18" s="40">
        <v>13.56</v>
      </c>
      <c r="BK18" s="40">
        <v>13.74</v>
      </c>
      <c r="BL18" s="40">
        <v>13.86</v>
      </c>
      <c r="BM18" s="40">
        <v>13.98</v>
      </c>
      <c r="BN18" s="40">
        <v>14.05</v>
      </c>
      <c r="BO18" s="41">
        <v>14.23</v>
      </c>
    </row>
    <row r="19" spans="2:67" x14ac:dyDescent="0.25">
      <c r="D19" t="s">
        <v>214</v>
      </c>
      <c r="E19" s="40">
        <v>1.217821402092</v>
      </c>
      <c r="F19" s="40">
        <v>1.23</v>
      </c>
      <c r="G19" s="40">
        <v>1.25</v>
      </c>
      <c r="H19" s="40">
        <v>1.26</v>
      </c>
      <c r="I19" s="40">
        <v>1.27</v>
      </c>
      <c r="J19" s="40">
        <v>1.28</v>
      </c>
      <c r="K19" s="40">
        <v>1.3</v>
      </c>
      <c r="L19" s="40">
        <v>1.31</v>
      </c>
      <c r="M19" s="40">
        <v>1.33</v>
      </c>
      <c r="N19" s="40">
        <v>1.35</v>
      </c>
      <c r="O19" s="40">
        <v>1.36</v>
      </c>
      <c r="P19" s="40">
        <v>1.37</v>
      </c>
      <c r="Q19" s="40">
        <v>1.38</v>
      </c>
      <c r="R19" s="40">
        <v>1.4</v>
      </c>
      <c r="S19" s="40">
        <v>1.42</v>
      </c>
      <c r="T19" s="40">
        <v>1.43</v>
      </c>
      <c r="U19" s="40">
        <v>1.44</v>
      </c>
      <c r="V19" s="40">
        <v>1.46</v>
      </c>
      <c r="W19" s="40">
        <v>1.48</v>
      </c>
      <c r="X19" s="40">
        <v>1.5</v>
      </c>
      <c r="Y19" s="40">
        <v>1.51</v>
      </c>
      <c r="Z19" s="40">
        <v>1.53</v>
      </c>
      <c r="AA19" s="40">
        <v>1.55</v>
      </c>
      <c r="AB19" s="40">
        <v>1.57</v>
      </c>
      <c r="AC19" s="40">
        <v>1.59</v>
      </c>
      <c r="AD19" s="40">
        <v>1.6</v>
      </c>
      <c r="AE19" s="40">
        <v>1.61</v>
      </c>
      <c r="AF19" s="40">
        <v>1.63</v>
      </c>
      <c r="AG19" s="40">
        <v>1.65</v>
      </c>
      <c r="AH19" s="40">
        <v>1.67</v>
      </c>
      <c r="AI19" s="40">
        <v>1.69</v>
      </c>
      <c r="AJ19" s="40">
        <v>1.71</v>
      </c>
      <c r="AK19" s="40">
        <v>1.72</v>
      </c>
      <c r="AL19" s="40">
        <v>1.73</v>
      </c>
      <c r="AM19" s="40">
        <v>1.74</v>
      </c>
      <c r="AN19" s="40">
        <v>1.76</v>
      </c>
      <c r="AO19" s="40">
        <v>1.77</v>
      </c>
      <c r="AP19" s="40">
        <v>1.79</v>
      </c>
      <c r="AQ19" s="40">
        <v>1.81</v>
      </c>
      <c r="AR19" s="40">
        <v>1.83</v>
      </c>
      <c r="AS19" s="40">
        <v>1.85</v>
      </c>
      <c r="AT19" s="40">
        <v>1.88</v>
      </c>
      <c r="AU19" s="40">
        <v>1.89</v>
      </c>
      <c r="AV19" s="40">
        <v>1.92</v>
      </c>
      <c r="AW19" s="40">
        <v>1.93</v>
      </c>
      <c r="AX19" s="40">
        <v>1.95</v>
      </c>
      <c r="AY19" s="40">
        <v>1.97</v>
      </c>
      <c r="AZ19" s="40">
        <v>2</v>
      </c>
      <c r="BA19" s="40">
        <v>2.02</v>
      </c>
      <c r="BB19" s="40">
        <v>2.04</v>
      </c>
      <c r="BC19" s="40">
        <v>2.0699999999999998</v>
      </c>
      <c r="BD19" s="40">
        <v>2.1</v>
      </c>
      <c r="BE19" s="40">
        <v>2.13</v>
      </c>
      <c r="BF19" s="40">
        <v>2.16</v>
      </c>
      <c r="BG19" s="40">
        <v>2.19</v>
      </c>
      <c r="BH19" s="40">
        <v>2.2000000000000002</v>
      </c>
      <c r="BI19" s="40">
        <v>2.2200000000000002</v>
      </c>
      <c r="BJ19" s="40">
        <v>2.23</v>
      </c>
      <c r="BK19" s="40">
        <v>2.2599999999999998</v>
      </c>
      <c r="BL19" s="40">
        <v>2.29</v>
      </c>
      <c r="BM19" s="40">
        <v>2.2999999999999998</v>
      </c>
      <c r="BN19" s="40">
        <v>2.33</v>
      </c>
      <c r="BO19" s="41">
        <v>2.35</v>
      </c>
    </row>
    <row r="20" spans="2:67" x14ac:dyDescent="0.25">
      <c r="B20" t="s">
        <v>208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1"/>
    </row>
    <row r="21" spans="2:67" x14ac:dyDescent="0.25">
      <c r="D21" t="s">
        <v>215</v>
      </c>
      <c r="E21" s="40">
        <v>7.5641920443979993</v>
      </c>
      <c r="F21" s="40">
        <v>7.6</v>
      </c>
      <c r="G21" s="40">
        <v>7.65</v>
      </c>
      <c r="H21" s="40">
        <v>7.76</v>
      </c>
      <c r="I21" s="40">
        <v>7.81</v>
      </c>
      <c r="J21" s="40">
        <v>7.91</v>
      </c>
      <c r="K21" s="40">
        <v>7.98</v>
      </c>
      <c r="L21" s="40">
        <v>8.0299999999999994</v>
      </c>
      <c r="M21" s="40">
        <v>8.09</v>
      </c>
      <c r="N21" s="40">
        <v>8.18</v>
      </c>
      <c r="O21" s="40">
        <v>8.27</v>
      </c>
      <c r="P21" s="40">
        <v>8.39</v>
      </c>
      <c r="Q21" s="40">
        <v>8.49</v>
      </c>
      <c r="R21" s="40">
        <v>8.59</v>
      </c>
      <c r="S21" s="40">
        <v>8.66</v>
      </c>
      <c r="T21" s="40">
        <v>8.76</v>
      </c>
      <c r="U21" s="40">
        <v>8.83</v>
      </c>
      <c r="V21" s="40">
        <v>8.94</v>
      </c>
      <c r="W21" s="40">
        <v>8.98</v>
      </c>
      <c r="X21" s="40">
        <v>9.11</v>
      </c>
      <c r="Y21" s="40">
        <v>9.16</v>
      </c>
      <c r="Z21" s="40">
        <v>9.2100000000000009</v>
      </c>
      <c r="AA21" s="40">
        <v>9.35</v>
      </c>
      <c r="AB21" s="40">
        <v>9.42</v>
      </c>
      <c r="AC21" s="40">
        <v>9.5500000000000007</v>
      </c>
      <c r="AD21" s="40">
        <v>9.6300000000000008</v>
      </c>
      <c r="AE21" s="40">
        <v>9.6999999999999993</v>
      </c>
      <c r="AF21" s="40">
        <v>9.75</v>
      </c>
      <c r="AG21" s="40">
        <v>9.9</v>
      </c>
      <c r="AH21" s="40">
        <v>9.9499999999999993</v>
      </c>
      <c r="AI21" s="40">
        <v>10.06</v>
      </c>
      <c r="AJ21" s="40">
        <v>10.16</v>
      </c>
      <c r="AK21" s="40">
        <v>10.28</v>
      </c>
      <c r="AL21" s="40">
        <v>10.4</v>
      </c>
      <c r="AM21" s="40">
        <v>10.45</v>
      </c>
      <c r="AN21" s="40">
        <v>10.55</v>
      </c>
      <c r="AO21" s="40">
        <v>10.7</v>
      </c>
      <c r="AP21" s="40">
        <v>10.84</v>
      </c>
      <c r="AQ21" s="40">
        <v>10.96</v>
      </c>
      <c r="AR21" s="40">
        <v>11.09</v>
      </c>
      <c r="AS21" s="40">
        <v>11.15</v>
      </c>
      <c r="AT21" s="40">
        <v>11.27</v>
      </c>
      <c r="AU21" s="40">
        <v>11.36</v>
      </c>
      <c r="AV21" s="40">
        <v>11.43</v>
      </c>
      <c r="AW21" s="40">
        <v>11.6</v>
      </c>
      <c r="AX21" s="40">
        <v>11.72</v>
      </c>
      <c r="AY21" s="40">
        <v>11.84</v>
      </c>
      <c r="AZ21" s="40">
        <v>11.93</v>
      </c>
      <c r="BA21" s="40">
        <v>12.11</v>
      </c>
      <c r="BB21" s="40">
        <v>12.27</v>
      </c>
      <c r="BC21" s="40">
        <v>12.33</v>
      </c>
      <c r="BD21" s="40">
        <v>12.47</v>
      </c>
      <c r="BE21" s="40">
        <v>12.63</v>
      </c>
      <c r="BF21" s="40">
        <v>12.74</v>
      </c>
      <c r="BG21" s="40">
        <v>12.87</v>
      </c>
      <c r="BH21" s="40">
        <v>13.01</v>
      </c>
      <c r="BI21" s="40">
        <v>13.14</v>
      </c>
      <c r="BJ21" s="40">
        <v>13.32</v>
      </c>
      <c r="BK21" s="40">
        <v>13.52</v>
      </c>
      <c r="BL21" s="40">
        <v>13.6</v>
      </c>
      <c r="BM21" s="40">
        <v>13.72</v>
      </c>
      <c r="BN21" s="40">
        <v>13.93</v>
      </c>
      <c r="BO21" s="39">
        <v>14.01</v>
      </c>
    </row>
    <row r="22" spans="2:67" x14ac:dyDescent="0.25">
      <c r="D22" t="s">
        <v>216</v>
      </c>
      <c r="E22" s="40">
        <v>3.6974485710180001</v>
      </c>
      <c r="F22" s="40">
        <v>3.73</v>
      </c>
      <c r="G22" s="40">
        <v>3.77</v>
      </c>
      <c r="H22" s="40">
        <v>3.79</v>
      </c>
      <c r="I22" s="40">
        <v>3.84</v>
      </c>
      <c r="J22" s="40">
        <v>3.87</v>
      </c>
      <c r="K22" s="40">
        <v>3.93</v>
      </c>
      <c r="L22" s="40">
        <v>3.95</v>
      </c>
      <c r="M22" s="40">
        <v>3.99</v>
      </c>
      <c r="N22" s="40">
        <v>4.03</v>
      </c>
      <c r="O22" s="40">
        <v>4.07</v>
      </c>
      <c r="P22" s="40">
        <v>4.1100000000000003</v>
      </c>
      <c r="Q22" s="40">
        <v>4.1500000000000004</v>
      </c>
      <c r="R22" s="40">
        <v>4.21</v>
      </c>
      <c r="S22" s="40">
        <v>4.24</v>
      </c>
      <c r="T22" s="40">
        <v>4.2699999999999996</v>
      </c>
      <c r="U22" s="40">
        <v>4.3099999999999996</v>
      </c>
      <c r="V22" s="40">
        <v>4.37</v>
      </c>
      <c r="W22" s="40">
        <v>4.41</v>
      </c>
      <c r="X22" s="40">
        <v>4.43</v>
      </c>
      <c r="Y22" s="40">
        <v>4.4800000000000004</v>
      </c>
      <c r="Z22" s="40">
        <v>4.55</v>
      </c>
      <c r="AA22" s="40">
        <v>4.6100000000000003</v>
      </c>
      <c r="AB22" s="40">
        <v>4.66</v>
      </c>
      <c r="AC22" s="40">
        <v>4.72</v>
      </c>
      <c r="AD22" s="40">
        <v>4.7699999999999996</v>
      </c>
      <c r="AE22" s="40">
        <v>4.8099999999999996</v>
      </c>
      <c r="AF22" s="40">
        <v>4.87</v>
      </c>
      <c r="AG22" s="40">
        <v>4.93</v>
      </c>
      <c r="AH22" s="40">
        <v>4.97</v>
      </c>
      <c r="AI22" s="40">
        <v>5.0199999999999996</v>
      </c>
      <c r="AJ22" s="40">
        <v>5.05</v>
      </c>
      <c r="AK22" s="40">
        <v>5.12</v>
      </c>
      <c r="AL22" s="40">
        <v>5.15</v>
      </c>
      <c r="AM22" s="40">
        <v>5.18</v>
      </c>
      <c r="AN22" s="40">
        <v>5.24</v>
      </c>
      <c r="AO22" s="40">
        <v>5.31</v>
      </c>
      <c r="AP22" s="40">
        <v>5.34</v>
      </c>
      <c r="AQ22" s="40">
        <v>5.42</v>
      </c>
      <c r="AR22" s="40">
        <v>5.45</v>
      </c>
      <c r="AS22" s="40">
        <v>5.52</v>
      </c>
      <c r="AT22" s="40">
        <v>5.6</v>
      </c>
      <c r="AU22" s="40">
        <v>5.65</v>
      </c>
      <c r="AV22" s="40">
        <v>5.68</v>
      </c>
      <c r="AW22" s="40">
        <v>5.73</v>
      </c>
      <c r="AX22" s="40">
        <v>5.81</v>
      </c>
      <c r="AY22" s="40">
        <v>5.86</v>
      </c>
      <c r="AZ22" s="40">
        <v>5.91</v>
      </c>
      <c r="BA22" s="40">
        <v>5.95</v>
      </c>
      <c r="BB22" s="40">
        <v>6</v>
      </c>
      <c r="BC22" s="40">
        <v>6.05</v>
      </c>
      <c r="BD22" s="40">
        <v>6.1</v>
      </c>
      <c r="BE22" s="40">
        <v>6.18</v>
      </c>
      <c r="BF22" s="40">
        <v>6.27</v>
      </c>
      <c r="BG22" s="40">
        <v>6.36</v>
      </c>
      <c r="BH22" s="40">
        <v>6.46</v>
      </c>
      <c r="BI22" s="40">
        <v>6.52</v>
      </c>
      <c r="BJ22" s="40">
        <v>6.56</v>
      </c>
      <c r="BK22" s="40">
        <v>6.6</v>
      </c>
      <c r="BL22" s="40">
        <v>6.67</v>
      </c>
      <c r="BM22" s="40">
        <v>6.72</v>
      </c>
      <c r="BN22" s="40">
        <v>6.79</v>
      </c>
      <c r="BO22" s="41">
        <v>6.86</v>
      </c>
    </row>
    <row r="23" spans="2:67" x14ac:dyDescent="0.25">
      <c r="D23" t="s">
        <v>217</v>
      </c>
      <c r="E23" s="40">
        <v>5.4171897306509997</v>
      </c>
      <c r="F23" s="40">
        <v>5.47</v>
      </c>
      <c r="G23" s="40">
        <v>5.51</v>
      </c>
      <c r="H23" s="40">
        <v>5.57</v>
      </c>
      <c r="I23" s="40">
        <v>5.64</v>
      </c>
      <c r="J23" s="40">
        <v>5.67</v>
      </c>
      <c r="K23" s="40">
        <v>5.7</v>
      </c>
      <c r="L23" s="40">
        <v>5.75</v>
      </c>
      <c r="M23" s="40">
        <v>5.78</v>
      </c>
      <c r="N23" s="40">
        <v>5.86</v>
      </c>
      <c r="O23" s="40">
        <v>5.92</v>
      </c>
      <c r="P23" s="40">
        <v>5.97</v>
      </c>
      <c r="Q23" s="40">
        <v>6.05</v>
      </c>
      <c r="R23" s="40">
        <v>6.08</v>
      </c>
      <c r="S23" s="40">
        <v>6.14</v>
      </c>
      <c r="T23" s="40">
        <v>6.21</v>
      </c>
      <c r="U23" s="40">
        <v>6.3</v>
      </c>
      <c r="V23" s="40">
        <v>6.38</v>
      </c>
      <c r="W23" s="40">
        <v>6.41</v>
      </c>
      <c r="X23" s="40">
        <v>6.49</v>
      </c>
      <c r="Y23" s="40">
        <v>6.57</v>
      </c>
      <c r="Z23" s="40">
        <v>6.64</v>
      </c>
      <c r="AA23" s="40">
        <v>6.7</v>
      </c>
      <c r="AB23" s="40">
        <v>6.79</v>
      </c>
      <c r="AC23" s="40">
        <v>6.88</v>
      </c>
      <c r="AD23" s="40">
        <v>6.92</v>
      </c>
      <c r="AE23" s="40">
        <v>6.98</v>
      </c>
      <c r="AF23" s="40">
        <v>7.08</v>
      </c>
      <c r="AG23" s="40">
        <v>7.12</v>
      </c>
      <c r="AH23" s="40">
        <v>7.16</v>
      </c>
      <c r="AI23" s="40">
        <v>7.27</v>
      </c>
      <c r="AJ23" s="40">
        <v>7.34</v>
      </c>
      <c r="AK23" s="40">
        <v>7.41</v>
      </c>
      <c r="AL23" s="40">
        <v>7.48</v>
      </c>
      <c r="AM23" s="40">
        <v>7.58</v>
      </c>
      <c r="AN23" s="40">
        <v>7.63</v>
      </c>
      <c r="AO23" s="40">
        <v>7.73</v>
      </c>
      <c r="AP23" s="40">
        <v>7.82</v>
      </c>
      <c r="AQ23" s="40">
        <v>7.93</v>
      </c>
      <c r="AR23" s="40">
        <v>7.99</v>
      </c>
      <c r="AS23" s="40">
        <v>8.0299999999999994</v>
      </c>
      <c r="AT23" s="40">
        <v>8.1199999999999992</v>
      </c>
      <c r="AU23" s="40">
        <v>8.24</v>
      </c>
      <c r="AV23" s="40">
        <v>8.3000000000000007</v>
      </c>
      <c r="AW23" s="40">
        <v>8.3699999999999992</v>
      </c>
      <c r="AX23" s="40">
        <v>8.41</v>
      </c>
      <c r="AY23" s="40">
        <v>8.4600000000000009</v>
      </c>
      <c r="AZ23" s="40">
        <v>8.5399999999999991</v>
      </c>
      <c r="BA23" s="40">
        <v>8.59</v>
      </c>
      <c r="BB23" s="40">
        <v>8.66</v>
      </c>
      <c r="BC23" s="40">
        <v>8.75</v>
      </c>
      <c r="BD23" s="40">
        <v>8.82</v>
      </c>
      <c r="BE23" s="40">
        <v>8.9</v>
      </c>
      <c r="BF23" s="40">
        <v>8.98</v>
      </c>
      <c r="BG23" s="40">
        <v>9.0399999999999991</v>
      </c>
      <c r="BH23" s="40">
        <v>9.09</v>
      </c>
      <c r="BI23" s="40">
        <v>9.18</v>
      </c>
      <c r="BJ23" s="40">
        <v>9.31</v>
      </c>
      <c r="BK23" s="40">
        <v>9.3800000000000008</v>
      </c>
      <c r="BL23" s="40">
        <v>9.4499999999999993</v>
      </c>
      <c r="BM23" s="40">
        <v>9.5399999999999991</v>
      </c>
      <c r="BN23" s="40">
        <v>9.6</v>
      </c>
      <c r="BO23" s="41">
        <v>9.7100000000000009</v>
      </c>
    </row>
    <row r="24" spans="2:67" x14ac:dyDescent="0.25">
      <c r="D24" t="s">
        <v>19</v>
      </c>
      <c r="E24" s="40">
        <v>2.0177756231970001</v>
      </c>
      <c r="F24" s="40">
        <v>2.0299999999999998</v>
      </c>
      <c r="G24" s="40">
        <v>2.0499999999999998</v>
      </c>
      <c r="H24" s="40">
        <v>2.06</v>
      </c>
      <c r="I24" s="40">
        <v>2.0699999999999998</v>
      </c>
      <c r="J24" s="40">
        <v>2.09</v>
      </c>
      <c r="K24" s="40">
        <v>2.1</v>
      </c>
      <c r="L24" s="40">
        <v>2.12</v>
      </c>
      <c r="M24" s="40">
        <v>2.15</v>
      </c>
      <c r="N24" s="40">
        <v>2.1800000000000002</v>
      </c>
      <c r="O24" s="40">
        <v>2.21</v>
      </c>
      <c r="P24" s="40">
        <v>2.2400000000000002</v>
      </c>
      <c r="Q24" s="40">
        <v>2.27</v>
      </c>
      <c r="R24" s="40">
        <v>2.2999999999999998</v>
      </c>
      <c r="S24" s="40">
        <v>2.33</v>
      </c>
      <c r="T24" s="40">
        <v>2.34</v>
      </c>
      <c r="U24" s="40">
        <v>2.38</v>
      </c>
      <c r="V24" s="40">
        <v>2.4</v>
      </c>
      <c r="W24" s="40">
        <v>2.41</v>
      </c>
      <c r="X24" s="40">
        <v>2.4300000000000002</v>
      </c>
      <c r="Y24" s="40">
        <v>2.4500000000000002</v>
      </c>
      <c r="Z24" s="40">
        <v>2.4700000000000002</v>
      </c>
      <c r="AA24" s="40">
        <v>2.4900000000000002</v>
      </c>
      <c r="AB24" s="40">
        <v>2.5099999999999998</v>
      </c>
      <c r="AC24" s="40">
        <v>2.5299999999999998</v>
      </c>
      <c r="AD24" s="40">
        <v>2.57</v>
      </c>
      <c r="AE24" s="40">
        <v>2.59</v>
      </c>
      <c r="AF24" s="40">
        <v>2.61</v>
      </c>
      <c r="AG24" s="40">
        <v>2.62</v>
      </c>
      <c r="AH24" s="40">
        <v>2.64</v>
      </c>
      <c r="AI24" s="40">
        <v>2.65</v>
      </c>
      <c r="AJ24" s="40">
        <v>2.67</v>
      </c>
      <c r="AK24" s="40">
        <v>2.7</v>
      </c>
      <c r="AL24" s="40">
        <v>2.73</v>
      </c>
      <c r="AM24" s="40">
        <v>2.77</v>
      </c>
      <c r="AN24" s="40">
        <v>2.81</v>
      </c>
      <c r="AO24" s="40">
        <v>2.83</v>
      </c>
      <c r="AP24" s="40">
        <v>2.85</v>
      </c>
      <c r="AQ24" s="40">
        <v>2.89</v>
      </c>
      <c r="AR24" s="40">
        <v>2.93</v>
      </c>
      <c r="AS24" s="40">
        <v>2.95</v>
      </c>
      <c r="AT24" s="40">
        <v>2.96</v>
      </c>
      <c r="AU24" s="40">
        <v>2.98</v>
      </c>
      <c r="AV24" s="40">
        <v>3.02</v>
      </c>
      <c r="AW24" s="40">
        <v>3.06</v>
      </c>
      <c r="AX24" s="40">
        <v>3.08</v>
      </c>
      <c r="AY24" s="40">
        <v>3.11</v>
      </c>
      <c r="AZ24" s="40">
        <v>3.15</v>
      </c>
      <c r="BA24" s="40">
        <v>3.18</v>
      </c>
      <c r="BB24" s="40">
        <v>3.22</v>
      </c>
      <c r="BC24" s="40">
        <v>3.26</v>
      </c>
      <c r="BD24" s="40">
        <v>3.28</v>
      </c>
      <c r="BE24" s="40">
        <v>3.32</v>
      </c>
      <c r="BF24" s="40">
        <v>3.34</v>
      </c>
      <c r="BG24" s="40">
        <v>3.39</v>
      </c>
      <c r="BH24" s="40">
        <v>3.43</v>
      </c>
      <c r="BI24" s="40">
        <v>3.48</v>
      </c>
      <c r="BJ24" s="40">
        <v>3.53</v>
      </c>
      <c r="BK24" s="40">
        <v>3.55</v>
      </c>
      <c r="BL24" s="40">
        <v>3.57</v>
      </c>
      <c r="BM24" s="40">
        <v>3.61</v>
      </c>
      <c r="BN24" s="40">
        <v>3.64</v>
      </c>
      <c r="BO24" s="41">
        <v>3.68</v>
      </c>
    </row>
    <row r="25" spans="2:67" x14ac:dyDescent="0.25">
      <c r="B25" t="s">
        <v>209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1"/>
    </row>
    <row r="26" spans="2:67" x14ac:dyDescent="0.25">
      <c r="D26" t="s">
        <v>218</v>
      </c>
      <c r="E26" s="40">
        <v>12.523382053001999</v>
      </c>
      <c r="F26" s="40">
        <v>12.62</v>
      </c>
      <c r="G26" s="40">
        <v>12.76</v>
      </c>
      <c r="H26" s="40">
        <v>12.87</v>
      </c>
      <c r="I26" s="40">
        <v>13.06</v>
      </c>
      <c r="J26" s="40">
        <v>13.13</v>
      </c>
      <c r="K26" s="40">
        <v>13.3</v>
      </c>
      <c r="L26" s="40">
        <v>13.43</v>
      </c>
      <c r="M26" s="40">
        <v>13.63</v>
      </c>
      <c r="N26" s="40">
        <v>13.82</v>
      </c>
      <c r="O26" s="40">
        <v>14</v>
      </c>
      <c r="P26" s="40">
        <v>14.1</v>
      </c>
      <c r="Q26" s="40">
        <v>14.21</v>
      </c>
      <c r="R26" s="40">
        <v>14.35</v>
      </c>
      <c r="S26" s="40">
        <v>14.45</v>
      </c>
      <c r="T26" s="40">
        <v>14.58</v>
      </c>
      <c r="U26" s="40">
        <v>14.77</v>
      </c>
      <c r="V26" s="40">
        <v>14.9</v>
      </c>
      <c r="W26" s="40">
        <v>15.05</v>
      </c>
      <c r="X26" s="40">
        <v>15.28</v>
      </c>
      <c r="Y26" s="40">
        <v>15.45</v>
      </c>
      <c r="Z26" s="40">
        <v>15.57</v>
      </c>
      <c r="AA26" s="40">
        <v>15.76</v>
      </c>
      <c r="AB26" s="40">
        <v>15.89</v>
      </c>
      <c r="AC26" s="40">
        <v>16.05</v>
      </c>
      <c r="AD26" s="40">
        <v>16.13</v>
      </c>
      <c r="AE26" s="40">
        <v>16.309999999999999</v>
      </c>
      <c r="AF26" s="40">
        <v>16.510000000000002</v>
      </c>
      <c r="AG26" s="40">
        <v>16.63</v>
      </c>
      <c r="AH26" s="40">
        <v>16.850000000000001</v>
      </c>
      <c r="AI26" s="40">
        <v>17.05</v>
      </c>
      <c r="AJ26" s="40">
        <v>17.25</v>
      </c>
      <c r="AK26" s="40">
        <v>17.489999999999998</v>
      </c>
      <c r="AL26" s="40">
        <v>17.72</v>
      </c>
      <c r="AM26" s="40">
        <v>17.91</v>
      </c>
      <c r="AN26" s="40">
        <v>18.04</v>
      </c>
      <c r="AO26" s="40">
        <v>18.239999999999998</v>
      </c>
      <c r="AP26" s="40">
        <v>18.37</v>
      </c>
      <c r="AQ26" s="40">
        <v>18.649999999999999</v>
      </c>
      <c r="AR26" s="40">
        <v>18.760000000000002</v>
      </c>
      <c r="AS26" s="40">
        <v>18.850000000000001</v>
      </c>
      <c r="AT26" s="40">
        <v>19</v>
      </c>
      <c r="AU26" s="40">
        <v>19.27</v>
      </c>
      <c r="AV26" s="40">
        <v>19.48</v>
      </c>
      <c r="AW26" s="40">
        <v>19.600000000000001</v>
      </c>
      <c r="AX26" s="40">
        <v>19.760000000000002</v>
      </c>
      <c r="AY26" s="40">
        <v>20.04</v>
      </c>
      <c r="AZ26" s="40">
        <v>20.3</v>
      </c>
      <c r="BA26" s="40">
        <v>20.46</v>
      </c>
      <c r="BB26" s="40">
        <v>20.56</v>
      </c>
      <c r="BC26" s="40">
        <v>20.83</v>
      </c>
      <c r="BD26" s="40">
        <v>21.02</v>
      </c>
      <c r="BE26" s="40">
        <v>21.17</v>
      </c>
      <c r="BF26" s="40">
        <v>21.32</v>
      </c>
      <c r="BG26" s="40">
        <v>21.51</v>
      </c>
      <c r="BH26" s="40">
        <v>21.83</v>
      </c>
      <c r="BI26" s="40">
        <v>21.98</v>
      </c>
      <c r="BJ26" s="40">
        <v>22.11</v>
      </c>
      <c r="BK26" s="40">
        <v>22.35</v>
      </c>
      <c r="BL26" s="40">
        <v>22.64</v>
      </c>
      <c r="BM26" s="40">
        <v>22.84</v>
      </c>
      <c r="BN26" s="40">
        <v>23.14</v>
      </c>
      <c r="BO26" s="39">
        <v>23.33</v>
      </c>
    </row>
    <row r="27" spans="2:67" x14ac:dyDescent="0.25">
      <c r="D27" t="s">
        <v>219</v>
      </c>
      <c r="E27" s="40">
        <v>3.4985929290200004</v>
      </c>
      <c r="F27" s="40">
        <v>3.52</v>
      </c>
      <c r="G27" s="40">
        <v>3.57</v>
      </c>
      <c r="H27" s="40">
        <v>3.61</v>
      </c>
      <c r="I27" s="40">
        <v>3.65</v>
      </c>
      <c r="J27" s="40">
        <v>3.68</v>
      </c>
      <c r="K27" s="40">
        <v>3.71</v>
      </c>
      <c r="L27" s="40">
        <v>3.76</v>
      </c>
      <c r="M27" s="40">
        <v>3.79</v>
      </c>
      <c r="N27" s="40">
        <v>3.81</v>
      </c>
      <c r="O27" s="40">
        <v>3.85</v>
      </c>
      <c r="P27" s="40">
        <v>3.87</v>
      </c>
      <c r="Q27" s="40">
        <v>3.92</v>
      </c>
      <c r="R27" s="40">
        <v>3.97</v>
      </c>
      <c r="S27" s="40">
        <v>4.0199999999999996</v>
      </c>
      <c r="T27" s="40">
        <v>4.07</v>
      </c>
      <c r="U27" s="40">
        <v>4.1100000000000003</v>
      </c>
      <c r="V27" s="40">
        <v>4.16</v>
      </c>
      <c r="W27" s="40">
        <v>4.18</v>
      </c>
      <c r="X27" s="40">
        <v>4.24</v>
      </c>
      <c r="Y27" s="40">
        <v>4.28</v>
      </c>
      <c r="Z27" s="40">
        <v>4.3099999999999996</v>
      </c>
      <c r="AA27" s="40">
        <v>4.34</v>
      </c>
      <c r="AB27" s="40">
        <v>4.38</v>
      </c>
      <c r="AC27" s="40">
        <v>4.43</v>
      </c>
      <c r="AD27" s="40">
        <v>4.5</v>
      </c>
      <c r="AE27" s="40">
        <v>4.5599999999999996</v>
      </c>
      <c r="AF27" s="40">
        <v>4.62</v>
      </c>
      <c r="AG27" s="40">
        <v>4.67</v>
      </c>
      <c r="AH27" s="40">
        <v>4.6900000000000004</v>
      </c>
      <c r="AI27" s="40">
        <v>4.76</v>
      </c>
      <c r="AJ27" s="40">
        <v>4.8</v>
      </c>
      <c r="AK27" s="40">
        <v>4.83</v>
      </c>
      <c r="AL27" s="40">
        <v>4.88</v>
      </c>
      <c r="AM27" s="40">
        <v>4.9000000000000004</v>
      </c>
      <c r="AN27" s="40">
        <v>4.9400000000000004</v>
      </c>
      <c r="AO27" s="40">
        <v>5.01</v>
      </c>
      <c r="AP27" s="40">
        <v>5.0599999999999996</v>
      </c>
      <c r="AQ27" s="40">
        <v>5.1100000000000003</v>
      </c>
      <c r="AR27" s="40">
        <v>5.19</v>
      </c>
      <c r="AS27" s="40">
        <v>5.25</v>
      </c>
      <c r="AT27" s="40">
        <v>5.3</v>
      </c>
      <c r="AU27" s="40">
        <v>5.38</v>
      </c>
      <c r="AV27" s="40">
        <v>5.45</v>
      </c>
      <c r="AW27" s="40">
        <v>5.5</v>
      </c>
      <c r="AX27" s="40">
        <v>5.53</v>
      </c>
      <c r="AY27" s="40">
        <v>5.58</v>
      </c>
      <c r="AZ27" s="40">
        <v>5.66</v>
      </c>
      <c r="BA27" s="40">
        <v>5.7</v>
      </c>
      <c r="BB27" s="40">
        <v>5.75</v>
      </c>
      <c r="BC27" s="40">
        <v>5.82</v>
      </c>
      <c r="BD27" s="40">
        <v>5.88</v>
      </c>
      <c r="BE27" s="40">
        <v>5.94</v>
      </c>
      <c r="BF27" s="40">
        <v>6.02</v>
      </c>
      <c r="BG27" s="40">
        <v>6.09</v>
      </c>
      <c r="BH27" s="40">
        <v>6.16</v>
      </c>
      <c r="BI27" s="40">
        <v>6.22</v>
      </c>
      <c r="BJ27" s="40">
        <v>6.3</v>
      </c>
      <c r="BK27" s="40">
        <v>6.38</v>
      </c>
      <c r="BL27" s="40">
        <v>6.44</v>
      </c>
      <c r="BM27" s="40">
        <v>6.49</v>
      </c>
      <c r="BN27" s="40">
        <v>6.59</v>
      </c>
      <c r="BO27" s="41">
        <v>6.66</v>
      </c>
    </row>
    <row r="28" spans="2:67" x14ac:dyDescent="0.25">
      <c r="D28" t="s">
        <v>220</v>
      </c>
      <c r="E28" s="40">
        <v>0.59473860151399993</v>
      </c>
      <c r="F28" s="40">
        <v>0.6</v>
      </c>
      <c r="G28" s="40">
        <v>0.6</v>
      </c>
      <c r="H28" s="40">
        <v>0.6</v>
      </c>
      <c r="I28" s="40">
        <v>0.61</v>
      </c>
      <c r="J28" s="40">
        <v>0.61</v>
      </c>
      <c r="K28" s="40">
        <v>0.62</v>
      </c>
      <c r="L28" s="40">
        <v>0.63</v>
      </c>
      <c r="M28" s="40">
        <v>0.64</v>
      </c>
      <c r="N28" s="40">
        <v>0.65</v>
      </c>
      <c r="O28" s="40">
        <v>0.65</v>
      </c>
      <c r="P28" s="40">
        <v>0.66</v>
      </c>
      <c r="Q28" s="40">
        <v>0.67</v>
      </c>
      <c r="R28" s="40">
        <v>0.68</v>
      </c>
      <c r="S28" s="40">
        <v>0.69</v>
      </c>
      <c r="T28" s="40">
        <v>0.7</v>
      </c>
      <c r="U28" s="40">
        <v>0.7</v>
      </c>
      <c r="V28" s="40">
        <v>0.71</v>
      </c>
      <c r="W28" s="40">
        <v>0.72</v>
      </c>
      <c r="X28" s="40">
        <v>0.73</v>
      </c>
      <c r="Y28" s="40">
        <v>0.74</v>
      </c>
      <c r="Z28" s="40">
        <v>0.75</v>
      </c>
      <c r="AA28" s="40">
        <v>0.76</v>
      </c>
      <c r="AB28" s="40">
        <v>0.77</v>
      </c>
      <c r="AC28" s="40">
        <v>0.78</v>
      </c>
      <c r="AD28" s="40">
        <v>0.78</v>
      </c>
      <c r="AE28" s="40">
        <v>0.79</v>
      </c>
      <c r="AF28" s="40">
        <v>0.8</v>
      </c>
      <c r="AG28" s="40">
        <v>0.81</v>
      </c>
      <c r="AH28" s="40">
        <v>0.82</v>
      </c>
      <c r="AI28" s="40">
        <v>0.83</v>
      </c>
      <c r="AJ28" s="40">
        <v>0.84</v>
      </c>
      <c r="AK28" s="40">
        <v>0.85</v>
      </c>
      <c r="AL28" s="40">
        <v>0.86</v>
      </c>
      <c r="AM28" s="40">
        <v>0.87</v>
      </c>
      <c r="AN28" s="40">
        <v>0.88</v>
      </c>
      <c r="AO28" s="40">
        <v>0.88</v>
      </c>
      <c r="AP28" s="40">
        <v>0.89</v>
      </c>
      <c r="AQ28" s="40">
        <v>0.89</v>
      </c>
      <c r="AR28" s="40">
        <v>0.9</v>
      </c>
      <c r="AS28" s="40">
        <v>0.91</v>
      </c>
      <c r="AT28" s="40">
        <v>0.92</v>
      </c>
      <c r="AU28" s="40">
        <v>0.93</v>
      </c>
      <c r="AV28" s="40">
        <v>0.94</v>
      </c>
      <c r="AW28" s="40">
        <v>0.95</v>
      </c>
      <c r="AX28" s="40">
        <v>0.96</v>
      </c>
      <c r="AY28" s="40">
        <v>0.97</v>
      </c>
      <c r="AZ28" s="40">
        <v>0.98</v>
      </c>
      <c r="BA28" s="40">
        <v>0.99</v>
      </c>
      <c r="BB28" s="40">
        <v>0.99</v>
      </c>
      <c r="BC28" s="40">
        <v>1</v>
      </c>
      <c r="BD28" s="40">
        <v>1.01</v>
      </c>
      <c r="BE28" s="40">
        <v>1.02</v>
      </c>
      <c r="BF28" s="40">
        <v>1.03</v>
      </c>
      <c r="BG28" s="40">
        <v>1.04</v>
      </c>
      <c r="BH28" s="40">
        <v>1.05</v>
      </c>
      <c r="BI28" s="40">
        <v>1.06</v>
      </c>
      <c r="BJ28" s="40">
        <v>1.07</v>
      </c>
      <c r="BK28" s="40">
        <v>1.08</v>
      </c>
      <c r="BL28" s="40">
        <v>1.0900000000000001</v>
      </c>
      <c r="BM28" s="40">
        <v>1.1000000000000001</v>
      </c>
      <c r="BN28" s="40">
        <v>1.1100000000000001</v>
      </c>
      <c r="BO28" s="41">
        <v>1.1299999999999999</v>
      </c>
    </row>
    <row r="29" spans="2:67" x14ac:dyDescent="0.25">
      <c r="D29" t="s">
        <v>221</v>
      </c>
      <c r="E29" s="40">
        <v>5.6676819118860005</v>
      </c>
      <c r="F29" s="40">
        <v>5.72</v>
      </c>
      <c r="G29" s="40">
        <v>5.78</v>
      </c>
      <c r="H29" s="40">
        <v>5.85</v>
      </c>
      <c r="I29" s="40">
        <v>5.91</v>
      </c>
      <c r="J29" s="40">
        <v>5.94</v>
      </c>
      <c r="K29" s="40">
        <v>5.97</v>
      </c>
      <c r="L29" s="40">
        <v>6.03</v>
      </c>
      <c r="M29" s="40">
        <v>6.12</v>
      </c>
      <c r="N29" s="40">
        <v>6.18</v>
      </c>
      <c r="O29" s="40">
        <v>6.22</v>
      </c>
      <c r="P29" s="40">
        <v>6.29</v>
      </c>
      <c r="Q29" s="40">
        <v>6.38</v>
      </c>
      <c r="R29" s="40">
        <v>6.44</v>
      </c>
      <c r="S29" s="40">
        <v>6.48</v>
      </c>
      <c r="T29" s="40">
        <v>6.53</v>
      </c>
      <c r="U29" s="40">
        <v>6.58</v>
      </c>
      <c r="V29" s="40">
        <v>6.62</v>
      </c>
      <c r="W29" s="40">
        <v>6.66</v>
      </c>
      <c r="X29" s="40">
        <v>6.71</v>
      </c>
      <c r="Y29" s="40">
        <v>6.79</v>
      </c>
      <c r="Z29" s="40">
        <v>6.89</v>
      </c>
      <c r="AA29" s="40">
        <v>6.99</v>
      </c>
      <c r="AB29" s="40">
        <v>7.04</v>
      </c>
      <c r="AC29" s="40">
        <v>7.11</v>
      </c>
      <c r="AD29" s="40">
        <v>7.2</v>
      </c>
      <c r="AE29" s="40">
        <v>7.24</v>
      </c>
      <c r="AF29" s="40">
        <v>7.33</v>
      </c>
      <c r="AG29" s="40">
        <v>7.37</v>
      </c>
      <c r="AH29" s="40">
        <v>7.43</v>
      </c>
      <c r="AI29" s="40">
        <v>7.5</v>
      </c>
      <c r="AJ29" s="40">
        <v>7.61</v>
      </c>
      <c r="AK29" s="40">
        <v>7.69</v>
      </c>
      <c r="AL29" s="40">
        <v>7.73</v>
      </c>
      <c r="AM29" s="40">
        <v>7.77</v>
      </c>
      <c r="AN29" s="40">
        <v>7.88</v>
      </c>
      <c r="AO29" s="40">
        <v>7.97</v>
      </c>
      <c r="AP29" s="40">
        <v>8.08</v>
      </c>
      <c r="AQ29" s="40">
        <v>8.16</v>
      </c>
      <c r="AR29" s="40">
        <v>8.2799999999999994</v>
      </c>
      <c r="AS29" s="40">
        <v>8.3699999999999992</v>
      </c>
      <c r="AT29" s="40">
        <v>8.4600000000000009</v>
      </c>
      <c r="AU29" s="40">
        <v>8.57</v>
      </c>
      <c r="AV29" s="40">
        <v>8.6300000000000008</v>
      </c>
      <c r="AW29" s="40">
        <v>8.67</v>
      </c>
      <c r="AX29" s="40">
        <v>8.7799999999999994</v>
      </c>
      <c r="AY29" s="40">
        <v>8.89</v>
      </c>
      <c r="AZ29" s="40">
        <v>8.98</v>
      </c>
      <c r="BA29" s="40">
        <v>9.0399999999999991</v>
      </c>
      <c r="BB29" s="40">
        <v>9.09</v>
      </c>
      <c r="BC29" s="40">
        <v>9.23</v>
      </c>
      <c r="BD29" s="40">
        <v>9.3000000000000007</v>
      </c>
      <c r="BE29" s="40">
        <v>9.3800000000000008</v>
      </c>
      <c r="BF29" s="40">
        <v>9.4600000000000009</v>
      </c>
      <c r="BG29" s="40">
        <v>9.5299999999999994</v>
      </c>
      <c r="BH29" s="40">
        <v>9.6199999999999992</v>
      </c>
      <c r="BI29" s="40">
        <v>9.73</v>
      </c>
      <c r="BJ29" s="40">
        <v>9.84</v>
      </c>
      <c r="BK29" s="40">
        <v>9.93</v>
      </c>
      <c r="BL29" s="40">
        <v>10.050000000000001</v>
      </c>
      <c r="BM29" s="40">
        <v>10.16</v>
      </c>
      <c r="BN29" s="40">
        <v>10.23</v>
      </c>
      <c r="BO29" s="41">
        <v>10.28</v>
      </c>
    </row>
    <row r="30" spans="2:67" x14ac:dyDescent="0.25"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1"/>
    </row>
    <row r="31" spans="2:67" x14ac:dyDescent="0.25"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39"/>
    </row>
    <row r="32" spans="2:67" x14ac:dyDescent="0.25"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39"/>
    </row>
    <row r="34" spans="2:67" x14ac:dyDescent="0.25">
      <c r="E34" s="40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</row>
    <row r="35" spans="2:67" ht="18.75" x14ac:dyDescent="0.3">
      <c r="B35" s="67" t="s">
        <v>236</v>
      </c>
      <c r="E35" s="42">
        <v>42005</v>
      </c>
      <c r="F35" s="43">
        <v>42036</v>
      </c>
      <c r="G35" s="42">
        <v>42064</v>
      </c>
      <c r="H35" s="43">
        <v>42095</v>
      </c>
      <c r="I35" s="42">
        <v>42125</v>
      </c>
      <c r="J35" s="43">
        <v>42156</v>
      </c>
      <c r="K35" s="42">
        <v>42186</v>
      </c>
      <c r="L35" s="43">
        <v>42217</v>
      </c>
      <c r="M35" s="42">
        <v>42248</v>
      </c>
      <c r="N35" s="43">
        <v>42278</v>
      </c>
      <c r="O35" s="42">
        <v>42309</v>
      </c>
      <c r="P35" s="43">
        <v>42339</v>
      </c>
      <c r="Q35" s="42">
        <v>42370</v>
      </c>
      <c r="R35" s="43">
        <v>42401</v>
      </c>
      <c r="S35" s="42">
        <v>42430</v>
      </c>
      <c r="T35" s="43">
        <v>42461</v>
      </c>
      <c r="U35" s="42">
        <v>42491</v>
      </c>
      <c r="V35" s="43">
        <v>42522</v>
      </c>
      <c r="W35" s="42">
        <v>42552</v>
      </c>
      <c r="X35" s="43">
        <v>42583</v>
      </c>
      <c r="Y35" s="42">
        <v>42614</v>
      </c>
      <c r="Z35" s="43">
        <v>42644</v>
      </c>
      <c r="AA35" s="42">
        <v>42675</v>
      </c>
      <c r="AB35" s="43">
        <v>42705</v>
      </c>
      <c r="AC35" s="42">
        <v>42736</v>
      </c>
      <c r="AD35" s="43">
        <v>42767</v>
      </c>
      <c r="AE35" s="42">
        <v>42795</v>
      </c>
      <c r="AF35" s="43">
        <v>42826</v>
      </c>
      <c r="AG35" s="42">
        <v>42856</v>
      </c>
      <c r="AH35" s="43">
        <v>42887</v>
      </c>
      <c r="AI35" s="42">
        <v>42917</v>
      </c>
      <c r="AJ35" s="43">
        <v>42948</v>
      </c>
      <c r="AK35" s="42">
        <v>42979</v>
      </c>
      <c r="AL35" s="43">
        <v>43009</v>
      </c>
      <c r="AM35" s="42">
        <v>43040</v>
      </c>
      <c r="AN35" s="43">
        <v>43070</v>
      </c>
      <c r="AO35" s="42">
        <v>43101</v>
      </c>
      <c r="AP35" s="43">
        <v>43132</v>
      </c>
      <c r="AQ35" s="42">
        <v>43160</v>
      </c>
      <c r="AR35" s="43">
        <v>43191</v>
      </c>
      <c r="AS35" s="42">
        <v>43221</v>
      </c>
      <c r="AT35" s="43">
        <v>43252</v>
      </c>
      <c r="AU35" s="42">
        <v>43282</v>
      </c>
      <c r="AV35" s="43">
        <v>43313</v>
      </c>
      <c r="AW35" s="42">
        <v>43344</v>
      </c>
      <c r="AX35" s="43">
        <v>43374</v>
      </c>
      <c r="AY35" s="42">
        <v>43405</v>
      </c>
      <c r="AZ35" s="43">
        <v>43435</v>
      </c>
      <c r="BA35" s="42">
        <v>43466</v>
      </c>
      <c r="BB35" s="43">
        <v>43497</v>
      </c>
      <c r="BC35" s="42">
        <v>43525</v>
      </c>
      <c r="BD35" s="43">
        <v>43556</v>
      </c>
      <c r="BE35" s="42">
        <v>43586</v>
      </c>
      <c r="BF35" s="43">
        <v>43617</v>
      </c>
      <c r="BG35" s="42">
        <v>43647</v>
      </c>
      <c r="BH35" s="43">
        <v>43678</v>
      </c>
      <c r="BI35" s="42">
        <v>43709</v>
      </c>
      <c r="BJ35" s="43">
        <v>43739</v>
      </c>
      <c r="BK35" s="42">
        <v>43770</v>
      </c>
      <c r="BL35" s="43">
        <v>43800</v>
      </c>
      <c r="BM35" s="42">
        <v>43831</v>
      </c>
      <c r="BN35" s="43">
        <v>43862</v>
      </c>
      <c r="BO35" s="42">
        <v>43891</v>
      </c>
    </row>
    <row r="36" spans="2:67" x14ac:dyDescent="0.25">
      <c r="B36" t="s">
        <v>227</v>
      </c>
      <c r="E36" s="40">
        <v>21.982571313960147</v>
      </c>
      <c r="F36" s="40">
        <v>22.144500000000004</v>
      </c>
      <c r="G36" s="40">
        <v>25.335100000000001</v>
      </c>
      <c r="H36" s="40">
        <v>22.596000000000007</v>
      </c>
      <c r="I36" s="40">
        <v>25.879100000000008</v>
      </c>
      <c r="J36" s="40">
        <v>30.684000000000005</v>
      </c>
      <c r="K36" s="40">
        <v>26.326200000000004</v>
      </c>
      <c r="L36" s="40">
        <v>23.487000000000002</v>
      </c>
      <c r="M36" s="40">
        <v>23.752499999999998</v>
      </c>
      <c r="N36" s="40">
        <v>28.803600000000007</v>
      </c>
      <c r="O36" s="40">
        <v>27.495799999999999</v>
      </c>
      <c r="P36" s="40">
        <v>29.408399999999997</v>
      </c>
      <c r="Q36" s="40">
        <v>31.3462</v>
      </c>
      <c r="R36" s="40">
        <v>33.326000000000008</v>
      </c>
      <c r="S36" s="40">
        <v>30.286799999999996</v>
      </c>
      <c r="T36" s="40">
        <v>25.473000000000003</v>
      </c>
      <c r="U36" s="40">
        <v>34.320000000000014</v>
      </c>
      <c r="V36" s="40">
        <v>32.965000000000003</v>
      </c>
      <c r="W36" s="40">
        <v>28.027199999999997</v>
      </c>
      <c r="X36" s="40">
        <v>28.342400000000001</v>
      </c>
      <c r="Y36" s="40">
        <v>35.755999999999986</v>
      </c>
      <c r="Z36" s="40">
        <v>34.274099999999997</v>
      </c>
      <c r="AA36" s="40">
        <v>34.5762</v>
      </c>
      <c r="AB36" s="40">
        <v>22.030799999999996</v>
      </c>
      <c r="AC36" s="40">
        <v>22.263600000000004</v>
      </c>
      <c r="AD36" s="40">
        <v>22.480799999999995</v>
      </c>
      <c r="AE36" s="40">
        <v>18.904999999999998</v>
      </c>
      <c r="AF36" s="40">
        <v>22.932000000000002</v>
      </c>
      <c r="AG36" s="40">
        <v>28.942500000000003</v>
      </c>
      <c r="AH36" s="40">
        <v>29.224499999999992</v>
      </c>
      <c r="AI36" s="40">
        <v>21.671100000000006</v>
      </c>
      <c r="AJ36" s="40">
        <v>29.85</v>
      </c>
      <c r="AK36" s="40">
        <v>24.115199999999998</v>
      </c>
      <c r="AL36" s="40">
        <v>30.458999999999996</v>
      </c>
      <c r="AM36" s="40">
        <v>30.723000000000003</v>
      </c>
      <c r="AN36" s="40">
        <v>31.076999999999998</v>
      </c>
      <c r="AO36" s="40">
        <v>29.261400000000005</v>
      </c>
      <c r="AP36" s="40">
        <v>23.250700000000002</v>
      </c>
      <c r="AQ36" s="40">
        <v>27.790099999999999</v>
      </c>
      <c r="AR36" s="40">
        <v>28.030600000000003</v>
      </c>
      <c r="AS36" s="40">
        <v>23.976700000000001</v>
      </c>
      <c r="AT36" s="40">
        <v>30.787400000000002</v>
      </c>
      <c r="AU36" s="40">
        <v>28.934099999999997</v>
      </c>
      <c r="AV36" s="40">
        <v>31.488800000000001</v>
      </c>
      <c r="AW36" s="40">
        <v>34.072499999999998</v>
      </c>
      <c r="AX36" s="40">
        <v>27.487199999999998</v>
      </c>
      <c r="AY36" s="40">
        <v>30.084600000000009</v>
      </c>
      <c r="AZ36" s="40">
        <v>23.396000000000001</v>
      </c>
      <c r="BA36" s="40">
        <v>30.704700000000006</v>
      </c>
      <c r="BB36" s="40">
        <v>26.200900000000004</v>
      </c>
      <c r="BC36" s="40">
        <v>36.057000000000002</v>
      </c>
      <c r="BD36" s="40">
        <v>24.292999999999999</v>
      </c>
      <c r="BE36" s="40">
        <v>31.890299999999996</v>
      </c>
      <c r="BF36" s="40">
        <v>34.668200000000013</v>
      </c>
      <c r="BG36" s="40">
        <v>25.012</v>
      </c>
      <c r="BH36" s="40">
        <v>30.347999999999999</v>
      </c>
      <c r="BI36" s="40">
        <v>33.229300000000009</v>
      </c>
      <c r="BJ36" s="40">
        <v>33.627099999999999</v>
      </c>
      <c r="BK36" s="40">
        <v>31.357199999999992</v>
      </c>
      <c r="BL36" s="40">
        <v>29.044399999999996</v>
      </c>
      <c r="BM36" s="40">
        <v>37.311400000000013</v>
      </c>
      <c r="BN36" s="40">
        <v>29.649400000000004</v>
      </c>
      <c r="BO36" s="40">
        <v>29.928799999999999</v>
      </c>
    </row>
    <row r="37" spans="2:67" x14ac:dyDescent="0.25">
      <c r="B37" t="s">
        <v>228</v>
      </c>
      <c r="E37" s="40">
        <v>24.913580822488171</v>
      </c>
      <c r="F37" s="40">
        <v>22.144500000000004</v>
      </c>
      <c r="G37" s="40">
        <v>26.825399999999998</v>
      </c>
      <c r="H37" s="40">
        <v>30.128000000000011</v>
      </c>
      <c r="I37" s="40">
        <v>30.446000000000012</v>
      </c>
      <c r="J37" s="40">
        <v>23.013000000000002</v>
      </c>
      <c r="K37" s="40">
        <v>24.777600000000003</v>
      </c>
      <c r="L37" s="40">
        <v>28.1844</v>
      </c>
      <c r="M37" s="40">
        <v>28.502999999999997</v>
      </c>
      <c r="N37" s="40">
        <v>24.003000000000004</v>
      </c>
      <c r="O37" s="40">
        <v>32.347999999999999</v>
      </c>
      <c r="P37" s="40">
        <v>24.506999999999998</v>
      </c>
      <c r="Q37" s="40">
        <v>28.046600000000002</v>
      </c>
      <c r="R37" s="40">
        <v>29.993400000000005</v>
      </c>
      <c r="S37" s="40">
        <v>26.921599999999998</v>
      </c>
      <c r="T37" s="40">
        <v>30.567600000000002</v>
      </c>
      <c r="U37" s="40">
        <v>30.888000000000009</v>
      </c>
      <c r="V37" s="40">
        <v>26.024999999999999</v>
      </c>
      <c r="W37" s="40">
        <v>28.027199999999997</v>
      </c>
      <c r="X37" s="40">
        <v>26.571000000000002</v>
      </c>
      <c r="Y37" s="40">
        <v>32.180399999999985</v>
      </c>
      <c r="Z37" s="40">
        <v>34.274099999999997</v>
      </c>
      <c r="AA37" s="40">
        <v>34.5762</v>
      </c>
      <c r="AB37" s="40">
        <v>23.866699999999998</v>
      </c>
      <c r="AC37" s="40">
        <v>24.118900000000004</v>
      </c>
      <c r="AD37" s="40">
        <v>18.733999999999998</v>
      </c>
      <c r="AE37" s="40">
        <v>26.466999999999999</v>
      </c>
      <c r="AF37" s="40">
        <v>24.843000000000004</v>
      </c>
      <c r="AG37" s="40">
        <v>27.013000000000005</v>
      </c>
      <c r="AH37" s="40">
        <v>19.482999999999997</v>
      </c>
      <c r="AI37" s="40">
        <v>21.671100000000006</v>
      </c>
      <c r="AJ37" s="40">
        <v>25.870000000000005</v>
      </c>
      <c r="AK37" s="40">
        <v>30.143999999999995</v>
      </c>
      <c r="AL37" s="40">
        <v>24.367199999999997</v>
      </c>
      <c r="AM37" s="40">
        <v>26.626600000000003</v>
      </c>
      <c r="AN37" s="40">
        <v>24.861599999999999</v>
      </c>
      <c r="AO37" s="40">
        <v>31.351500000000001</v>
      </c>
      <c r="AP37" s="40">
        <v>23.250700000000002</v>
      </c>
      <c r="AQ37" s="40">
        <v>25.652399999999997</v>
      </c>
      <c r="AR37" s="40">
        <v>32.342999999999996</v>
      </c>
      <c r="AS37" s="40">
        <v>32.695499999999996</v>
      </c>
      <c r="AT37" s="40">
        <v>21.991</v>
      </c>
      <c r="AU37" s="40">
        <v>28.934099999999997</v>
      </c>
      <c r="AV37" s="40">
        <v>22.492000000000001</v>
      </c>
      <c r="AW37" s="40">
        <v>27.257999999999999</v>
      </c>
      <c r="AX37" s="40">
        <v>29.777800000000003</v>
      </c>
      <c r="AY37" s="40">
        <v>25.45620000000001</v>
      </c>
      <c r="AZ37" s="40">
        <v>23.396000000000001</v>
      </c>
      <c r="BA37" s="40">
        <v>25.980900000000002</v>
      </c>
      <c r="BB37" s="40">
        <v>35.728500000000004</v>
      </c>
      <c r="BC37" s="40">
        <v>33.653200000000005</v>
      </c>
      <c r="BD37" s="40">
        <v>31.5809</v>
      </c>
      <c r="BE37" s="40">
        <v>26.984099999999998</v>
      </c>
      <c r="BF37" s="40">
        <v>34.668200000000013</v>
      </c>
      <c r="BG37" s="40">
        <v>30.014399999999998</v>
      </c>
      <c r="BH37" s="40">
        <v>32.877000000000002</v>
      </c>
      <c r="BI37" s="40">
        <v>35.78540000000001</v>
      </c>
      <c r="BJ37" s="40">
        <v>25.866999999999997</v>
      </c>
      <c r="BK37" s="40">
        <v>39.196499999999993</v>
      </c>
      <c r="BL37" s="40">
        <v>39.605999999999995</v>
      </c>
      <c r="BM37" s="40">
        <v>39.976500000000009</v>
      </c>
      <c r="BN37" s="40">
        <v>29.649400000000004</v>
      </c>
      <c r="BO37" s="40">
        <v>40.811999999999998</v>
      </c>
    </row>
    <row r="38" spans="2:67" x14ac:dyDescent="0.25">
      <c r="B38" t="s">
        <v>229</v>
      </c>
      <c r="E38" s="40">
        <v>27.844590331016189</v>
      </c>
      <c r="F38" s="40">
        <v>25.097100000000005</v>
      </c>
      <c r="G38" s="40">
        <v>25.335100000000001</v>
      </c>
      <c r="H38" s="40">
        <v>27.115200000000005</v>
      </c>
      <c r="I38" s="40">
        <v>24.356800000000007</v>
      </c>
      <c r="J38" s="40">
        <v>29.149800000000003</v>
      </c>
      <c r="K38" s="40">
        <v>24.777600000000003</v>
      </c>
      <c r="L38" s="40">
        <v>29.750200000000003</v>
      </c>
      <c r="M38" s="40">
        <v>28.502999999999997</v>
      </c>
      <c r="N38" s="40">
        <v>28.803600000000007</v>
      </c>
      <c r="O38" s="40">
        <v>29.113199999999996</v>
      </c>
      <c r="P38" s="40">
        <v>27.7746</v>
      </c>
      <c r="Q38" s="40">
        <v>29.696399999999997</v>
      </c>
      <c r="R38" s="40">
        <v>24.994500000000002</v>
      </c>
      <c r="S38" s="40">
        <v>25.238999999999997</v>
      </c>
      <c r="T38" s="40">
        <v>27.171200000000002</v>
      </c>
      <c r="U38" s="40">
        <v>27.45600000000001</v>
      </c>
      <c r="V38" s="40">
        <v>32.965000000000003</v>
      </c>
      <c r="W38" s="40">
        <v>31.530599999999996</v>
      </c>
      <c r="X38" s="40">
        <v>31.885200000000001</v>
      </c>
      <c r="Y38" s="40">
        <v>33.968199999999982</v>
      </c>
      <c r="Z38" s="40">
        <v>28.862399999999997</v>
      </c>
      <c r="AA38" s="40">
        <v>29.116799999999998</v>
      </c>
      <c r="AB38" s="40">
        <v>18.358999999999998</v>
      </c>
      <c r="AC38" s="40">
        <v>24.118900000000004</v>
      </c>
      <c r="AD38" s="40">
        <v>22.480799999999995</v>
      </c>
      <c r="AE38" s="40">
        <v>22.685999999999996</v>
      </c>
      <c r="AF38" s="40">
        <v>28.665000000000003</v>
      </c>
      <c r="AG38" s="40">
        <v>19.295000000000002</v>
      </c>
      <c r="AH38" s="40">
        <v>27.276199999999996</v>
      </c>
      <c r="AI38" s="40">
        <v>19.701000000000008</v>
      </c>
      <c r="AJ38" s="40">
        <v>19.900000000000006</v>
      </c>
      <c r="AK38" s="40">
        <v>24.115199999999998</v>
      </c>
      <c r="AL38" s="40">
        <v>30.458999999999996</v>
      </c>
      <c r="AM38" s="40">
        <v>26.626600000000003</v>
      </c>
      <c r="AN38" s="40">
        <v>20.718000000000004</v>
      </c>
      <c r="AO38" s="40">
        <v>27.171300000000002</v>
      </c>
      <c r="AP38" s="40">
        <v>25.3644</v>
      </c>
      <c r="AQ38" s="40">
        <v>21.376999999999999</v>
      </c>
      <c r="AR38" s="40">
        <v>28.030600000000003</v>
      </c>
      <c r="AS38" s="40">
        <v>23.976700000000001</v>
      </c>
      <c r="AT38" s="40">
        <v>21.991</v>
      </c>
      <c r="AU38" s="40">
        <v>22.256999999999998</v>
      </c>
      <c r="AV38" s="40">
        <v>22.492000000000001</v>
      </c>
      <c r="AW38" s="40">
        <v>27.257999999999999</v>
      </c>
      <c r="AX38" s="40">
        <v>29.777800000000003</v>
      </c>
      <c r="AY38" s="40">
        <v>23.14200000000001</v>
      </c>
      <c r="AZ38" s="40">
        <v>30.414800000000003</v>
      </c>
      <c r="BA38" s="40">
        <v>30.704700000000006</v>
      </c>
      <c r="BB38" s="40">
        <v>28.582800000000002</v>
      </c>
      <c r="BC38" s="40">
        <v>33.653200000000005</v>
      </c>
      <c r="BD38" s="40">
        <v>26.722299999999997</v>
      </c>
      <c r="BE38" s="40">
        <v>24.530999999999999</v>
      </c>
      <c r="BF38" s="40">
        <v>34.668200000000013</v>
      </c>
      <c r="BG38" s="40">
        <v>30.014399999999998</v>
      </c>
      <c r="BH38" s="40">
        <v>27.818999999999999</v>
      </c>
      <c r="BI38" s="40">
        <v>35.78540000000001</v>
      </c>
      <c r="BJ38" s="40">
        <v>31.040399999999995</v>
      </c>
      <c r="BK38" s="40">
        <v>28.744099999999992</v>
      </c>
      <c r="BL38" s="40">
        <v>34.325199999999995</v>
      </c>
      <c r="BM38" s="40">
        <v>31.981200000000005</v>
      </c>
      <c r="BN38" s="40">
        <v>35.040200000000006</v>
      </c>
      <c r="BO38" s="40">
        <v>35.370399999999997</v>
      </c>
    </row>
    <row r="39" spans="2:67" x14ac:dyDescent="0.25">
      <c r="B39" t="s">
        <v>234</v>
      </c>
      <c r="E39" s="40">
        <v>29.310095085280199</v>
      </c>
      <c r="F39" s="40">
        <v>22.144500000000004</v>
      </c>
      <c r="G39" s="40">
        <v>29.806000000000001</v>
      </c>
      <c r="H39" s="40">
        <v>30.128000000000011</v>
      </c>
      <c r="I39" s="40">
        <v>24.356800000000007</v>
      </c>
      <c r="J39" s="40">
        <v>30.684000000000005</v>
      </c>
      <c r="K39" s="40">
        <v>27.8748</v>
      </c>
      <c r="L39" s="40">
        <v>29.750200000000003</v>
      </c>
      <c r="M39" s="40">
        <v>31.67</v>
      </c>
      <c r="N39" s="40">
        <v>24.003000000000004</v>
      </c>
      <c r="O39" s="40">
        <v>29.113199999999996</v>
      </c>
      <c r="P39" s="40">
        <v>32.676000000000002</v>
      </c>
      <c r="Q39" s="40">
        <v>29.696399999999997</v>
      </c>
      <c r="R39" s="40">
        <v>28.327100000000005</v>
      </c>
      <c r="S39" s="40">
        <v>30.286799999999996</v>
      </c>
      <c r="T39" s="40">
        <v>33.964000000000006</v>
      </c>
      <c r="U39" s="40">
        <v>25.740000000000006</v>
      </c>
      <c r="V39" s="40">
        <v>29.495000000000001</v>
      </c>
      <c r="W39" s="40">
        <v>35.033999999999999</v>
      </c>
      <c r="X39" s="40">
        <v>26.571000000000002</v>
      </c>
      <c r="Y39" s="40">
        <v>26.816999999999986</v>
      </c>
      <c r="Z39" s="40">
        <v>32.470199999999998</v>
      </c>
      <c r="AA39" s="40">
        <v>34.5762</v>
      </c>
      <c r="AB39" s="40">
        <v>22.030799999999996</v>
      </c>
      <c r="AC39" s="40">
        <v>20.408300000000004</v>
      </c>
      <c r="AD39" s="40">
        <v>22.480799999999995</v>
      </c>
      <c r="AE39" s="40">
        <v>18.904999999999998</v>
      </c>
      <c r="AF39" s="40">
        <v>26.754000000000005</v>
      </c>
      <c r="AG39" s="40">
        <v>19.295000000000002</v>
      </c>
      <c r="AH39" s="40">
        <v>19.482999999999997</v>
      </c>
      <c r="AI39" s="40">
        <v>27.581400000000009</v>
      </c>
      <c r="AJ39" s="40">
        <v>19.900000000000006</v>
      </c>
      <c r="AK39" s="40">
        <v>20.096</v>
      </c>
      <c r="AL39" s="40">
        <v>30.458999999999996</v>
      </c>
      <c r="AM39" s="40">
        <v>30.723000000000003</v>
      </c>
      <c r="AN39" s="40">
        <v>24.861599999999999</v>
      </c>
      <c r="AO39" s="40">
        <v>29.261400000000005</v>
      </c>
      <c r="AP39" s="40">
        <v>29.591800000000003</v>
      </c>
      <c r="AQ39" s="40">
        <v>32.065499999999993</v>
      </c>
      <c r="AR39" s="40">
        <v>25.874399999999998</v>
      </c>
      <c r="AS39" s="40">
        <v>23.976700000000001</v>
      </c>
      <c r="AT39" s="40">
        <v>24.190100000000001</v>
      </c>
      <c r="AU39" s="40">
        <v>33.385499999999993</v>
      </c>
      <c r="AV39" s="40">
        <v>22.492000000000001</v>
      </c>
      <c r="AW39" s="40">
        <v>22.715000000000003</v>
      </c>
      <c r="AX39" s="40">
        <v>25.1966</v>
      </c>
      <c r="AY39" s="40">
        <v>23.14200000000001</v>
      </c>
      <c r="AZ39" s="40">
        <v>25.735600000000002</v>
      </c>
      <c r="BA39" s="40">
        <v>25.980900000000002</v>
      </c>
      <c r="BB39" s="40">
        <v>26.200900000000004</v>
      </c>
      <c r="BC39" s="40">
        <v>26.441800000000004</v>
      </c>
      <c r="BD39" s="40">
        <v>31.5809</v>
      </c>
      <c r="BE39" s="40">
        <v>26.984099999999998</v>
      </c>
      <c r="BF39" s="40">
        <v>24.763000000000005</v>
      </c>
      <c r="BG39" s="40">
        <v>37.518000000000001</v>
      </c>
      <c r="BH39" s="40">
        <v>25.290000000000003</v>
      </c>
      <c r="BI39" s="40">
        <v>28.117100000000004</v>
      </c>
      <c r="BJ39" s="40">
        <v>28.453699999999994</v>
      </c>
      <c r="BK39" s="40">
        <v>31.357199999999992</v>
      </c>
      <c r="BL39" s="40">
        <v>31.684799999999996</v>
      </c>
      <c r="BM39" s="40">
        <v>29.316100000000006</v>
      </c>
      <c r="BN39" s="40">
        <v>26.954000000000004</v>
      </c>
      <c r="BO39" s="40">
        <v>38.091200000000001</v>
      </c>
    </row>
    <row r="40" spans="2:67" x14ac:dyDescent="0.25">
      <c r="B40" t="s">
        <v>230</v>
      </c>
      <c r="E40" s="40">
        <v>29.310095085280199</v>
      </c>
      <c r="F40" s="40">
        <v>23.620800000000003</v>
      </c>
      <c r="G40" s="40">
        <v>29.806000000000001</v>
      </c>
      <c r="H40" s="40">
        <v>24.102400000000006</v>
      </c>
      <c r="I40" s="40">
        <v>30.446000000000012</v>
      </c>
      <c r="J40" s="40">
        <v>26.081400000000006</v>
      </c>
      <c r="K40" s="40">
        <v>27.8748</v>
      </c>
      <c r="L40" s="40">
        <v>26.618600000000004</v>
      </c>
      <c r="M40" s="40">
        <v>31.67</v>
      </c>
      <c r="N40" s="40">
        <v>32.004000000000012</v>
      </c>
      <c r="O40" s="40">
        <v>30.730599999999995</v>
      </c>
      <c r="P40" s="40">
        <v>27.7746</v>
      </c>
      <c r="Q40" s="40">
        <v>31.3462</v>
      </c>
      <c r="R40" s="40">
        <v>33.326000000000008</v>
      </c>
      <c r="S40" s="40">
        <v>26.921599999999998</v>
      </c>
      <c r="T40" s="40">
        <v>33.964000000000006</v>
      </c>
      <c r="U40" s="40">
        <v>27.45600000000001</v>
      </c>
      <c r="V40" s="40">
        <v>26.024999999999999</v>
      </c>
      <c r="W40" s="40">
        <v>31.530599999999996</v>
      </c>
      <c r="X40" s="40">
        <v>30.113800000000005</v>
      </c>
      <c r="Y40" s="40">
        <v>33.968199999999982</v>
      </c>
      <c r="Z40" s="40">
        <v>27.058499999999999</v>
      </c>
      <c r="AA40" s="40">
        <v>34.5762</v>
      </c>
      <c r="AB40" s="40">
        <v>23.866699999999998</v>
      </c>
      <c r="AC40" s="40">
        <v>24.118900000000004</v>
      </c>
      <c r="AD40" s="40">
        <v>20.607399999999998</v>
      </c>
      <c r="AE40" s="40">
        <v>26.466999999999999</v>
      </c>
      <c r="AF40" s="40">
        <v>28.665000000000003</v>
      </c>
      <c r="AG40" s="40">
        <v>19.295000000000002</v>
      </c>
      <c r="AH40" s="40">
        <v>21.431299999999997</v>
      </c>
      <c r="AI40" s="40">
        <v>27.581400000000009</v>
      </c>
      <c r="AJ40" s="40">
        <v>29.85</v>
      </c>
      <c r="AK40" s="40">
        <v>22.105599999999999</v>
      </c>
      <c r="AL40" s="40">
        <v>24.367199999999997</v>
      </c>
      <c r="AM40" s="40">
        <v>28.674800000000005</v>
      </c>
      <c r="AN40" s="40">
        <v>26.933400000000002</v>
      </c>
      <c r="AO40" s="40">
        <v>20.901000000000003</v>
      </c>
      <c r="AP40" s="40">
        <v>21.137</v>
      </c>
      <c r="AQ40" s="40">
        <v>27.790099999999999</v>
      </c>
      <c r="AR40" s="40">
        <v>25.874399999999998</v>
      </c>
      <c r="AS40" s="40">
        <v>26.156399999999998</v>
      </c>
      <c r="AT40" s="40">
        <v>21.991</v>
      </c>
      <c r="AU40" s="40">
        <v>31.159799999999997</v>
      </c>
      <c r="AV40" s="40">
        <v>31.488800000000001</v>
      </c>
      <c r="AW40" s="40">
        <v>22.715000000000003</v>
      </c>
      <c r="AX40" s="40">
        <v>34.359000000000002</v>
      </c>
      <c r="AY40" s="40">
        <v>25.45620000000001</v>
      </c>
      <c r="AZ40" s="40">
        <v>35.094000000000001</v>
      </c>
      <c r="BA40" s="40">
        <v>33.066600000000008</v>
      </c>
      <c r="BB40" s="40">
        <v>26.200900000000004</v>
      </c>
      <c r="BC40" s="40">
        <v>31.249400000000005</v>
      </c>
      <c r="BD40" s="40">
        <v>26.722299999999997</v>
      </c>
      <c r="BE40" s="40">
        <v>34.343400000000003</v>
      </c>
      <c r="BF40" s="40">
        <v>32.191900000000011</v>
      </c>
      <c r="BG40" s="40">
        <v>35.016800000000003</v>
      </c>
      <c r="BH40" s="40">
        <v>25.290000000000003</v>
      </c>
      <c r="BI40" s="40">
        <v>38.341500000000003</v>
      </c>
      <c r="BJ40" s="40">
        <v>33.627099999999999</v>
      </c>
      <c r="BK40" s="40">
        <v>31.357199999999992</v>
      </c>
      <c r="BL40" s="40">
        <v>31.684799999999996</v>
      </c>
      <c r="BM40" s="40">
        <v>26.651000000000007</v>
      </c>
      <c r="BN40" s="40">
        <v>40.431000000000004</v>
      </c>
      <c r="BO40" s="40">
        <v>29.928799999999999</v>
      </c>
    </row>
    <row r="41" spans="2:67" x14ac:dyDescent="0.25">
      <c r="B41" t="s">
        <v>231</v>
      </c>
      <c r="E41" s="40">
        <v>13.189542788376087</v>
      </c>
      <c r="F41" s="40">
        <v>32.4786</v>
      </c>
      <c r="G41" s="40">
        <v>11.92240000000001</v>
      </c>
      <c r="H41" s="40">
        <v>16.570400000000006</v>
      </c>
      <c r="I41" s="40">
        <v>16.745300000000015</v>
      </c>
      <c r="J41" s="40">
        <v>13.807800000000015</v>
      </c>
      <c r="K41" s="40">
        <v>23.229000000000013</v>
      </c>
      <c r="L41" s="40">
        <v>18.789599999999979</v>
      </c>
      <c r="M41" s="40">
        <v>14.251499999999993</v>
      </c>
      <c r="N41" s="40">
        <v>22.402800000000013</v>
      </c>
      <c r="O41" s="40">
        <v>12.9392</v>
      </c>
      <c r="P41" s="40">
        <v>21.239399999999989</v>
      </c>
      <c r="Q41" s="40">
        <v>14.848199999999991</v>
      </c>
      <c r="R41" s="40">
        <v>16.662999999999982</v>
      </c>
      <c r="S41" s="40">
        <v>28.604199999999992</v>
      </c>
      <c r="T41" s="40">
        <v>18.680200000000013</v>
      </c>
      <c r="U41" s="40">
        <v>25.739999999999981</v>
      </c>
      <c r="V41" s="40">
        <v>26.024999999999977</v>
      </c>
      <c r="W41" s="40">
        <v>21.020399999999995</v>
      </c>
      <c r="X41" s="40">
        <v>33.656599999999997</v>
      </c>
      <c r="Y41" s="40">
        <v>16.090199999999982</v>
      </c>
      <c r="Z41" s="40">
        <v>23.450699999999983</v>
      </c>
      <c r="AA41" s="40">
        <v>14.558400000000006</v>
      </c>
      <c r="AB41" s="40">
        <v>27.538499999999996</v>
      </c>
      <c r="AC41" s="40">
        <v>27.829500000000003</v>
      </c>
      <c r="AD41" s="40">
        <v>20.607399999999998</v>
      </c>
      <c r="AE41" s="40">
        <v>28.357499999999998</v>
      </c>
      <c r="AF41" s="40">
        <v>21.021000000000004</v>
      </c>
      <c r="AG41" s="40">
        <v>19.295000000000002</v>
      </c>
      <c r="AH41" s="40">
        <v>19.482999999999997</v>
      </c>
      <c r="AI41" s="40">
        <v>23.641200000000005</v>
      </c>
      <c r="AJ41" s="40">
        <v>21.890000000000004</v>
      </c>
      <c r="AK41" s="40">
        <v>22.105599999999999</v>
      </c>
      <c r="AL41" s="40">
        <v>24.367199999999997</v>
      </c>
      <c r="AM41" s="40">
        <v>28.674800000000005</v>
      </c>
      <c r="AN41" s="40">
        <v>26.933400000000002</v>
      </c>
      <c r="AO41" s="40">
        <v>29.261400000000005</v>
      </c>
      <c r="AP41" s="40">
        <v>27.478100000000001</v>
      </c>
      <c r="AQ41" s="40">
        <v>25.652399999999997</v>
      </c>
      <c r="AR41" s="40">
        <v>28.030600000000003</v>
      </c>
      <c r="AS41" s="40">
        <v>30.515800000000002</v>
      </c>
      <c r="AT41" s="40">
        <v>24.190100000000001</v>
      </c>
      <c r="AU41" s="40">
        <v>28.934099999999997</v>
      </c>
      <c r="AV41" s="40">
        <v>31.488800000000001</v>
      </c>
      <c r="AW41" s="40">
        <v>22.715000000000003</v>
      </c>
      <c r="AX41" s="40">
        <v>29.777800000000003</v>
      </c>
      <c r="AY41" s="40">
        <v>30.084600000000009</v>
      </c>
      <c r="AZ41" s="40">
        <v>28.075199999999999</v>
      </c>
      <c r="BA41" s="40">
        <v>30.704700000000006</v>
      </c>
      <c r="BB41" s="40">
        <v>33.346600000000009</v>
      </c>
      <c r="BC41" s="40">
        <v>26.441800000000004</v>
      </c>
      <c r="BD41" s="40">
        <v>29.151599999999995</v>
      </c>
      <c r="BE41" s="40">
        <v>34.343400000000003</v>
      </c>
      <c r="BF41" s="40">
        <v>24.763000000000005</v>
      </c>
      <c r="BG41" s="40">
        <v>27.513200000000001</v>
      </c>
      <c r="BH41" s="40">
        <v>25.290000000000003</v>
      </c>
      <c r="BI41" s="40">
        <v>38.341500000000003</v>
      </c>
      <c r="BJ41" s="40">
        <v>33.627099999999999</v>
      </c>
      <c r="BK41" s="40">
        <v>33.970299999999995</v>
      </c>
      <c r="BL41" s="40">
        <v>31.684799999999996</v>
      </c>
      <c r="BM41" s="40">
        <v>37.311400000000013</v>
      </c>
      <c r="BN41" s="40">
        <v>37.735600000000005</v>
      </c>
      <c r="BO41" s="40">
        <v>35.370399999999997</v>
      </c>
    </row>
    <row r="42" spans="2:67" x14ac:dyDescent="0.25">
      <c r="B42" t="s">
        <v>232</v>
      </c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>
        <v>27.538499999999996</v>
      </c>
      <c r="AC42" s="40">
        <v>22.263600000000004</v>
      </c>
      <c r="AD42" s="40">
        <v>28.100999999999996</v>
      </c>
      <c r="AE42" s="40">
        <v>18.904999999999998</v>
      </c>
      <c r="AF42" s="40">
        <v>19.110000000000003</v>
      </c>
      <c r="AG42" s="40">
        <v>21.224500000000003</v>
      </c>
      <c r="AH42" s="40">
        <v>27.276199999999996</v>
      </c>
      <c r="AI42" s="40">
        <v>25.611300000000007</v>
      </c>
      <c r="AJ42" s="40">
        <v>21.890000000000004</v>
      </c>
      <c r="AK42" s="40">
        <v>24.115199999999998</v>
      </c>
      <c r="AL42" s="40">
        <v>24.367199999999997</v>
      </c>
      <c r="AM42" s="40">
        <v>20.482000000000003</v>
      </c>
      <c r="AN42" s="40">
        <v>22.7898</v>
      </c>
      <c r="AO42" s="40">
        <v>27.171300000000002</v>
      </c>
      <c r="AP42" s="40">
        <v>29.591800000000003</v>
      </c>
      <c r="AQ42" s="40">
        <v>23.514699999999998</v>
      </c>
      <c r="AR42" s="40">
        <v>32.342999999999996</v>
      </c>
      <c r="AS42" s="40">
        <v>21.797000000000001</v>
      </c>
      <c r="AT42" s="40">
        <v>30.787400000000002</v>
      </c>
      <c r="AU42" s="40">
        <v>26.708399999999994</v>
      </c>
      <c r="AV42" s="40">
        <v>31.488800000000001</v>
      </c>
      <c r="AW42" s="40">
        <v>34.072499999999998</v>
      </c>
      <c r="AX42" s="40">
        <v>29.777800000000003</v>
      </c>
      <c r="AY42" s="40">
        <v>32.398800000000016</v>
      </c>
      <c r="AZ42" s="40">
        <v>32.754400000000004</v>
      </c>
      <c r="BA42" s="40">
        <v>35.4285</v>
      </c>
      <c r="BB42" s="40">
        <v>28.582800000000002</v>
      </c>
      <c r="BC42" s="40">
        <v>24.038000000000004</v>
      </c>
      <c r="BD42" s="40">
        <v>26.722299999999997</v>
      </c>
      <c r="BE42" s="40">
        <v>29.437199999999997</v>
      </c>
      <c r="BF42" s="40">
        <v>34.668200000000013</v>
      </c>
      <c r="BG42" s="40">
        <v>30.014399999999998</v>
      </c>
      <c r="BH42" s="40">
        <v>25.290000000000003</v>
      </c>
      <c r="BI42" s="40">
        <v>38.341500000000003</v>
      </c>
      <c r="BJ42" s="40">
        <v>31.040399999999995</v>
      </c>
      <c r="BK42" s="40">
        <v>33.970299999999995</v>
      </c>
      <c r="BL42" s="40">
        <v>31.684799999999996</v>
      </c>
      <c r="BM42" s="40">
        <v>34.646300000000011</v>
      </c>
      <c r="BN42" s="40">
        <v>37.735600000000005</v>
      </c>
      <c r="BO42" s="40">
        <v>35.370399999999997</v>
      </c>
    </row>
    <row r="43" spans="2:67" x14ac:dyDescent="0.25">
      <c r="B43" t="s">
        <v>233</v>
      </c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0">
        <v>18.359000000000009</v>
      </c>
      <c r="AC43" s="40">
        <v>20.408300000000025</v>
      </c>
      <c r="AD43" s="40">
        <v>31.847800000000007</v>
      </c>
      <c r="AE43" s="40">
        <v>28.357499999999987</v>
      </c>
      <c r="AF43" s="40">
        <v>19.109999999999985</v>
      </c>
      <c r="AG43" s="40">
        <v>38.589999999999975</v>
      </c>
      <c r="AH43" s="40">
        <v>31.172799999999995</v>
      </c>
      <c r="AI43" s="40">
        <v>29.551500000000004</v>
      </c>
      <c r="AJ43" s="40">
        <v>29.849999999999994</v>
      </c>
      <c r="AK43" s="40">
        <v>34.163199999999989</v>
      </c>
      <c r="AL43" s="40">
        <v>14.214200000000005</v>
      </c>
      <c r="AM43" s="40">
        <v>12.289199999999994</v>
      </c>
      <c r="AN43" s="40">
        <v>29.005200000000002</v>
      </c>
      <c r="AO43" s="40">
        <v>14.63069999999999</v>
      </c>
      <c r="AP43" s="40">
        <v>31.705499999999972</v>
      </c>
      <c r="AQ43" s="40">
        <v>29.927799999999991</v>
      </c>
      <c r="AR43" s="40">
        <v>15.093400000000031</v>
      </c>
      <c r="AS43" s="40">
        <v>34.875200000000007</v>
      </c>
      <c r="AT43" s="40">
        <v>43.981999999999999</v>
      </c>
      <c r="AU43" s="40">
        <v>22.257000000000005</v>
      </c>
      <c r="AV43" s="40">
        <v>31.488799999999969</v>
      </c>
      <c r="AW43" s="40">
        <v>36.343999999999994</v>
      </c>
      <c r="AX43" s="40">
        <v>22.905999999999977</v>
      </c>
      <c r="AY43" s="40">
        <v>41.655599999999993</v>
      </c>
      <c r="AZ43" s="40">
        <v>35.093999999999994</v>
      </c>
      <c r="BA43" s="40">
        <v>23.619</v>
      </c>
      <c r="BB43" s="40">
        <v>33.346600000000024</v>
      </c>
      <c r="BC43" s="40">
        <v>28.84559999999999</v>
      </c>
      <c r="BD43" s="40">
        <v>46.156700000000001</v>
      </c>
      <c r="BE43" s="40">
        <v>36.796500000000009</v>
      </c>
      <c r="BF43" s="40">
        <v>27.239299999999986</v>
      </c>
      <c r="BG43" s="40">
        <v>35.016799999999989</v>
      </c>
      <c r="BH43" s="40">
        <v>60.696000000000026</v>
      </c>
      <c r="BI43" s="40">
        <v>7.6683000000000163</v>
      </c>
      <c r="BJ43" s="40">
        <v>41.387199999999979</v>
      </c>
      <c r="BK43" s="40">
        <v>31.357199999999978</v>
      </c>
      <c r="BL43" s="40">
        <v>34.325199999999995</v>
      </c>
      <c r="BM43" s="40">
        <v>29.316099999999949</v>
      </c>
      <c r="BN43" s="40">
        <v>32.344799999999992</v>
      </c>
      <c r="BO43" s="40">
        <v>27.207999999999998</v>
      </c>
    </row>
    <row r="44" spans="2:67" x14ac:dyDescent="0.25"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</row>
    <row r="45" spans="2:67" x14ac:dyDescent="0.25"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</row>
    <row r="46" spans="2:67" x14ac:dyDescent="0.25">
      <c r="E46" s="40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</row>
    <row r="47" spans="2:67" x14ac:dyDescent="0.25">
      <c r="D47" t="s">
        <v>825</v>
      </c>
      <c r="E47" t="s">
        <v>237</v>
      </c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</row>
    <row r="48" spans="2:67" x14ac:dyDescent="0.25">
      <c r="B48" t="s">
        <v>227</v>
      </c>
      <c r="D48" s="44">
        <v>5.32</v>
      </c>
      <c r="E48">
        <v>4.79</v>
      </c>
      <c r="F48" s="45"/>
      <c r="G48" s="45"/>
      <c r="H48" s="45"/>
      <c r="I48" s="45"/>
      <c r="J48" s="92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</row>
    <row r="49" spans="2:67" x14ac:dyDescent="0.25">
      <c r="B49" t="s">
        <v>228</v>
      </c>
      <c r="D49" s="44">
        <v>49.75</v>
      </c>
      <c r="E49">
        <v>44.28</v>
      </c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</row>
    <row r="50" spans="2:67" x14ac:dyDescent="0.25">
      <c r="B50" t="s">
        <v>229</v>
      </c>
      <c r="D50" s="44">
        <v>36.229999999999997</v>
      </c>
      <c r="E50">
        <v>27.9</v>
      </c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</row>
    <row r="51" spans="2:67" x14ac:dyDescent="0.25">
      <c r="B51" t="s">
        <v>234</v>
      </c>
      <c r="D51" s="46">
        <v>9.66</v>
      </c>
      <c r="E51">
        <v>7.73</v>
      </c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</row>
    <row r="52" spans="2:67" x14ac:dyDescent="0.25">
      <c r="B52" t="s">
        <v>230</v>
      </c>
      <c r="D52" s="46">
        <v>106.5</v>
      </c>
      <c r="E52">
        <v>87.33</v>
      </c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</row>
    <row r="53" spans="2:67" x14ac:dyDescent="0.25">
      <c r="B53" t="s">
        <v>231</v>
      </c>
      <c r="D53" s="46">
        <v>56</v>
      </c>
      <c r="E53">
        <v>48.72</v>
      </c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</row>
    <row r="54" spans="2:67" x14ac:dyDescent="0.25">
      <c r="B54" t="s">
        <v>232</v>
      </c>
      <c r="D54" s="46">
        <v>9.9</v>
      </c>
      <c r="E54">
        <v>7.62</v>
      </c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</row>
    <row r="55" spans="2:67" x14ac:dyDescent="0.25">
      <c r="B55" t="s">
        <v>233</v>
      </c>
      <c r="D55" s="46">
        <v>65</v>
      </c>
      <c r="E55">
        <v>56.55</v>
      </c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</row>
    <row r="56" spans="2:67" x14ac:dyDescent="0.25"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</row>
    <row r="57" spans="2:67" x14ac:dyDescent="0.25"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</row>
    <row r="58" spans="2:67" x14ac:dyDescent="0.25"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1592-07E1-442A-B80F-758CEA4F08D7}">
  <sheetPr codeName="Sheet9"/>
  <dimension ref="A1:AC1895"/>
  <sheetViews>
    <sheetView workbookViewId="0">
      <selection activeCell="M22" sqref="M22"/>
    </sheetView>
  </sheetViews>
  <sheetFormatPr defaultRowHeight="15" x14ac:dyDescent="0.25"/>
  <cols>
    <col min="1" max="1" width="7.85546875" bestFit="1" customWidth="1"/>
    <col min="2" max="2" width="16.5703125" bestFit="1" customWidth="1"/>
    <col min="3" max="3" width="12.42578125" bestFit="1" customWidth="1"/>
    <col min="4" max="4" width="7.5703125" bestFit="1" customWidth="1"/>
    <col min="5" max="5" width="8.85546875" bestFit="1" customWidth="1"/>
    <col min="6" max="6" width="15.5703125" bestFit="1" customWidth="1"/>
    <col min="7" max="7" width="16.7109375" bestFit="1" customWidth="1"/>
    <col min="8" max="12" width="12.42578125" bestFit="1" customWidth="1"/>
    <col min="13" max="14" width="11.5703125" bestFit="1" customWidth="1"/>
    <col min="15" max="15" width="12.5703125" bestFit="1" customWidth="1"/>
    <col min="16" max="22" width="12.28515625" bestFit="1" customWidth="1"/>
    <col min="23" max="23" width="11.28515625" bestFit="1" customWidth="1"/>
    <col min="24" max="25" width="12.28515625" bestFit="1" customWidth="1"/>
    <col min="26" max="26" width="14.42578125" bestFit="1" customWidth="1"/>
    <col min="27" max="27" width="15.85546875" bestFit="1" customWidth="1"/>
    <col min="28" max="28" width="12.28515625" bestFit="1" customWidth="1"/>
    <col min="29" max="29" width="12.5703125" bestFit="1" customWidth="1"/>
  </cols>
  <sheetData>
    <row r="1" spans="1:29" x14ac:dyDescent="0.25">
      <c r="A1" s="84" t="s">
        <v>862</v>
      </c>
      <c r="B1" s="84" t="s">
        <v>226</v>
      </c>
      <c r="C1" s="84" t="s">
        <v>863</v>
      </c>
      <c r="D1" s="84" t="s">
        <v>864</v>
      </c>
    </row>
    <row r="2" spans="1:29" x14ac:dyDescent="0.25">
      <c r="A2">
        <v>1</v>
      </c>
      <c r="B2" t="s">
        <v>225</v>
      </c>
      <c r="C2" s="42">
        <v>42005</v>
      </c>
      <c r="D2" s="40">
        <v>6.7020930154870006</v>
      </c>
      <c r="F2" s="89" t="s">
        <v>862</v>
      </c>
      <c r="G2" t="s">
        <v>877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</row>
    <row r="3" spans="1:29" x14ac:dyDescent="0.25">
      <c r="A3">
        <v>1</v>
      </c>
      <c r="B3" t="s">
        <v>225</v>
      </c>
      <c r="C3" s="43">
        <v>42036</v>
      </c>
      <c r="D3" s="40">
        <v>6.76</v>
      </c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</row>
    <row r="4" spans="1:29" x14ac:dyDescent="0.25">
      <c r="A4">
        <v>1</v>
      </c>
      <c r="B4" t="s">
        <v>225</v>
      </c>
      <c r="C4" s="42">
        <v>42064</v>
      </c>
      <c r="D4" s="40">
        <v>6.84</v>
      </c>
      <c r="F4" s="89" t="s">
        <v>868</v>
      </c>
      <c r="G4" s="89" t="s">
        <v>878</v>
      </c>
    </row>
    <row r="5" spans="1:29" x14ac:dyDescent="0.25">
      <c r="A5">
        <v>1</v>
      </c>
      <c r="B5" t="s">
        <v>225</v>
      </c>
      <c r="C5" s="43">
        <v>42095</v>
      </c>
      <c r="D5" s="40">
        <v>6.9</v>
      </c>
      <c r="F5" s="89" t="s">
        <v>869</v>
      </c>
      <c r="G5" s="93" t="s">
        <v>7</v>
      </c>
      <c r="H5" s="93" t="s">
        <v>866</v>
      </c>
      <c r="I5" s="93" t="s">
        <v>204</v>
      </c>
      <c r="J5" s="93" t="s">
        <v>225</v>
      </c>
      <c r="K5" s="93" t="s">
        <v>210</v>
      </c>
      <c r="L5" s="93" t="s">
        <v>12</v>
      </c>
      <c r="M5" s="93" t="s">
        <v>217</v>
      </c>
      <c r="N5" s="93" t="s">
        <v>865</v>
      </c>
      <c r="O5" s="93" t="s">
        <v>214</v>
      </c>
      <c r="P5" s="93" t="s">
        <v>219</v>
      </c>
      <c r="Q5" s="93" t="s">
        <v>221</v>
      </c>
      <c r="R5" s="93" t="s">
        <v>220</v>
      </c>
      <c r="S5" s="93" t="s">
        <v>218</v>
      </c>
      <c r="T5" s="93" t="s">
        <v>19</v>
      </c>
      <c r="U5" s="93" t="s">
        <v>205</v>
      </c>
      <c r="V5" s="93" t="s">
        <v>223</v>
      </c>
      <c r="W5" s="93" t="s">
        <v>235</v>
      </c>
      <c r="X5" s="93" t="s">
        <v>14</v>
      </c>
      <c r="Y5" s="93" t="s">
        <v>224</v>
      </c>
      <c r="Z5" s="93" t="s">
        <v>867</v>
      </c>
      <c r="AA5" s="93" t="s">
        <v>212</v>
      </c>
      <c r="AB5" s="93" t="s">
        <v>222</v>
      </c>
      <c r="AC5" t="s">
        <v>870</v>
      </c>
    </row>
    <row r="6" spans="1:29" x14ac:dyDescent="0.25">
      <c r="A6">
        <v>1</v>
      </c>
      <c r="B6" t="s">
        <v>225</v>
      </c>
      <c r="C6" s="42">
        <v>42125</v>
      </c>
      <c r="D6" s="40">
        <v>7</v>
      </c>
      <c r="F6" s="90" t="s">
        <v>871</v>
      </c>
      <c r="G6" s="94">
        <v>95.234192044398014</v>
      </c>
      <c r="H6" s="94">
        <v>30.161986010644</v>
      </c>
      <c r="I6" s="94">
        <v>87.012366484891999</v>
      </c>
      <c r="J6" s="94">
        <v>85.582093015487004</v>
      </c>
      <c r="K6" s="94">
        <v>39.659285257515997</v>
      </c>
      <c r="L6" s="94">
        <v>95.345630216298986</v>
      </c>
      <c r="M6" s="94">
        <v>68.257189730651007</v>
      </c>
      <c r="N6" s="94">
        <v>73.745923212018994</v>
      </c>
      <c r="O6" s="94">
        <v>15.527821402091998</v>
      </c>
      <c r="P6" s="94">
        <v>44.318592929019999</v>
      </c>
      <c r="Q6" s="94">
        <v>71.677681911886012</v>
      </c>
      <c r="R6" s="94">
        <v>7.464738601514</v>
      </c>
      <c r="S6" s="94">
        <v>159.24338205300197</v>
      </c>
      <c r="T6" s="94">
        <v>25.317775623197001</v>
      </c>
      <c r="U6" s="94">
        <v>106.246980618167</v>
      </c>
      <c r="V6" s="94">
        <v>154.49585730485802</v>
      </c>
      <c r="W6" s="94">
        <v>83.186450999076996</v>
      </c>
      <c r="X6" s="94">
        <v>30.536701511512998</v>
      </c>
      <c r="Y6" s="94">
        <v>59.332137100560004</v>
      </c>
      <c r="Z6" s="94">
        <v>46.777448571017999</v>
      </c>
      <c r="AA6" s="94">
        <v>205.99429372009396</v>
      </c>
      <c r="AB6" s="94">
        <v>269.31194710849695</v>
      </c>
      <c r="AC6" s="94">
        <v>1854.4304754264008</v>
      </c>
    </row>
    <row r="7" spans="1:29" x14ac:dyDescent="0.25">
      <c r="A7">
        <v>1</v>
      </c>
      <c r="B7" t="s">
        <v>225</v>
      </c>
      <c r="C7" s="43">
        <v>42156</v>
      </c>
      <c r="D7" s="40">
        <v>7.07</v>
      </c>
      <c r="F7" s="90" t="s">
        <v>872</v>
      </c>
      <c r="G7" s="94">
        <v>107.49999999999999</v>
      </c>
      <c r="H7" s="94">
        <v>33.53</v>
      </c>
      <c r="I7" s="94">
        <v>99.33</v>
      </c>
      <c r="J7" s="94">
        <v>97.52</v>
      </c>
      <c r="K7" s="94">
        <v>44.15</v>
      </c>
      <c r="L7" s="94">
        <v>108.54999999999998</v>
      </c>
      <c r="M7" s="94">
        <v>76.760000000000019</v>
      </c>
      <c r="N7" s="94">
        <v>81.670000000000016</v>
      </c>
      <c r="O7" s="94">
        <v>17.669999999999998</v>
      </c>
      <c r="P7" s="94">
        <v>49.980000000000011</v>
      </c>
      <c r="Q7" s="94">
        <v>80.11</v>
      </c>
      <c r="R7" s="94">
        <v>8.6199999999999992</v>
      </c>
      <c r="S7" s="94">
        <v>180.26</v>
      </c>
      <c r="T7" s="94">
        <v>28.779999999999994</v>
      </c>
      <c r="U7" s="94">
        <v>119.35999999999999</v>
      </c>
      <c r="V7" s="94">
        <v>173.88000000000002</v>
      </c>
      <c r="W7" s="94">
        <v>95.36999999999999</v>
      </c>
      <c r="X7" s="94">
        <v>34.14</v>
      </c>
      <c r="Y7" s="94">
        <v>66.8</v>
      </c>
      <c r="Z7" s="94">
        <v>52.69</v>
      </c>
      <c r="AA7" s="94">
        <v>234.82</v>
      </c>
      <c r="AB7" s="94">
        <v>300.35000000000008</v>
      </c>
      <c r="AC7" s="94">
        <v>2091.84</v>
      </c>
    </row>
    <row r="8" spans="1:29" x14ac:dyDescent="0.25">
      <c r="A8">
        <v>1</v>
      </c>
      <c r="B8" t="s">
        <v>225</v>
      </c>
      <c r="C8" s="42">
        <v>42186</v>
      </c>
      <c r="D8" s="40">
        <v>7.18</v>
      </c>
      <c r="F8" s="90" t="s">
        <v>873</v>
      </c>
      <c r="G8" s="94">
        <v>120.38</v>
      </c>
      <c r="H8" s="94">
        <v>37.700000000000003</v>
      </c>
      <c r="I8" s="94">
        <v>111.63999999999999</v>
      </c>
      <c r="J8" s="94">
        <v>110.32000000000002</v>
      </c>
      <c r="K8" s="94">
        <v>49.679999999999993</v>
      </c>
      <c r="L8" s="94">
        <v>125.08999999999999</v>
      </c>
      <c r="M8" s="94">
        <v>86.85</v>
      </c>
      <c r="N8" s="94">
        <v>91.24</v>
      </c>
      <c r="O8" s="94">
        <v>20.099999999999998</v>
      </c>
      <c r="P8" s="94">
        <v>56.58</v>
      </c>
      <c r="Q8" s="94">
        <v>89.86</v>
      </c>
      <c r="R8" s="94">
        <v>9.91</v>
      </c>
      <c r="S8" s="94">
        <v>203.93999999999997</v>
      </c>
      <c r="T8" s="94">
        <v>31.889999999999993</v>
      </c>
      <c r="U8" s="94">
        <v>133.47</v>
      </c>
      <c r="V8" s="94">
        <v>197.32</v>
      </c>
      <c r="W8" s="94">
        <v>108.16</v>
      </c>
      <c r="X8" s="94">
        <v>38.17</v>
      </c>
      <c r="Y8" s="94">
        <v>75.259999999999991</v>
      </c>
      <c r="Z8" s="94">
        <v>59.829999999999991</v>
      </c>
      <c r="AA8" s="94">
        <v>262.05</v>
      </c>
      <c r="AB8" s="94">
        <v>333.39000000000004</v>
      </c>
      <c r="AC8" s="94">
        <v>2352.83</v>
      </c>
    </row>
    <row r="9" spans="1:29" x14ac:dyDescent="0.25">
      <c r="A9">
        <v>1</v>
      </c>
      <c r="B9" t="s">
        <v>225</v>
      </c>
      <c r="C9" s="43">
        <v>42217</v>
      </c>
      <c r="D9" s="40">
        <v>7.27</v>
      </c>
      <c r="F9" s="90" t="s">
        <v>874</v>
      </c>
      <c r="G9" s="94">
        <v>135.89000000000001</v>
      </c>
      <c r="H9" s="94">
        <v>42.370000000000005</v>
      </c>
      <c r="I9" s="94">
        <v>126.46000000000001</v>
      </c>
      <c r="J9" s="94">
        <v>123.09</v>
      </c>
      <c r="K9" s="94">
        <v>56.279999999999994</v>
      </c>
      <c r="L9" s="94">
        <v>140.58000000000001</v>
      </c>
      <c r="M9" s="94">
        <v>97.94</v>
      </c>
      <c r="N9" s="94">
        <v>103.77</v>
      </c>
      <c r="O9" s="94">
        <v>22.59</v>
      </c>
      <c r="P9" s="94">
        <v>64.02000000000001</v>
      </c>
      <c r="Q9" s="94">
        <v>101.84</v>
      </c>
      <c r="R9" s="94">
        <v>11.12</v>
      </c>
      <c r="S9" s="94">
        <v>230.32</v>
      </c>
      <c r="T9" s="94">
        <v>35.809999999999995</v>
      </c>
      <c r="U9" s="94">
        <v>150.35999999999999</v>
      </c>
      <c r="V9" s="94">
        <v>223.5</v>
      </c>
      <c r="W9" s="94">
        <v>124.04999999999998</v>
      </c>
      <c r="X9" s="94">
        <v>43.32</v>
      </c>
      <c r="Y9" s="94">
        <v>85.689999999999984</v>
      </c>
      <c r="Z9" s="94">
        <v>67.28</v>
      </c>
      <c r="AA9" s="94">
        <v>294.17</v>
      </c>
      <c r="AB9" s="94">
        <v>376.28</v>
      </c>
      <c r="AC9" s="94">
        <v>2656.7299999999996</v>
      </c>
    </row>
    <row r="10" spans="1:29" x14ac:dyDescent="0.25">
      <c r="A10">
        <v>1</v>
      </c>
      <c r="B10" t="s">
        <v>225</v>
      </c>
      <c r="C10" s="42">
        <v>42248</v>
      </c>
      <c r="D10" s="40">
        <v>7.36</v>
      </c>
      <c r="F10" s="90" t="s">
        <v>875</v>
      </c>
      <c r="G10" s="94">
        <v>154.01000000000002</v>
      </c>
      <c r="H10" s="94">
        <v>47.06</v>
      </c>
      <c r="I10" s="94">
        <v>143.07</v>
      </c>
      <c r="J10" s="94">
        <v>138.47000000000003</v>
      </c>
      <c r="K10" s="94">
        <v>63.059999999999995</v>
      </c>
      <c r="L10" s="94">
        <v>157.76999999999998</v>
      </c>
      <c r="M10" s="94">
        <v>108.14999999999999</v>
      </c>
      <c r="N10" s="94">
        <v>118.36999999999999</v>
      </c>
      <c r="O10" s="94">
        <v>25.909999999999997</v>
      </c>
      <c r="P10" s="94">
        <v>72.699999999999989</v>
      </c>
      <c r="Q10" s="94">
        <v>114.2</v>
      </c>
      <c r="R10" s="94">
        <v>12.430000000000001</v>
      </c>
      <c r="S10" s="94">
        <v>257.77999999999997</v>
      </c>
      <c r="T10" s="94">
        <v>40.549999999999997</v>
      </c>
      <c r="U10" s="94">
        <v>170.75000000000003</v>
      </c>
      <c r="V10" s="94">
        <v>255.91999999999996</v>
      </c>
      <c r="W10" s="94">
        <v>141.15</v>
      </c>
      <c r="X10" s="94">
        <v>49.09</v>
      </c>
      <c r="Y10" s="94">
        <v>95.470000000000013</v>
      </c>
      <c r="Z10" s="94">
        <v>75.72</v>
      </c>
      <c r="AA10" s="94">
        <v>333.34999999999997</v>
      </c>
      <c r="AB10" s="94">
        <v>418.29999999999984</v>
      </c>
      <c r="AC10" s="94">
        <v>2993.2799999999993</v>
      </c>
    </row>
    <row r="11" spans="1:29" x14ac:dyDescent="0.25">
      <c r="A11">
        <v>1</v>
      </c>
      <c r="B11" t="s">
        <v>225</v>
      </c>
      <c r="C11" s="43">
        <v>42278</v>
      </c>
      <c r="D11" s="40">
        <v>7.45</v>
      </c>
      <c r="F11" s="90" t="s">
        <v>876</v>
      </c>
      <c r="G11" s="94">
        <v>41.66</v>
      </c>
      <c r="H11" s="94">
        <v>12.63</v>
      </c>
      <c r="I11" s="94">
        <v>38.620000000000005</v>
      </c>
      <c r="J11" s="94">
        <v>37.5</v>
      </c>
      <c r="K11" s="94">
        <v>16.950000000000003</v>
      </c>
      <c r="L11" s="94">
        <v>42.260000000000005</v>
      </c>
      <c r="M11" s="94">
        <v>28.85</v>
      </c>
      <c r="N11" s="94">
        <v>31.92</v>
      </c>
      <c r="O11" s="94">
        <v>6.98</v>
      </c>
      <c r="P11" s="94">
        <v>19.740000000000002</v>
      </c>
      <c r="Q11" s="94">
        <v>30.67</v>
      </c>
      <c r="R11" s="94">
        <v>3.34</v>
      </c>
      <c r="S11" s="94">
        <v>69.31</v>
      </c>
      <c r="T11" s="94">
        <v>10.93</v>
      </c>
      <c r="U11" s="94">
        <v>45.95</v>
      </c>
      <c r="V11" s="94">
        <v>69.930000000000007</v>
      </c>
      <c r="W11" s="94">
        <v>38.42</v>
      </c>
      <c r="X11" s="94">
        <v>13.16</v>
      </c>
      <c r="Y11" s="94">
        <v>25.659999999999997</v>
      </c>
      <c r="Z11" s="94">
        <v>20.37</v>
      </c>
      <c r="AA11" s="94">
        <v>90.570000000000007</v>
      </c>
      <c r="AB11" s="94">
        <v>112.71000000000001</v>
      </c>
      <c r="AC11" s="94">
        <v>808.13</v>
      </c>
    </row>
    <row r="12" spans="1:29" x14ac:dyDescent="0.25">
      <c r="A12">
        <v>1</v>
      </c>
      <c r="B12" t="s">
        <v>225</v>
      </c>
      <c r="C12" s="42">
        <v>42309</v>
      </c>
      <c r="D12" s="40">
        <v>7.49</v>
      </c>
      <c r="F12" s="90" t="s">
        <v>870</v>
      </c>
      <c r="G12" s="94">
        <v>654.67419204439796</v>
      </c>
      <c r="H12" s="94">
        <v>203.45198601064402</v>
      </c>
      <c r="I12" s="94">
        <v>606.13236648489203</v>
      </c>
      <c r="J12" s="94">
        <v>592.48209301548707</v>
      </c>
      <c r="K12" s="94">
        <v>269.77928525751599</v>
      </c>
      <c r="L12" s="94">
        <v>669.5956302162989</v>
      </c>
      <c r="M12" s="94">
        <v>466.80718973065098</v>
      </c>
      <c r="N12" s="94">
        <v>500.71592321201899</v>
      </c>
      <c r="O12" s="94">
        <v>108.777821402092</v>
      </c>
      <c r="P12" s="94">
        <v>307.33859292902002</v>
      </c>
      <c r="Q12" s="94">
        <v>488.35768191188606</v>
      </c>
      <c r="R12" s="94">
        <v>52.884738601514002</v>
      </c>
      <c r="S12" s="94">
        <v>1100.8533820530017</v>
      </c>
      <c r="T12" s="94">
        <v>173.27777562319699</v>
      </c>
      <c r="U12" s="94">
        <v>726.13698061816706</v>
      </c>
      <c r="V12" s="94">
        <v>1075.0458573048579</v>
      </c>
      <c r="W12" s="94">
        <v>590.33645099907687</v>
      </c>
      <c r="X12" s="94">
        <v>208.416701511513</v>
      </c>
      <c r="Y12" s="94">
        <v>408.21213710055997</v>
      </c>
      <c r="Z12" s="94">
        <v>322.66744857101799</v>
      </c>
      <c r="AA12" s="94">
        <v>1420.9542937200938</v>
      </c>
      <c r="AB12" s="94">
        <v>1810.3419471084972</v>
      </c>
      <c r="AC12" s="94">
        <v>12757.240475426399</v>
      </c>
    </row>
    <row r="13" spans="1:29" x14ac:dyDescent="0.25">
      <c r="A13">
        <v>1</v>
      </c>
      <c r="B13" t="s">
        <v>225</v>
      </c>
      <c r="C13" s="43">
        <v>42339</v>
      </c>
      <c r="D13" s="40">
        <v>7.56</v>
      </c>
    </row>
    <row r="14" spans="1:29" x14ac:dyDescent="0.25">
      <c r="A14">
        <v>1</v>
      </c>
      <c r="B14" t="s">
        <v>225</v>
      </c>
      <c r="C14" s="42">
        <v>42370</v>
      </c>
      <c r="D14" s="40">
        <v>7.67</v>
      </c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</row>
    <row r="15" spans="1:29" x14ac:dyDescent="0.25">
      <c r="A15">
        <v>1</v>
      </c>
      <c r="B15" t="s">
        <v>225</v>
      </c>
      <c r="C15" s="43">
        <v>42401</v>
      </c>
      <c r="D15" s="40">
        <v>7.74</v>
      </c>
      <c r="F15" s="89" t="s">
        <v>226</v>
      </c>
      <c r="G15" t="s">
        <v>877</v>
      </c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</row>
    <row r="16" spans="1:29" x14ac:dyDescent="0.25">
      <c r="A16">
        <v>1</v>
      </c>
      <c r="B16" t="s">
        <v>225</v>
      </c>
      <c r="C16" s="42">
        <v>42430</v>
      </c>
      <c r="D16" s="40">
        <v>7.78</v>
      </c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</row>
    <row r="17" spans="1:29" x14ac:dyDescent="0.25">
      <c r="A17">
        <v>1</v>
      </c>
      <c r="B17" t="s">
        <v>225</v>
      </c>
      <c r="C17" s="43">
        <v>42461</v>
      </c>
      <c r="D17" s="40">
        <v>7.83</v>
      </c>
      <c r="F17" s="89" t="s">
        <v>868</v>
      </c>
      <c r="G17" s="89" t="s">
        <v>878</v>
      </c>
    </row>
    <row r="18" spans="1:29" x14ac:dyDescent="0.25">
      <c r="A18">
        <v>1</v>
      </c>
      <c r="B18" t="s">
        <v>225</v>
      </c>
      <c r="C18" s="42">
        <v>42491</v>
      </c>
      <c r="D18" s="40">
        <v>7.95</v>
      </c>
      <c r="F18" s="89" t="s">
        <v>869</v>
      </c>
      <c r="G18" s="93">
        <v>1</v>
      </c>
      <c r="H18" s="93">
        <v>2</v>
      </c>
      <c r="I18" s="93">
        <v>3</v>
      </c>
      <c r="J18" s="93">
        <v>4</v>
      </c>
      <c r="K18" t="s">
        <v>870</v>
      </c>
    </row>
    <row r="19" spans="1:29" x14ac:dyDescent="0.25">
      <c r="A19">
        <v>1</v>
      </c>
      <c r="B19" t="s">
        <v>225</v>
      </c>
      <c r="C19" s="43">
        <v>42522</v>
      </c>
      <c r="D19" s="40">
        <v>8.07</v>
      </c>
      <c r="F19" s="90" t="s">
        <v>871</v>
      </c>
      <c r="G19" s="94">
        <v>761.98138163246119</v>
      </c>
      <c r="H19" s="94">
        <v>574.15809232925403</v>
      </c>
      <c r="I19" s="94">
        <v>235.58660596926401</v>
      </c>
      <c r="J19" s="94">
        <v>282.70439549542203</v>
      </c>
      <c r="K19" s="94">
        <v>1854.4304754264012</v>
      </c>
    </row>
    <row r="20" spans="1:29" x14ac:dyDescent="0.25">
      <c r="A20">
        <v>1</v>
      </c>
      <c r="B20" t="s">
        <v>225</v>
      </c>
      <c r="C20" s="42">
        <v>42552</v>
      </c>
      <c r="D20" s="40">
        <v>8.16</v>
      </c>
      <c r="F20" s="90" t="s">
        <v>872</v>
      </c>
      <c r="G20" s="94">
        <v>857.23999999999955</v>
      </c>
      <c r="H20" s="94">
        <v>649.9000000000002</v>
      </c>
      <c r="I20" s="94">
        <v>265.73000000000008</v>
      </c>
      <c r="J20" s="94">
        <v>318.96999999999997</v>
      </c>
      <c r="K20" s="94">
        <v>2091.8399999999997</v>
      </c>
    </row>
    <row r="21" spans="1:29" x14ac:dyDescent="0.25">
      <c r="A21">
        <v>1</v>
      </c>
      <c r="B21" t="s">
        <v>225</v>
      </c>
      <c r="C21" s="43">
        <v>42583</v>
      </c>
      <c r="D21" s="40">
        <v>8.27</v>
      </c>
      <c r="F21" s="90" t="s">
        <v>873</v>
      </c>
      <c r="G21" s="94">
        <v>961.40000000000032</v>
      </c>
      <c r="H21" s="94">
        <v>732.1900000000004</v>
      </c>
      <c r="I21" s="94">
        <v>298.95</v>
      </c>
      <c r="J21" s="94">
        <v>360.28999999999996</v>
      </c>
      <c r="K21" s="94">
        <v>2352.8300000000008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>
        <v>1</v>
      </c>
      <c r="B22" t="s">
        <v>225</v>
      </c>
      <c r="C22" s="42">
        <v>42614</v>
      </c>
      <c r="D22" s="40">
        <v>8.39</v>
      </c>
      <c r="F22" s="90" t="s">
        <v>874</v>
      </c>
      <c r="G22" s="94">
        <v>1085.3800000000003</v>
      </c>
      <c r="H22" s="94">
        <v>827.12999999999965</v>
      </c>
      <c r="I22" s="94">
        <v>336.92</v>
      </c>
      <c r="J22" s="94">
        <v>407.29999999999995</v>
      </c>
      <c r="K22" s="94">
        <v>2656.7299999999996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9" x14ac:dyDescent="0.25">
      <c r="A23">
        <v>1</v>
      </c>
      <c r="B23" t="s">
        <v>225</v>
      </c>
      <c r="C23" s="43">
        <v>42644</v>
      </c>
      <c r="D23" s="40">
        <v>8.49</v>
      </c>
      <c r="F23" s="90" t="s">
        <v>875</v>
      </c>
      <c r="G23" s="94">
        <v>1221.98</v>
      </c>
      <c r="H23" s="94">
        <v>935.75999999999988</v>
      </c>
      <c r="I23" s="94">
        <v>378.43</v>
      </c>
      <c r="J23" s="94">
        <v>457.1099999999999</v>
      </c>
      <c r="K23" s="94">
        <v>2993.2799999999997</v>
      </c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</row>
    <row r="24" spans="1:29" x14ac:dyDescent="0.25">
      <c r="A24">
        <v>1</v>
      </c>
      <c r="B24" t="s">
        <v>225</v>
      </c>
      <c r="C24" s="42">
        <v>42675</v>
      </c>
      <c r="D24" s="40">
        <v>8.5500000000000007</v>
      </c>
      <c r="F24" s="90" t="s">
        <v>876</v>
      </c>
      <c r="G24" s="94">
        <v>330.37</v>
      </c>
      <c r="H24" s="94">
        <v>252.89000000000004</v>
      </c>
      <c r="I24" s="94">
        <v>101.81</v>
      </c>
      <c r="J24" s="94">
        <v>123.05999999999999</v>
      </c>
      <c r="K24" s="94">
        <v>808.12999999999988</v>
      </c>
    </row>
    <row r="25" spans="1:29" x14ac:dyDescent="0.25">
      <c r="A25">
        <v>1</v>
      </c>
      <c r="B25" t="s">
        <v>225</v>
      </c>
      <c r="C25" s="43">
        <v>42705</v>
      </c>
      <c r="D25" s="40">
        <v>8.6199999999999992</v>
      </c>
      <c r="F25" s="90" t="s">
        <v>870</v>
      </c>
      <c r="G25" s="94">
        <v>5218.3513816324603</v>
      </c>
      <c r="H25" s="94">
        <v>3972.0280923292539</v>
      </c>
      <c r="I25" s="94">
        <v>1617.4266059692641</v>
      </c>
      <c r="J25" s="94">
        <v>1949.4343954954218</v>
      </c>
      <c r="K25" s="94">
        <v>12757.240475426401</v>
      </c>
    </row>
    <row r="26" spans="1:29" x14ac:dyDescent="0.25">
      <c r="A26">
        <v>1</v>
      </c>
      <c r="B26" t="s">
        <v>225</v>
      </c>
      <c r="C26" s="42">
        <v>42736</v>
      </c>
      <c r="D26" s="40">
        <v>8.73</v>
      </c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</row>
    <row r="27" spans="1:29" x14ac:dyDescent="0.25">
      <c r="A27">
        <v>1</v>
      </c>
      <c r="B27" t="s">
        <v>225</v>
      </c>
      <c r="C27" s="43">
        <v>42767</v>
      </c>
      <c r="D27" s="40">
        <v>8.7899999999999991</v>
      </c>
    </row>
    <row r="28" spans="1:29" x14ac:dyDescent="0.25">
      <c r="A28">
        <v>1</v>
      </c>
      <c r="B28" t="s">
        <v>225</v>
      </c>
      <c r="C28" s="42">
        <v>42795</v>
      </c>
      <c r="D28" s="40">
        <v>8.8699999999999992</v>
      </c>
    </row>
    <row r="29" spans="1:29" x14ac:dyDescent="0.25">
      <c r="A29">
        <v>1</v>
      </c>
      <c r="B29" t="s">
        <v>225</v>
      </c>
      <c r="C29" s="43">
        <v>42826</v>
      </c>
      <c r="D29" s="40">
        <v>8.9499999999999993</v>
      </c>
      <c r="F29" s="89" t="s">
        <v>883</v>
      </c>
      <c r="G29" s="89" t="s">
        <v>878</v>
      </c>
    </row>
    <row r="30" spans="1:29" x14ac:dyDescent="0.25">
      <c r="A30">
        <v>1</v>
      </c>
      <c r="B30" t="s">
        <v>225</v>
      </c>
      <c r="C30" s="42">
        <v>42856</v>
      </c>
      <c r="D30" s="40">
        <v>9.08</v>
      </c>
      <c r="F30" s="89" t="s">
        <v>869</v>
      </c>
      <c r="G30" s="93">
        <v>1</v>
      </c>
      <c r="H30" s="93">
        <v>2</v>
      </c>
      <c r="I30" s="93">
        <v>3</v>
      </c>
      <c r="J30" s="93">
        <v>4</v>
      </c>
      <c r="K30" s="93">
        <v>5</v>
      </c>
      <c r="L30" s="93">
        <v>6</v>
      </c>
      <c r="M30" s="93">
        <v>7</v>
      </c>
      <c r="N30" s="93">
        <v>8</v>
      </c>
      <c r="O30" t="s">
        <v>870</v>
      </c>
    </row>
    <row r="31" spans="1:29" x14ac:dyDescent="0.25">
      <c r="A31">
        <v>1</v>
      </c>
      <c r="B31" t="s">
        <v>225</v>
      </c>
      <c r="C31" s="43">
        <v>42887</v>
      </c>
      <c r="D31" s="40">
        <v>9.1300000000000008</v>
      </c>
      <c r="F31" s="90" t="s">
        <v>871</v>
      </c>
      <c r="G31" s="94">
        <v>307.89477131396012</v>
      </c>
      <c r="H31" s="94">
        <v>319.79348082248822</v>
      </c>
      <c r="I31" s="94">
        <v>327.62079033101622</v>
      </c>
      <c r="J31" s="94">
        <v>341.51659508528019</v>
      </c>
      <c r="K31" s="94">
        <v>340.03929508528023</v>
      </c>
      <c r="L31" s="94">
        <v>217.56554278837612</v>
      </c>
      <c r="M31" s="94">
        <v>0</v>
      </c>
      <c r="N31" s="94">
        <v>0</v>
      </c>
      <c r="O31" s="94">
        <v>1854.4304754264012</v>
      </c>
    </row>
    <row r="32" spans="1:29" x14ac:dyDescent="0.25">
      <c r="A32">
        <v>1</v>
      </c>
      <c r="B32" t="s">
        <v>225</v>
      </c>
      <c r="C32" s="42">
        <v>42917</v>
      </c>
      <c r="D32" s="40">
        <v>9.2100000000000009</v>
      </c>
      <c r="F32" s="90" t="s">
        <v>872</v>
      </c>
      <c r="G32" s="94">
        <v>370.72370000000001</v>
      </c>
      <c r="H32" s="94">
        <v>351.93779999999998</v>
      </c>
      <c r="I32" s="94">
        <v>341.24429999999995</v>
      </c>
      <c r="J32" s="94">
        <v>355.00850000000003</v>
      </c>
      <c r="K32" s="94">
        <v>360.15280000000001</v>
      </c>
      <c r="L32" s="94">
        <v>266.8753999999999</v>
      </c>
      <c r="M32" s="94">
        <v>27.538499999999996</v>
      </c>
      <c r="N32" s="94">
        <v>18.359000000000009</v>
      </c>
      <c r="O32" s="94">
        <v>2091.8399999999997</v>
      </c>
    </row>
    <row r="33" spans="1:18" x14ac:dyDescent="0.25">
      <c r="A33">
        <v>1</v>
      </c>
      <c r="B33" t="s">
        <v>225</v>
      </c>
      <c r="C33" s="43">
        <v>42948</v>
      </c>
      <c r="D33" s="40">
        <v>9.3000000000000007</v>
      </c>
      <c r="F33" s="90" t="s">
        <v>873</v>
      </c>
      <c r="G33" s="94">
        <v>312.64369999999997</v>
      </c>
      <c r="H33" s="94">
        <v>294.19940000000003</v>
      </c>
      <c r="I33" s="94">
        <v>286.04169999999999</v>
      </c>
      <c r="J33" s="94">
        <v>280.94710000000003</v>
      </c>
      <c r="K33" s="94">
        <v>300.09699999999998</v>
      </c>
      <c r="L33" s="94">
        <v>284.2056</v>
      </c>
      <c r="M33" s="94">
        <v>276.13580000000002</v>
      </c>
      <c r="N33" s="94">
        <v>318.55969999999996</v>
      </c>
      <c r="O33" s="94">
        <v>2352.83</v>
      </c>
    </row>
    <row r="34" spans="1:18" x14ac:dyDescent="0.25">
      <c r="A34">
        <v>1</v>
      </c>
      <c r="B34" t="s">
        <v>225</v>
      </c>
      <c r="C34" s="42">
        <v>42979</v>
      </c>
      <c r="D34" s="40">
        <v>9.43</v>
      </c>
      <c r="F34" s="90" t="s">
        <v>874</v>
      </c>
      <c r="G34" s="94">
        <v>338.56010000000003</v>
      </c>
      <c r="H34" s="94">
        <v>324.59820000000002</v>
      </c>
      <c r="I34" s="94">
        <v>303.25260000000003</v>
      </c>
      <c r="J34" s="94">
        <v>317.62659999999994</v>
      </c>
      <c r="K34" s="94">
        <v>324.12270000000001</v>
      </c>
      <c r="L34" s="94">
        <v>336.20390000000003</v>
      </c>
      <c r="M34" s="94">
        <v>352.40589999999997</v>
      </c>
      <c r="N34" s="94">
        <v>359.95999999999992</v>
      </c>
      <c r="O34" s="94">
        <v>2656.7299999999996</v>
      </c>
    </row>
    <row r="35" spans="1:18" x14ac:dyDescent="0.25">
      <c r="A35">
        <v>1</v>
      </c>
      <c r="B35" t="s">
        <v>225</v>
      </c>
      <c r="C35" s="43">
        <v>43009</v>
      </c>
      <c r="D35" s="40">
        <v>9.5</v>
      </c>
      <c r="F35" s="90" t="s">
        <v>875</v>
      </c>
      <c r="G35" s="94">
        <v>366.43209999999999</v>
      </c>
      <c r="H35" s="94">
        <v>391.94210000000004</v>
      </c>
      <c r="I35" s="94">
        <v>366.59069999999997</v>
      </c>
      <c r="J35" s="94">
        <v>344.37239999999997</v>
      </c>
      <c r="K35" s="94">
        <v>379.09190000000001</v>
      </c>
      <c r="L35" s="94">
        <v>369.178</v>
      </c>
      <c r="M35" s="94">
        <v>369.21839999999997</v>
      </c>
      <c r="N35" s="94">
        <v>406.45440000000002</v>
      </c>
      <c r="O35" s="94">
        <v>2993.28</v>
      </c>
    </row>
    <row r="36" spans="1:18" x14ac:dyDescent="0.25">
      <c r="A36">
        <v>1</v>
      </c>
      <c r="B36" t="s">
        <v>225</v>
      </c>
      <c r="C36" s="42">
        <v>43040</v>
      </c>
      <c r="D36" s="40">
        <v>9.6199999999999992</v>
      </c>
      <c r="F36" s="90" t="s">
        <v>876</v>
      </c>
      <c r="G36" s="94">
        <v>96.889600000000016</v>
      </c>
      <c r="H36" s="94">
        <v>110.43790000000001</v>
      </c>
      <c r="I36" s="94">
        <v>102.39180000000002</v>
      </c>
      <c r="J36" s="94">
        <v>94.361300000000014</v>
      </c>
      <c r="K36" s="94">
        <v>97.010800000000003</v>
      </c>
      <c r="L36" s="94">
        <v>110.41740000000001</v>
      </c>
      <c r="M36" s="94">
        <v>107.75230000000002</v>
      </c>
      <c r="N36" s="94">
        <v>88.86889999999994</v>
      </c>
      <c r="O36" s="94">
        <v>808.13000000000011</v>
      </c>
    </row>
    <row r="37" spans="1:18" x14ac:dyDescent="0.25">
      <c r="A37">
        <v>1</v>
      </c>
      <c r="B37" t="s">
        <v>225</v>
      </c>
      <c r="C37" s="43">
        <v>43070</v>
      </c>
      <c r="D37" s="40">
        <v>9.7100000000000009</v>
      </c>
      <c r="F37" s="90" t="s">
        <v>870</v>
      </c>
      <c r="G37" s="94">
        <v>1793.14397131396</v>
      </c>
      <c r="H37" s="94">
        <v>1792.9088808224883</v>
      </c>
      <c r="I37" s="94">
        <v>1727.1418903310164</v>
      </c>
      <c r="J37" s="94">
        <v>1733.83249508528</v>
      </c>
      <c r="K37" s="94">
        <v>1800.51449508528</v>
      </c>
      <c r="L37" s="94">
        <v>1584.4458427883762</v>
      </c>
      <c r="M37" s="94">
        <v>1133.0509000000002</v>
      </c>
      <c r="N37" s="94">
        <v>1192.2019999999998</v>
      </c>
      <c r="O37" s="94">
        <v>12757.240475426403</v>
      </c>
    </row>
    <row r="38" spans="1:18" x14ac:dyDescent="0.25">
      <c r="A38">
        <v>1</v>
      </c>
      <c r="B38" t="s">
        <v>225</v>
      </c>
      <c r="C38" s="42">
        <v>43101</v>
      </c>
      <c r="D38" s="40">
        <v>9.7799999999999994</v>
      </c>
    </row>
    <row r="39" spans="1:18" x14ac:dyDescent="0.25">
      <c r="A39">
        <v>1</v>
      </c>
      <c r="B39" t="s">
        <v>225</v>
      </c>
      <c r="C39" s="43">
        <v>43132</v>
      </c>
      <c r="D39" s="40">
        <v>9.9</v>
      </c>
    </row>
    <row r="40" spans="1:18" x14ac:dyDescent="0.25">
      <c r="A40">
        <v>1</v>
      </c>
      <c r="B40" t="s">
        <v>225</v>
      </c>
      <c r="C40" s="42">
        <v>43160</v>
      </c>
      <c r="D40" s="40">
        <v>9.9600000000000009</v>
      </c>
    </row>
    <row r="41" spans="1:18" x14ac:dyDescent="0.25">
      <c r="A41">
        <v>1</v>
      </c>
      <c r="B41" t="s">
        <v>225</v>
      </c>
      <c r="C41" s="43">
        <v>43191</v>
      </c>
      <c r="D41" s="40">
        <v>10.039999999999999</v>
      </c>
    </row>
    <row r="42" spans="1:18" x14ac:dyDescent="0.25">
      <c r="A42">
        <v>1</v>
      </c>
      <c r="B42" t="s">
        <v>225</v>
      </c>
      <c r="C42" s="42">
        <v>43221</v>
      </c>
      <c r="D42" s="40">
        <v>10.09</v>
      </c>
    </row>
    <row r="43" spans="1:18" x14ac:dyDescent="0.25">
      <c r="A43">
        <v>1</v>
      </c>
      <c r="B43" t="s">
        <v>225</v>
      </c>
      <c r="C43" s="43">
        <v>43252</v>
      </c>
      <c r="D43" s="40">
        <v>10.15</v>
      </c>
      <c r="R43" s="45"/>
    </row>
    <row r="44" spans="1:18" x14ac:dyDescent="0.25">
      <c r="A44">
        <v>1</v>
      </c>
      <c r="B44" t="s">
        <v>225</v>
      </c>
      <c r="C44" s="42">
        <v>43282</v>
      </c>
      <c r="D44" s="40">
        <v>10.24</v>
      </c>
      <c r="G44" s="91"/>
      <c r="H44" s="91"/>
      <c r="I44" s="91"/>
      <c r="J44" s="91"/>
      <c r="K44" s="91"/>
      <c r="L44" s="91"/>
      <c r="M44" s="91"/>
      <c r="N44" s="91"/>
      <c r="R44" s="45"/>
    </row>
    <row r="45" spans="1:18" x14ac:dyDescent="0.25">
      <c r="A45">
        <v>1</v>
      </c>
      <c r="B45" t="s">
        <v>225</v>
      </c>
      <c r="C45" s="43">
        <v>43313</v>
      </c>
      <c r="D45" s="40">
        <v>10.36</v>
      </c>
      <c r="R45" s="45"/>
    </row>
    <row r="46" spans="1:18" x14ac:dyDescent="0.25">
      <c r="A46">
        <v>1</v>
      </c>
      <c r="B46" t="s">
        <v>225</v>
      </c>
      <c r="C46" s="42">
        <v>43344</v>
      </c>
      <c r="D46" s="40">
        <v>10.51</v>
      </c>
      <c r="R46" s="87"/>
    </row>
    <row r="47" spans="1:18" x14ac:dyDescent="0.25">
      <c r="A47">
        <v>1</v>
      </c>
      <c r="B47" t="s">
        <v>225</v>
      </c>
      <c r="C47" s="43">
        <v>43374</v>
      </c>
      <c r="D47" s="40">
        <v>10.6</v>
      </c>
      <c r="R47" s="87"/>
    </row>
    <row r="48" spans="1:18" x14ac:dyDescent="0.25">
      <c r="A48">
        <v>1</v>
      </c>
      <c r="B48" t="s">
        <v>225</v>
      </c>
      <c r="C48" s="42">
        <v>43405</v>
      </c>
      <c r="D48" s="40">
        <v>10.67</v>
      </c>
      <c r="G48" s="45"/>
      <c r="H48" s="45"/>
      <c r="I48" s="45"/>
      <c r="J48" s="87"/>
      <c r="K48" s="87"/>
      <c r="L48" s="87"/>
      <c r="M48" s="87"/>
      <c r="N48" s="87"/>
      <c r="R48" s="87"/>
    </row>
    <row r="49" spans="1:18" x14ac:dyDescent="0.25">
      <c r="A49">
        <v>1</v>
      </c>
      <c r="B49" t="s">
        <v>225</v>
      </c>
      <c r="C49" s="43">
        <v>43435</v>
      </c>
      <c r="D49" s="40">
        <v>10.79</v>
      </c>
      <c r="R49" s="87"/>
    </row>
    <row r="50" spans="1:18" x14ac:dyDescent="0.25">
      <c r="A50">
        <v>1</v>
      </c>
      <c r="B50" t="s">
        <v>225</v>
      </c>
      <c r="C50" s="42">
        <v>43466</v>
      </c>
      <c r="D50" s="40">
        <v>10.89</v>
      </c>
      <c r="R50" s="87"/>
    </row>
    <row r="51" spans="1:18" x14ac:dyDescent="0.25">
      <c r="A51">
        <v>1</v>
      </c>
      <c r="B51" t="s">
        <v>225</v>
      </c>
      <c r="C51" s="43">
        <v>43497</v>
      </c>
      <c r="D51" s="40">
        <v>10.96</v>
      </c>
    </row>
    <row r="52" spans="1:18" x14ac:dyDescent="0.25">
      <c r="A52">
        <v>1</v>
      </c>
      <c r="B52" t="s">
        <v>225</v>
      </c>
      <c r="C52" s="42">
        <v>43525</v>
      </c>
      <c r="D52" s="40">
        <v>11.03</v>
      </c>
    </row>
    <row r="53" spans="1:18" x14ac:dyDescent="0.25">
      <c r="A53">
        <v>1</v>
      </c>
      <c r="B53" t="s">
        <v>225</v>
      </c>
      <c r="C53" s="43">
        <v>43556</v>
      </c>
      <c r="D53" s="40">
        <v>11.18</v>
      </c>
    </row>
    <row r="54" spans="1:18" x14ac:dyDescent="0.25">
      <c r="A54">
        <v>1</v>
      </c>
      <c r="B54" t="s">
        <v>225</v>
      </c>
      <c r="C54" s="42">
        <v>43586</v>
      </c>
      <c r="D54" s="40">
        <v>11.28</v>
      </c>
    </row>
    <row r="55" spans="1:18" x14ac:dyDescent="0.25">
      <c r="A55">
        <v>1</v>
      </c>
      <c r="B55" t="s">
        <v>225</v>
      </c>
      <c r="C55" s="43">
        <v>43617</v>
      </c>
      <c r="D55" s="40">
        <v>11.4</v>
      </c>
    </row>
    <row r="56" spans="1:18" x14ac:dyDescent="0.25">
      <c r="A56">
        <v>1</v>
      </c>
      <c r="B56" t="s">
        <v>225</v>
      </c>
      <c r="C56" s="42">
        <v>43647</v>
      </c>
      <c r="D56" s="40">
        <v>11.55</v>
      </c>
    </row>
    <row r="57" spans="1:18" x14ac:dyDescent="0.25">
      <c r="A57">
        <v>1</v>
      </c>
      <c r="B57" t="s">
        <v>225</v>
      </c>
      <c r="C57" s="43">
        <v>43678</v>
      </c>
      <c r="D57" s="40">
        <v>11.72</v>
      </c>
    </row>
    <row r="58" spans="1:18" x14ac:dyDescent="0.25">
      <c r="A58">
        <v>1</v>
      </c>
      <c r="B58" t="s">
        <v>225</v>
      </c>
      <c r="C58" s="42">
        <v>43709</v>
      </c>
      <c r="D58" s="40">
        <v>11.9</v>
      </c>
    </row>
    <row r="59" spans="1:18" x14ac:dyDescent="0.25">
      <c r="A59">
        <v>1</v>
      </c>
      <c r="B59" t="s">
        <v>225</v>
      </c>
      <c r="C59" s="43">
        <v>43739</v>
      </c>
      <c r="D59" s="40">
        <v>12.08</v>
      </c>
    </row>
    <row r="60" spans="1:18" x14ac:dyDescent="0.25">
      <c r="A60">
        <v>1</v>
      </c>
      <c r="B60" t="s">
        <v>225</v>
      </c>
      <c r="C60" s="42">
        <v>43770</v>
      </c>
      <c r="D60" s="40">
        <v>12.18</v>
      </c>
    </row>
    <row r="61" spans="1:18" x14ac:dyDescent="0.25">
      <c r="A61">
        <v>1</v>
      </c>
      <c r="B61" t="s">
        <v>225</v>
      </c>
      <c r="C61" s="43">
        <v>43800</v>
      </c>
      <c r="D61" s="40">
        <v>12.3</v>
      </c>
    </row>
    <row r="62" spans="1:18" x14ac:dyDescent="0.25">
      <c r="A62">
        <v>1</v>
      </c>
      <c r="B62" t="s">
        <v>225</v>
      </c>
      <c r="C62" s="42">
        <v>43831</v>
      </c>
      <c r="D62" s="40">
        <v>12.36</v>
      </c>
    </row>
    <row r="63" spans="1:18" x14ac:dyDescent="0.25">
      <c r="A63">
        <v>1</v>
      </c>
      <c r="B63" t="s">
        <v>225</v>
      </c>
      <c r="C63" s="43">
        <v>43862</v>
      </c>
      <c r="D63" s="40">
        <v>12.53</v>
      </c>
    </row>
    <row r="64" spans="1:18" x14ac:dyDescent="0.25">
      <c r="A64">
        <v>1</v>
      </c>
      <c r="B64" t="s">
        <v>225</v>
      </c>
      <c r="C64" s="42">
        <v>43891</v>
      </c>
      <c r="D64" s="39">
        <v>12.61</v>
      </c>
    </row>
    <row r="65" spans="1:4" x14ac:dyDescent="0.25">
      <c r="A65">
        <v>1</v>
      </c>
      <c r="B65" t="s">
        <v>223</v>
      </c>
      <c r="C65" s="42">
        <v>42005</v>
      </c>
      <c r="D65" s="40">
        <v>12.265857304858001</v>
      </c>
    </row>
    <row r="66" spans="1:4" x14ac:dyDescent="0.25">
      <c r="A66">
        <v>1</v>
      </c>
      <c r="B66" t="s">
        <v>223</v>
      </c>
      <c r="C66" s="43">
        <v>42036</v>
      </c>
      <c r="D66" s="40">
        <v>12.34</v>
      </c>
    </row>
    <row r="67" spans="1:4" x14ac:dyDescent="0.25">
      <c r="A67">
        <v>1</v>
      </c>
      <c r="B67" t="s">
        <v>223</v>
      </c>
      <c r="C67" s="42">
        <v>42064</v>
      </c>
      <c r="D67" s="40">
        <v>12.49</v>
      </c>
    </row>
    <row r="68" spans="1:4" x14ac:dyDescent="0.25">
      <c r="A68">
        <v>1</v>
      </c>
      <c r="B68" t="s">
        <v>223</v>
      </c>
      <c r="C68" s="43">
        <v>42095</v>
      </c>
      <c r="D68" s="40">
        <v>12.6</v>
      </c>
    </row>
    <row r="69" spans="1:4" x14ac:dyDescent="0.25">
      <c r="A69">
        <v>1</v>
      </c>
      <c r="B69" t="s">
        <v>223</v>
      </c>
      <c r="C69" s="42">
        <v>42125</v>
      </c>
      <c r="D69" s="40">
        <v>12.71</v>
      </c>
    </row>
    <row r="70" spans="1:4" x14ac:dyDescent="0.25">
      <c r="A70">
        <v>1</v>
      </c>
      <c r="B70" t="s">
        <v>223</v>
      </c>
      <c r="C70" s="43">
        <v>42156</v>
      </c>
      <c r="D70" s="40">
        <v>12.79</v>
      </c>
    </row>
    <row r="71" spans="1:4" x14ac:dyDescent="0.25">
      <c r="A71">
        <v>1</v>
      </c>
      <c r="B71" t="s">
        <v>223</v>
      </c>
      <c r="C71" s="42">
        <v>42186</v>
      </c>
      <c r="D71" s="40">
        <v>12.89</v>
      </c>
    </row>
    <row r="72" spans="1:4" x14ac:dyDescent="0.25">
      <c r="A72">
        <v>1</v>
      </c>
      <c r="B72" t="s">
        <v>223</v>
      </c>
      <c r="C72" s="43">
        <v>42217</v>
      </c>
      <c r="D72" s="40">
        <v>13.03</v>
      </c>
    </row>
    <row r="73" spans="1:4" x14ac:dyDescent="0.25">
      <c r="A73">
        <v>1</v>
      </c>
      <c r="B73" t="s">
        <v>223</v>
      </c>
      <c r="C73" s="42">
        <v>42248</v>
      </c>
      <c r="D73" s="40">
        <v>13.17</v>
      </c>
    </row>
    <row r="74" spans="1:4" x14ac:dyDescent="0.25">
      <c r="A74">
        <v>1</v>
      </c>
      <c r="B74" t="s">
        <v>223</v>
      </c>
      <c r="C74" s="43">
        <v>42278</v>
      </c>
      <c r="D74" s="40">
        <v>13.28</v>
      </c>
    </row>
    <row r="75" spans="1:4" x14ac:dyDescent="0.25">
      <c r="A75">
        <v>1</v>
      </c>
      <c r="B75" t="s">
        <v>223</v>
      </c>
      <c r="C75" s="42">
        <v>42309</v>
      </c>
      <c r="D75" s="40">
        <v>13.37</v>
      </c>
    </row>
    <row r="76" spans="1:4" x14ac:dyDescent="0.25">
      <c r="A76">
        <v>1</v>
      </c>
      <c r="B76" t="s">
        <v>223</v>
      </c>
      <c r="C76" s="43">
        <v>42339</v>
      </c>
      <c r="D76" s="40">
        <v>13.56</v>
      </c>
    </row>
    <row r="77" spans="1:4" x14ac:dyDescent="0.25">
      <c r="A77">
        <v>1</v>
      </c>
      <c r="B77" t="s">
        <v>223</v>
      </c>
      <c r="C77" s="42">
        <v>42370</v>
      </c>
      <c r="D77" s="40">
        <v>13.63</v>
      </c>
    </row>
    <row r="78" spans="1:4" x14ac:dyDescent="0.25">
      <c r="A78">
        <v>1</v>
      </c>
      <c r="B78" t="s">
        <v>223</v>
      </c>
      <c r="C78" s="43">
        <v>42401</v>
      </c>
      <c r="D78" s="40">
        <v>13.73</v>
      </c>
    </row>
    <row r="79" spans="1:4" x14ac:dyDescent="0.25">
      <c r="A79">
        <v>1</v>
      </c>
      <c r="B79" t="s">
        <v>223</v>
      </c>
      <c r="C79" s="42">
        <v>42430</v>
      </c>
      <c r="D79" s="40">
        <v>13.92</v>
      </c>
    </row>
    <row r="80" spans="1:4" x14ac:dyDescent="0.25">
      <c r="A80">
        <v>1</v>
      </c>
      <c r="B80" t="s">
        <v>223</v>
      </c>
      <c r="C80" s="43">
        <v>42461</v>
      </c>
      <c r="D80" s="40">
        <v>14.11</v>
      </c>
    </row>
    <row r="81" spans="1:4" x14ac:dyDescent="0.25">
      <c r="A81">
        <v>1</v>
      </c>
      <c r="B81" t="s">
        <v>223</v>
      </c>
      <c r="C81" s="42">
        <v>42491</v>
      </c>
      <c r="D81" s="40">
        <v>14.28</v>
      </c>
    </row>
    <row r="82" spans="1:4" x14ac:dyDescent="0.25">
      <c r="A82">
        <v>1</v>
      </c>
      <c r="B82" t="s">
        <v>223</v>
      </c>
      <c r="C82" s="43">
        <v>42522</v>
      </c>
      <c r="D82" s="40">
        <v>14.37</v>
      </c>
    </row>
    <row r="83" spans="1:4" x14ac:dyDescent="0.25">
      <c r="A83">
        <v>1</v>
      </c>
      <c r="B83" t="s">
        <v>223</v>
      </c>
      <c r="C83" s="42">
        <v>42552</v>
      </c>
      <c r="D83" s="40">
        <v>14.59</v>
      </c>
    </row>
    <row r="84" spans="1:4" x14ac:dyDescent="0.25">
      <c r="A84">
        <v>1</v>
      </c>
      <c r="B84" t="s">
        <v>223</v>
      </c>
      <c r="C84" s="43">
        <v>42583</v>
      </c>
      <c r="D84" s="40">
        <v>14.81</v>
      </c>
    </row>
    <row r="85" spans="1:4" x14ac:dyDescent="0.25">
      <c r="A85">
        <v>1</v>
      </c>
      <c r="B85" t="s">
        <v>223</v>
      </c>
      <c r="C85" s="42">
        <v>42614</v>
      </c>
      <c r="D85" s="40">
        <v>14.88</v>
      </c>
    </row>
    <row r="86" spans="1:4" x14ac:dyDescent="0.25">
      <c r="A86">
        <v>1</v>
      </c>
      <c r="B86" t="s">
        <v>223</v>
      </c>
      <c r="C86" s="43">
        <v>42644</v>
      </c>
      <c r="D86" s="40">
        <v>15.09</v>
      </c>
    </row>
    <row r="87" spans="1:4" x14ac:dyDescent="0.25">
      <c r="A87">
        <v>1</v>
      </c>
      <c r="B87" t="s">
        <v>223</v>
      </c>
      <c r="C87" s="42">
        <v>42675</v>
      </c>
      <c r="D87" s="40">
        <v>15.18</v>
      </c>
    </row>
    <row r="88" spans="1:4" x14ac:dyDescent="0.25">
      <c r="A88">
        <v>1</v>
      </c>
      <c r="B88" t="s">
        <v>223</v>
      </c>
      <c r="C88" s="43">
        <v>42705</v>
      </c>
      <c r="D88" s="40">
        <v>15.29</v>
      </c>
    </row>
    <row r="89" spans="1:4" x14ac:dyDescent="0.25">
      <c r="A89">
        <v>1</v>
      </c>
      <c r="B89" t="s">
        <v>223</v>
      </c>
      <c r="C89" s="42">
        <v>42736</v>
      </c>
      <c r="D89" s="40">
        <v>15.4</v>
      </c>
    </row>
    <row r="90" spans="1:4" x14ac:dyDescent="0.25">
      <c r="A90">
        <v>1</v>
      </c>
      <c r="B90" t="s">
        <v>223</v>
      </c>
      <c r="C90" s="43">
        <v>42767</v>
      </c>
      <c r="D90" s="40">
        <v>15.63</v>
      </c>
    </row>
    <row r="91" spans="1:4" x14ac:dyDescent="0.25">
      <c r="A91">
        <v>1</v>
      </c>
      <c r="B91" t="s">
        <v>223</v>
      </c>
      <c r="C91" s="42">
        <v>42795</v>
      </c>
      <c r="D91" s="40">
        <v>15.8</v>
      </c>
    </row>
    <row r="92" spans="1:4" x14ac:dyDescent="0.25">
      <c r="A92">
        <v>1</v>
      </c>
      <c r="B92" t="s">
        <v>223</v>
      </c>
      <c r="C92" s="43">
        <v>42826</v>
      </c>
      <c r="D92" s="40">
        <v>15.99</v>
      </c>
    </row>
    <row r="93" spans="1:4" x14ac:dyDescent="0.25">
      <c r="A93">
        <v>1</v>
      </c>
      <c r="B93" t="s">
        <v>223</v>
      </c>
      <c r="C93" s="42">
        <v>42856</v>
      </c>
      <c r="D93" s="40">
        <v>16.21</v>
      </c>
    </row>
    <row r="94" spans="1:4" x14ac:dyDescent="0.25">
      <c r="A94">
        <v>1</v>
      </c>
      <c r="B94" t="s">
        <v>223</v>
      </c>
      <c r="C94" s="43">
        <v>42887</v>
      </c>
      <c r="D94" s="40">
        <v>16.37</v>
      </c>
    </row>
    <row r="95" spans="1:4" x14ac:dyDescent="0.25">
      <c r="A95">
        <v>1</v>
      </c>
      <c r="B95" t="s">
        <v>223</v>
      </c>
      <c r="C95" s="42">
        <v>42917</v>
      </c>
      <c r="D95" s="40">
        <v>16.57</v>
      </c>
    </row>
    <row r="96" spans="1:4" x14ac:dyDescent="0.25">
      <c r="A96">
        <v>1</v>
      </c>
      <c r="B96" t="s">
        <v>223</v>
      </c>
      <c r="C96" s="43">
        <v>42948</v>
      </c>
      <c r="D96" s="40">
        <v>16.77</v>
      </c>
    </row>
    <row r="97" spans="1:4" x14ac:dyDescent="0.25">
      <c r="A97">
        <v>1</v>
      </c>
      <c r="B97" t="s">
        <v>223</v>
      </c>
      <c r="C97" s="42">
        <v>42979</v>
      </c>
      <c r="D97" s="40">
        <v>16.850000000000001</v>
      </c>
    </row>
    <row r="98" spans="1:4" x14ac:dyDescent="0.25">
      <c r="A98">
        <v>1</v>
      </c>
      <c r="B98" t="s">
        <v>223</v>
      </c>
      <c r="C98" s="43">
        <v>43009</v>
      </c>
      <c r="D98" s="40">
        <v>17.07</v>
      </c>
    </row>
    <row r="99" spans="1:4" x14ac:dyDescent="0.25">
      <c r="A99">
        <v>1</v>
      </c>
      <c r="B99" t="s">
        <v>223</v>
      </c>
      <c r="C99" s="42">
        <v>43040</v>
      </c>
      <c r="D99" s="40">
        <v>17.260000000000002</v>
      </c>
    </row>
    <row r="100" spans="1:4" x14ac:dyDescent="0.25">
      <c r="A100">
        <v>1</v>
      </c>
      <c r="B100" t="s">
        <v>223</v>
      </c>
      <c r="C100" s="43">
        <v>43070</v>
      </c>
      <c r="D100" s="40">
        <v>17.399999999999999</v>
      </c>
    </row>
    <row r="101" spans="1:4" x14ac:dyDescent="0.25">
      <c r="A101">
        <v>1</v>
      </c>
      <c r="B101" t="s">
        <v>223</v>
      </c>
      <c r="C101" s="42">
        <v>43101</v>
      </c>
      <c r="D101" s="40">
        <v>17.54</v>
      </c>
    </row>
    <row r="102" spans="1:4" x14ac:dyDescent="0.25">
      <c r="A102">
        <v>1</v>
      </c>
      <c r="B102" t="s">
        <v>223</v>
      </c>
      <c r="C102" s="43">
        <v>43132</v>
      </c>
      <c r="D102" s="40">
        <v>17.77</v>
      </c>
    </row>
    <row r="103" spans="1:4" x14ac:dyDescent="0.25">
      <c r="A103">
        <v>1</v>
      </c>
      <c r="B103" t="s">
        <v>223</v>
      </c>
      <c r="C103" s="42">
        <v>43160</v>
      </c>
      <c r="D103" s="40">
        <v>17.98</v>
      </c>
    </row>
    <row r="104" spans="1:4" x14ac:dyDescent="0.25">
      <c r="A104">
        <v>1</v>
      </c>
      <c r="B104" t="s">
        <v>223</v>
      </c>
      <c r="C104" s="43">
        <v>43191</v>
      </c>
      <c r="D104" s="40">
        <v>18.09</v>
      </c>
    </row>
    <row r="105" spans="1:4" x14ac:dyDescent="0.25">
      <c r="A105">
        <v>1</v>
      </c>
      <c r="B105" t="s">
        <v>223</v>
      </c>
      <c r="C105" s="42">
        <v>43221</v>
      </c>
      <c r="D105" s="40">
        <v>18.29</v>
      </c>
    </row>
    <row r="106" spans="1:4" x14ac:dyDescent="0.25">
      <c r="A106">
        <v>1</v>
      </c>
      <c r="B106" t="s">
        <v>223</v>
      </c>
      <c r="C106" s="43">
        <v>43252</v>
      </c>
      <c r="D106" s="40">
        <v>18.440000000000001</v>
      </c>
    </row>
    <row r="107" spans="1:4" x14ac:dyDescent="0.25">
      <c r="A107">
        <v>1</v>
      </c>
      <c r="B107" t="s">
        <v>223</v>
      </c>
      <c r="C107" s="42">
        <v>43282</v>
      </c>
      <c r="D107" s="40">
        <v>18.72</v>
      </c>
    </row>
    <row r="108" spans="1:4" x14ac:dyDescent="0.25">
      <c r="A108">
        <v>1</v>
      </c>
      <c r="B108" t="s">
        <v>223</v>
      </c>
      <c r="C108" s="43">
        <v>43313</v>
      </c>
      <c r="D108" s="40">
        <v>19</v>
      </c>
    </row>
    <row r="109" spans="1:4" x14ac:dyDescent="0.25">
      <c r="A109">
        <v>1</v>
      </c>
      <c r="B109" t="s">
        <v>223</v>
      </c>
      <c r="C109" s="42">
        <v>43344</v>
      </c>
      <c r="D109" s="40">
        <v>19.190000000000001</v>
      </c>
    </row>
    <row r="110" spans="1:4" x14ac:dyDescent="0.25">
      <c r="A110">
        <v>1</v>
      </c>
      <c r="B110" t="s">
        <v>223</v>
      </c>
      <c r="C110" s="43">
        <v>43374</v>
      </c>
      <c r="D110" s="40">
        <v>19.29</v>
      </c>
    </row>
    <row r="111" spans="1:4" x14ac:dyDescent="0.25">
      <c r="A111">
        <v>1</v>
      </c>
      <c r="B111" t="s">
        <v>223</v>
      </c>
      <c r="C111" s="42">
        <v>43405</v>
      </c>
      <c r="D111" s="40">
        <v>19.46</v>
      </c>
    </row>
    <row r="112" spans="1:4" x14ac:dyDescent="0.25">
      <c r="A112">
        <v>1</v>
      </c>
      <c r="B112" t="s">
        <v>223</v>
      </c>
      <c r="C112" s="43">
        <v>43435</v>
      </c>
      <c r="D112" s="40">
        <v>19.73</v>
      </c>
    </row>
    <row r="113" spans="1:4" x14ac:dyDescent="0.25">
      <c r="A113">
        <v>1</v>
      </c>
      <c r="B113" t="s">
        <v>223</v>
      </c>
      <c r="C113" s="42">
        <v>43466</v>
      </c>
      <c r="D113" s="40">
        <v>20.03</v>
      </c>
    </row>
    <row r="114" spans="1:4" x14ac:dyDescent="0.25">
      <c r="A114">
        <v>1</v>
      </c>
      <c r="B114" t="s">
        <v>223</v>
      </c>
      <c r="C114" s="43">
        <v>43497</v>
      </c>
      <c r="D114" s="40">
        <v>20.329999999999998</v>
      </c>
    </row>
    <row r="115" spans="1:4" x14ac:dyDescent="0.25">
      <c r="A115">
        <v>1</v>
      </c>
      <c r="B115" t="s">
        <v>223</v>
      </c>
      <c r="C115" s="42">
        <v>43525</v>
      </c>
      <c r="D115" s="40">
        <v>20.45</v>
      </c>
    </row>
    <row r="116" spans="1:4" x14ac:dyDescent="0.25">
      <c r="A116">
        <v>1</v>
      </c>
      <c r="B116" t="s">
        <v>223</v>
      </c>
      <c r="C116" s="43">
        <v>43556</v>
      </c>
      <c r="D116" s="40">
        <v>20.7</v>
      </c>
    </row>
    <row r="117" spans="1:4" x14ac:dyDescent="0.25">
      <c r="A117">
        <v>1</v>
      </c>
      <c r="B117" t="s">
        <v>223</v>
      </c>
      <c r="C117" s="42">
        <v>43586</v>
      </c>
      <c r="D117" s="40">
        <v>20.84</v>
      </c>
    </row>
    <row r="118" spans="1:4" x14ac:dyDescent="0.25">
      <c r="A118">
        <v>1</v>
      </c>
      <c r="B118" t="s">
        <v>223</v>
      </c>
      <c r="C118" s="43">
        <v>43617</v>
      </c>
      <c r="D118" s="40">
        <v>21.05</v>
      </c>
    </row>
    <row r="119" spans="1:4" x14ac:dyDescent="0.25">
      <c r="A119">
        <v>1</v>
      </c>
      <c r="B119" t="s">
        <v>223</v>
      </c>
      <c r="C119" s="42">
        <v>43647</v>
      </c>
      <c r="D119" s="40">
        <v>21.34</v>
      </c>
    </row>
    <row r="120" spans="1:4" x14ac:dyDescent="0.25">
      <c r="A120">
        <v>1</v>
      </c>
      <c r="B120" t="s">
        <v>223</v>
      </c>
      <c r="C120" s="43">
        <v>43678</v>
      </c>
      <c r="D120" s="40">
        <v>21.64</v>
      </c>
    </row>
    <row r="121" spans="1:4" x14ac:dyDescent="0.25">
      <c r="A121">
        <v>1</v>
      </c>
      <c r="B121" t="s">
        <v>223</v>
      </c>
      <c r="C121" s="42">
        <v>43709</v>
      </c>
      <c r="D121" s="40">
        <v>21.94</v>
      </c>
    </row>
    <row r="122" spans="1:4" x14ac:dyDescent="0.25">
      <c r="A122">
        <v>1</v>
      </c>
      <c r="B122" t="s">
        <v>223</v>
      </c>
      <c r="C122" s="43">
        <v>43739</v>
      </c>
      <c r="D122" s="40">
        <v>22.23</v>
      </c>
    </row>
    <row r="123" spans="1:4" x14ac:dyDescent="0.25">
      <c r="A123">
        <v>1</v>
      </c>
      <c r="B123" t="s">
        <v>223</v>
      </c>
      <c r="C123" s="42">
        <v>43770</v>
      </c>
      <c r="D123" s="40">
        <v>22.54</v>
      </c>
    </row>
    <row r="124" spans="1:4" x14ac:dyDescent="0.25">
      <c r="A124">
        <v>1</v>
      </c>
      <c r="B124" t="s">
        <v>223</v>
      </c>
      <c r="C124" s="43">
        <v>43800</v>
      </c>
      <c r="D124" s="40">
        <v>22.83</v>
      </c>
    </row>
    <row r="125" spans="1:4" x14ac:dyDescent="0.25">
      <c r="A125">
        <v>1</v>
      </c>
      <c r="B125" t="s">
        <v>223</v>
      </c>
      <c r="C125" s="42">
        <v>43831</v>
      </c>
      <c r="D125" s="40">
        <v>23.01</v>
      </c>
    </row>
    <row r="126" spans="1:4" x14ac:dyDescent="0.25">
      <c r="A126">
        <v>1</v>
      </c>
      <c r="B126" t="s">
        <v>223</v>
      </c>
      <c r="C126" s="43">
        <v>43862</v>
      </c>
      <c r="D126" s="40">
        <v>23.33</v>
      </c>
    </row>
    <row r="127" spans="1:4" x14ac:dyDescent="0.25">
      <c r="A127">
        <v>1</v>
      </c>
      <c r="B127" t="s">
        <v>223</v>
      </c>
      <c r="C127" s="42">
        <v>43891</v>
      </c>
      <c r="D127" s="41">
        <v>23.59</v>
      </c>
    </row>
    <row r="128" spans="1:4" x14ac:dyDescent="0.25">
      <c r="A128">
        <v>1</v>
      </c>
      <c r="B128" t="s">
        <v>224</v>
      </c>
      <c r="C128" s="42">
        <v>42005</v>
      </c>
      <c r="D128" s="40">
        <v>4.692137100560001</v>
      </c>
    </row>
    <row r="129" spans="1:4" x14ac:dyDescent="0.25">
      <c r="A129">
        <v>1</v>
      </c>
      <c r="B129" t="s">
        <v>224</v>
      </c>
      <c r="C129" s="43">
        <v>42036</v>
      </c>
      <c r="D129" s="40">
        <v>4.72</v>
      </c>
    </row>
    <row r="130" spans="1:4" x14ac:dyDescent="0.25">
      <c r="A130">
        <v>1</v>
      </c>
      <c r="B130" t="s">
        <v>224</v>
      </c>
      <c r="C130" s="42">
        <v>42064</v>
      </c>
      <c r="D130" s="40">
        <v>4.75</v>
      </c>
    </row>
    <row r="131" spans="1:4" x14ac:dyDescent="0.25">
      <c r="A131">
        <v>1</v>
      </c>
      <c r="B131" t="s">
        <v>224</v>
      </c>
      <c r="C131" s="43">
        <v>42095</v>
      </c>
      <c r="D131" s="40">
        <v>4.79</v>
      </c>
    </row>
    <row r="132" spans="1:4" x14ac:dyDescent="0.25">
      <c r="A132">
        <v>1</v>
      </c>
      <c r="B132" t="s">
        <v>224</v>
      </c>
      <c r="C132" s="42">
        <v>42125</v>
      </c>
      <c r="D132" s="40">
        <v>4.8499999999999996</v>
      </c>
    </row>
    <row r="133" spans="1:4" x14ac:dyDescent="0.25">
      <c r="A133">
        <v>1</v>
      </c>
      <c r="B133" t="s">
        <v>224</v>
      </c>
      <c r="C133" s="43">
        <v>42156</v>
      </c>
      <c r="D133" s="40">
        <v>4.91</v>
      </c>
    </row>
    <row r="134" spans="1:4" x14ac:dyDescent="0.25">
      <c r="A134">
        <v>1</v>
      </c>
      <c r="B134" t="s">
        <v>224</v>
      </c>
      <c r="C134" s="42">
        <v>42186</v>
      </c>
      <c r="D134" s="40">
        <v>4.9800000000000004</v>
      </c>
    </row>
    <row r="135" spans="1:4" x14ac:dyDescent="0.25">
      <c r="A135">
        <v>1</v>
      </c>
      <c r="B135" t="s">
        <v>224</v>
      </c>
      <c r="C135" s="43">
        <v>42217</v>
      </c>
      <c r="D135" s="40">
        <v>5.03</v>
      </c>
    </row>
    <row r="136" spans="1:4" x14ac:dyDescent="0.25">
      <c r="A136">
        <v>1</v>
      </c>
      <c r="B136" t="s">
        <v>224</v>
      </c>
      <c r="C136" s="42">
        <v>42248</v>
      </c>
      <c r="D136" s="40">
        <v>5.09</v>
      </c>
    </row>
    <row r="137" spans="1:4" x14ac:dyDescent="0.25">
      <c r="A137">
        <v>1</v>
      </c>
      <c r="B137" t="s">
        <v>224</v>
      </c>
      <c r="C137" s="43">
        <v>42278</v>
      </c>
      <c r="D137" s="40">
        <v>5.12</v>
      </c>
    </row>
    <row r="138" spans="1:4" x14ac:dyDescent="0.25">
      <c r="A138">
        <v>1</v>
      </c>
      <c r="B138" t="s">
        <v>224</v>
      </c>
      <c r="C138" s="42">
        <v>42309</v>
      </c>
      <c r="D138" s="40">
        <v>5.18</v>
      </c>
    </row>
    <row r="139" spans="1:4" x14ac:dyDescent="0.25">
      <c r="A139">
        <v>1</v>
      </c>
      <c r="B139" t="s">
        <v>224</v>
      </c>
      <c r="C139" s="43">
        <v>42339</v>
      </c>
      <c r="D139" s="40">
        <v>5.22</v>
      </c>
    </row>
    <row r="140" spans="1:4" x14ac:dyDescent="0.25">
      <c r="A140">
        <v>1</v>
      </c>
      <c r="B140" t="s">
        <v>224</v>
      </c>
      <c r="C140" s="42">
        <v>42370</v>
      </c>
      <c r="D140" s="40">
        <v>5.29</v>
      </c>
    </row>
    <row r="141" spans="1:4" x14ac:dyDescent="0.25">
      <c r="A141">
        <v>1</v>
      </c>
      <c r="B141" t="s">
        <v>224</v>
      </c>
      <c r="C141" s="43">
        <v>42401</v>
      </c>
      <c r="D141" s="40">
        <v>5.33</v>
      </c>
    </row>
    <row r="142" spans="1:4" x14ac:dyDescent="0.25">
      <c r="A142">
        <v>1</v>
      </c>
      <c r="B142" t="s">
        <v>224</v>
      </c>
      <c r="C142" s="42">
        <v>42430</v>
      </c>
      <c r="D142" s="40">
        <v>5.38</v>
      </c>
    </row>
    <row r="143" spans="1:4" x14ac:dyDescent="0.25">
      <c r="A143">
        <v>1</v>
      </c>
      <c r="B143" t="s">
        <v>224</v>
      </c>
      <c r="C143" s="43">
        <v>42461</v>
      </c>
      <c r="D143" s="40">
        <v>5.42</v>
      </c>
    </row>
    <row r="144" spans="1:4" x14ac:dyDescent="0.25">
      <c r="A144">
        <v>1</v>
      </c>
      <c r="B144" t="s">
        <v>224</v>
      </c>
      <c r="C144" s="42">
        <v>42491</v>
      </c>
      <c r="D144" s="40">
        <v>5.47</v>
      </c>
    </row>
    <row r="145" spans="1:4" x14ac:dyDescent="0.25">
      <c r="A145">
        <v>1</v>
      </c>
      <c r="B145" t="s">
        <v>224</v>
      </c>
      <c r="C145" s="43">
        <v>42522</v>
      </c>
      <c r="D145" s="40">
        <v>5.52</v>
      </c>
    </row>
    <row r="146" spans="1:4" x14ac:dyDescent="0.25">
      <c r="A146">
        <v>1</v>
      </c>
      <c r="B146" t="s">
        <v>224</v>
      </c>
      <c r="C146" s="42">
        <v>42552</v>
      </c>
      <c r="D146" s="40">
        <v>5.57</v>
      </c>
    </row>
    <row r="147" spans="1:4" x14ac:dyDescent="0.25">
      <c r="A147">
        <v>1</v>
      </c>
      <c r="B147" t="s">
        <v>224</v>
      </c>
      <c r="C147" s="43">
        <v>42583</v>
      </c>
      <c r="D147" s="40">
        <v>5.64</v>
      </c>
    </row>
    <row r="148" spans="1:4" x14ac:dyDescent="0.25">
      <c r="A148">
        <v>1</v>
      </c>
      <c r="B148" t="s">
        <v>224</v>
      </c>
      <c r="C148" s="42">
        <v>42614</v>
      </c>
      <c r="D148" s="40">
        <v>5.71</v>
      </c>
    </row>
    <row r="149" spans="1:4" x14ac:dyDescent="0.25">
      <c r="A149">
        <v>1</v>
      </c>
      <c r="B149" t="s">
        <v>224</v>
      </c>
      <c r="C149" s="43">
        <v>42644</v>
      </c>
      <c r="D149" s="40">
        <v>5.76</v>
      </c>
    </row>
    <row r="150" spans="1:4" x14ac:dyDescent="0.25">
      <c r="A150">
        <v>1</v>
      </c>
      <c r="B150" t="s">
        <v>224</v>
      </c>
      <c r="C150" s="42">
        <v>42675</v>
      </c>
      <c r="D150" s="40">
        <v>5.83</v>
      </c>
    </row>
    <row r="151" spans="1:4" x14ac:dyDescent="0.25">
      <c r="A151">
        <v>1</v>
      </c>
      <c r="B151" t="s">
        <v>224</v>
      </c>
      <c r="C151" s="43">
        <v>42705</v>
      </c>
      <c r="D151" s="40">
        <v>5.88</v>
      </c>
    </row>
    <row r="152" spans="1:4" x14ac:dyDescent="0.25">
      <c r="A152">
        <v>1</v>
      </c>
      <c r="B152" t="s">
        <v>224</v>
      </c>
      <c r="C152" s="42">
        <v>42736</v>
      </c>
      <c r="D152" s="40">
        <v>5.93</v>
      </c>
    </row>
    <row r="153" spans="1:4" x14ac:dyDescent="0.25">
      <c r="A153">
        <v>1</v>
      </c>
      <c r="B153" t="s">
        <v>224</v>
      </c>
      <c r="C153" s="43">
        <v>42767</v>
      </c>
      <c r="D153" s="40">
        <v>5.97</v>
      </c>
    </row>
    <row r="154" spans="1:4" x14ac:dyDescent="0.25">
      <c r="A154">
        <v>1</v>
      </c>
      <c r="B154" t="s">
        <v>224</v>
      </c>
      <c r="C154" s="42">
        <v>42795</v>
      </c>
      <c r="D154" s="40">
        <v>6.01</v>
      </c>
    </row>
    <row r="155" spans="1:4" x14ac:dyDescent="0.25">
      <c r="A155">
        <v>1</v>
      </c>
      <c r="B155" t="s">
        <v>224</v>
      </c>
      <c r="C155" s="43">
        <v>42826</v>
      </c>
      <c r="D155" s="40">
        <v>6.09</v>
      </c>
    </row>
    <row r="156" spans="1:4" x14ac:dyDescent="0.25">
      <c r="A156">
        <v>1</v>
      </c>
      <c r="B156" t="s">
        <v>224</v>
      </c>
      <c r="C156" s="42">
        <v>42856</v>
      </c>
      <c r="D156" s="40">
        <v>6.17</v>
      </c>
    </row>
    <row r="157" spans="1:4" x14ac:dyDescent="0.25">
      <c r="A157">
        <v>1</v>
      </c>
      <c r="B157" t="s">
        <v>224</v>
      </c>
      <c r="C157" s="43">
        <v>42887</v>
      </c>
      <c r="D157" s="40">
        <v>6.21</v>
      </c>
    </row>
    <row r="158" spans="1:4" x14ac:dyDescent="0.25">
      <c r="A158">
        <v>1</v>
      </c>
      <c r="B158" t="s">
        <v>224</v>
      </c>
      <c r="C158" s="42">
        <v>42917</v>
      </c>
      <c r="D158" s="40">
        <v>6.3</v>
      </c>
    </row>
    <row r="159" spans="1:4" x14ac:dyDescent="0.25">
      <c r="A159">
        <v>1</v>
      </c>
      <c r="B159" t="s">
        <v>224</v>
      </c>
      <c r="C159" s="43">
        <v>42948</v>
      </c>
      <c r="D159" s="40">
        <v>6.38</v>
      </c>
    </row>
    <row r="160" spans="1:4" x14ac:dyDescent="0.25">
      <c r="A160">
        <v>1</v>
      </c>
      <c r="B160" t="s">
        <v>224</v>
      </c>
      <c r="C160" s="42">
        <v>42979</v>
      </c>
      <c r="D160" s="40">
        <v>6.46</v>
      </c>
    </row>
    <row r="161" spans="1:4" x14ac:dyDescent="0.25">
      <c r="A161">
        <v>1</v>
      </c>
      <c r="B161" t="s">
        <v>224</v>
      </c>
      <c r="C161" s="43">
        <v>43009</v>
      </c>
      <c r="D161" s="40">
        <v>6.5</v>
      </c>
    </row>
    <row r="162" spans="1:4" x14ac:dyDescent="0.25">
      <c r="A162">
        <v>1</v>
      </c>
      <c r="B162" t="s">
        <v>224</v>
      </c>
      <c r="C162" s="42">
        <v>43040</v>
      </c>
      <c r="D162" s="40">
        <v>6.58</v>
      </c>
    </row>
    <row r="163" spans="1:4" x14ac:dyDescent="0.25">
      <c r="A163">
        <v>1</v>
      </c>
      <c r="B163" t="s">
        <v>224</v>
      </c>
      <c r="C163" s="43">
        <v>43070</v>
      </c>
      <c r="D163" s="40">
        <v>6.66</v>
      </c>
    </row>
    <row r="164" spans="1:4" x14ac:dyDescent="0.25">
      <c r="A164">
        <v>1</v>
      </c>
      <c r="B164" t="s">
        <v>224</v>
      </c>
      <c r="C164" s="42">
        <v>43101</v>
      </c>
      <c r="D164" s="40">
        <v>6.75</v>
      </c>
    </row>
    <row r="165" spans="1:4" x14ac:dyDescent="0.25">
      <c r="A165">
        <v>1</v>
      </c>
      <c r="B165" t="s">
        <v>224</v>
      </c>
      <c r="C165" s="43">
        <v>43132</v>
      </c>
      <c r="D165" s="40">
        <v>6.84</v>
      </c>
    </row>
    <row r="166" spans="1:4" x14ac:dyDescent="0.25">
      <c r="A166">
        <v>1</v>
      </c>
      <c r="B166" t="s">
        <v>224</v>
      </c>
      <c r="C166" s="42">
        <v>43160</v>
      </c>
      <c r="D166" s="40">
        <v>6.88</v>
      </c>
    </row>
    <row r="167" spans="1:4" x14ac:dyDescent="0.25">
      <c r="A167">
        <v>1</v>
      </c>
      <c r="B167" t="s">
        <v>224</v>
      </c>
      <c r="C167" s="43">
        <v>43191</v>
      </c>
      <c r="D167" s="40">
        <v>6.98</v>
      </c>
    </row>
    <row r="168" spans="1:4" x14ac:dyDescent="0.25">
      <c r="A168">
        <v>1</v>
      </c>
      <c r="B168" t="s">
        <v>224</v>
      </c>
      <c r="C168" s="42">
        <v>43221</v>
      </c>
      <c r="D168" s="40">
        <v>7.07</v>
      </c>
    </row>
    <row r="169" spans="1:4" x14ac:dyDescent="0.25">
      <c r="A169">
        <v>1</v>
      </c>
      <c r="B169" t="s">
        <v>224</v>
      </c>
      <c r="C169" s="43">
        <v>43252</v>
      </c>
      <c r="D169" s="40">
        <v>7.12</v>
      </c>
    </row>
    <row r="170" spans="1:4" x14ac:dyDescent="0.25">
      <c r="A170">
        <v>1</v>
      </c>
      <c r="B170" t="s">
        <v>224</v>
      </c>
      <c r="C170" s="42">
        <v>43282</v>
      </c>
      <c r="D170" s="40">
        <v>7.18</v>
      </c>
    </row>
    <row r="171" spans="1:4" x14ac:dyDescent="0.25">
      <c r="A171">
        <v>1</v>
      </c>
      <c r="B171" t="s">
        <v>224</v>
      </c>
      <c r="C171" s="43">
        <v>43313</v>
      </c>
      <c r="D171" s="40">
        <v>7.27</v>
      </c>
    </row>
    <row r="172" spans="1:4" x14ac:dyDescent="0.25">
      <c r="A172">
        <v>1</v>
      </c>
      <c r="B172" t="s">
        <v>224</v>
      </c>
      <c r="C172" s="42">
        <v>43344</v>
      </c>
      <c r="D172" s="40">
        <v>7.31</v>
      </c>
    </row>
    <row r="173" spans="1:4" x14ac:dyDescent="0.25">
      <c r="A173">
        <v>1</v>
      </c>
      <c r="B173" t="s">
        <v>224</v>
      </c>
      <c r="C173" s="43">
        <v>43374</v>
      </c>
      <c r="D173" s="40">
        <v>7.38</v>
      </c>
    </row>
    <row r="174" spans="1:4" x14ac:dyDescent="0.25">
      <c r="A174">
        <v>1</v>
      </c>
      <c r="B174" t="s">
        <v>224</v>
      </c>
      <c r="C174" s="42">
        <v>43405</v>
      </c>
      <c r="D174" s="40">
        <v>7.43</v>
      </c>
    </row>
    <row r="175" spans="1:4" x14ac:dyDescent="0.25">
      <c r="A175">
        <v>1</v>
      </c>
      <c r="B175" t="s">
        <v>224</v>
      </c>
      <c r="C175" s="43">
        <v>43435</v>
      </c>
      <c r="D175" s="40">
        <v>7.48</v>
      </c>
    </row>
    <row r="176" spans="1:4" x14ac:dyDescent="0.25">
      <c r="A176">
        <v>1</v>
      </c>
      <c r="B176" t="s">
        <v>224</v>
      </c>
      <c r="C176" s="42">
        <v>43466</v>
      </c>
      <c r="D176" s="40">
        <v>7.54</v>
      </c>
    </row>
    <row r="177" spans="1:4" x14ac:dyDescent="0.25">
      <c r="A177">
        <v>1</v>
      </c>
      <c r="B177" t="s">
        <v>224</v>
      </c>
      <c r="C177" s="43">
        <v>43497</v>
      </c>
      <c r="D177" s="40">
        <v>7.58</v>
      </c>
    </row>
    <row r="178" spans="1:4" x14ac:dyDescent="0.25">
      <c r="A178">
        <v>1</v>
      </c>
      <c r="B178" t="s">
        <v>224</v>
      </c>
      <c r="C178" s="42">
        <v>43525</v>
      </c>
      <c r="D178" s="40">
        <v>7.65</v>
      </c>
    </row>
    <row r="179" spans="1:4" x14ac:dyDescent="0.25">
      <c r="A179">
        <v>1</v>
      </c>
      <c r="B179" t="s">
        <v>224</v>
      </c>
      <c r="C179" s="43">
        <v>43556</v>
      </c>
      <c r="D179" s="40">
        <v>7.73</v>
      </c>
    </row>
    <row r="180" spans="1:4" x14ac:dyDescent="0.25">
      <c r="A180">
        <v>1</v>
      </c>
      <c r="B180" t="s">
        <v>224</v>
      </c>
      <c r="C180" s="42">
        <v>43586</v>
      </c>
      <c r="D180" s="40">
        <v>7.84</v>
      </c>
    </row>
    <row r="181" spans="1:4" x14ac:dyDescent="0.25">
      <c r="A181">
        <v>1</v>
      </c>
      <c r="B181" t="s">
        <v>224</v>
      </c>
      <c r="C181" s="43">
        <v>43617</v>
      </c>
      <c r="D181" s="40">
        <v>7.9</v>
      </c>
    </row>
    <row r="182" spans="1:4" x14ac:dyDescent="0.25">
      <c r="A182">
        <v>1</v>
      </c>
      <c r="B182" t="s">
        <v>224</v>
      </c>
      <c r="C182" s="42">
        <v>43647</v>
      </c>
      <c r="D182" s="40">
        <v>7.99</v>
      </c>
    </row>
    <row r="183" spans="1:4" x14ac:dyDescent="0.25">
      <c r="A183">
        <v>1</v>
      </c>
      <c r="B183" t="s">
        <v>224</v>
      </c>
      <c r="C183" s="43">
        <v>43678</v>
      </c>
      <c r="D183" s="40">
        <v>8.09</v>
      </c>
    </row>
    <row r="184" spans="1:4" x14ac:dyDescent="0.25">
      <c r="A184">
        <v>1</v>
      </c>
      <c r="B184" t="s">
        <v>224</v>
      </c>
      <c r="C184" s="42">
        <v>43709</v>
      </c>
      <c r="D184" s="40">
        <v>8.1999999999999993</v>
      </c>
    </row>
    <row r="185" spans="1:4" x14ac:dyDescent="0.25">
      <c r="A185">
        <v>1</v>
      </c>
      <c r="B185" t="s">
        <v>224</v>
      </c>
      <c r="C185" s="43">
        <v>43739</v>
      </c>
      <c r="D185" s="40">
        <v>8.27</v>
      </c>
    </row>
    <row r="186" spans="1:4" x14ac:dyDescent="0.25">
      <c r="A186">
        <v>1</v>
      </c>
      <c r="B186" t="s">
        <v>224</v>
      </c>
      <c r="C186" s="42">
        <v>43770</v>
      </c>
      <c r="D186" s="40">
        <v>8.32</v>
      </c>
    </row>
    <row r="187" spans="1:4" x14ac:dyDescent="0.25">
      <c r="A187">
        <v>1</v>
      </c>
      <c r="B187" t="s">
        <v>224</v>
      </c>
      <c r="C187" s="43">
        <v>43800</v>
      </c>
      <c r="D187" s="40">
        <v>8.36</v>
      </c>
    </row>
    <row r="188" spans="1:4" x14ac:dyDescent="0.25">
      <c r="A188">
        <v>1</v>
      </c>
      <c r="B188" t="s">
        <v>224</v>
      </c>
      <c r="C188" s="42">
        <v>43831</v>
      </c>
      <c r="D188" s="40">
        <v>8.4499999999999993</v>
      </c>
    </row>
    <row r="189" spans="1:4" x14ac:dyDescent="0.25">
      <c r="A189">
        <v>1</v>
      </c>
      <c r="B189" t="s">
        <v>224</v>
      </c>
      <c r="C189" s="43">
        <v>43862</v>
      </c>
      <c r="D189" s="40">
        <v>8.5399999999999991</v>
      </c>
    </row>
    <row r="190" spans="1:4" x14ac:dyDescent="0.25">
      <c r="A190">
        <v>1</v>
      </c>
      <c r="B190" t="s">
        <v>224</v>
      </c>
      <c r="C190" s="42">
        <v>43891</v>
      </c>
      <c r="D190" s="41">
        <v>8.67</v>
      </c>
    </row>
    <row r="191" spans="1:4" x14ac:dyDescent="0.25">
      <c r="A191">
        <v>1</v>
      </c>
      <c r="B191" t="s">
        <v>222</v>
      </c>
      <c r="C191" s="42">
        <v>42005</v>
      </c>
      <c r="D191" s="40">
        <v>21.441947108497001</v>
      </c>
    </row>
    <row r="192" spans="1:4" x14ac:dyDescent="0.25">
      <c r="A192">
        <v>1</v>
      </c>
      <c r="B192" t="s">
        <v>222</v>
      </c>
      <c r="C192" s="43">
        <v>42036</v>
      </c>
      <c r="D192" s="40">
        <v>21.57</v>
      </c>
    </row>
    <row r="193" spans="1:4" x14ac:dyDescent="0.25">
      <c r="A193">
        <v>1</v>
      </c>
      <c r="B193" t="s">
        <v>222</v>
      </c>
      <c r="C193" s="42">
        <v>42064</v>
      </c>
      <c r="D193" s="40">
        <v>21.7</v>
      </c>
    </row>
    <row r="194" spans="1:4" x14ac:dyDescent="0.25">
      <c r="A194">
        <v>1</v>
      </c>
      <c r="B194" t="s">
        <v>222</v>
      </c>
      <c r="C194" s="43">
        <v>42095</v>
      </c>
      <c r="D194" s="40">
        <v>21.94</v>
      </c>
    </row>
    <row r="195" spans="1:4" x14ac:dyDescent="0.25">
      <c r="A195">
        <v>1</v>
      </c>
      <c r="B195" t="s">
        <v>222</v>
      </c>
      <c r="C195" s="42">
        <v>42125</v>
      </c>
      <c r="D195" s="40">
        <v>22.16</v>
      </c>
    </row>
    <row r="196" spans="1:4" x14ac:dyDescent="0.25">
      <c r="A196">
        <v>1</v>
      </c>
      <c r="B196" t="s">
        <v>222</v>
      </c>
      <c r="C196" s="43">
        <v>42156</v>
      </c>
      <c r="D196" s="40">
        <v>22.27</v>
      </c>
    </row>
    <row r="197" spans="1:4" x14ac:dyDescent="0.25">
      <c r="A197">
        <v>1</v>
      </c>
      <c r="B197" t="s">
        <v>222</v>
      </c>
      <c r="C197" s="42">
        <v>42186</v>
      </c>
      <c r="D197" s="40">
        <v>22.38</v>
      </c>
    </row>
    <row r="198" spans="1:4" x14ac:dyDescent="0.25">
      <c r="A198">
        <v>1</v>
      </c>
      <c r="B198" t="s">
        <v>222</v>
      </c>
      <c r="C198" s="43">
        <v>42217</v>
      </c>
      <c r="D198" s="40">
        <v>22.6</v>
      </c>
    </row>
    <row r="199" spans="1:4" x14ac:dyDescent="0.25">
      <c r="A199">
        <v>1</v>
      </c>
      <c r="B199" t="s">
        <v>222</v>
      </c>
      <c r="C199" s="42">
        <v>42248</v>
      </c>
      <c r="D199" s="40">
        <v>22.94</v>
      </c>
    </row>
    <row r="200" spans="1:4" x14ac:dyDescent="0.25">
      <c r="A200">
        <v>1</v>
      </c>
      <c r="B200" t="s">
        <v>222</v>
      </c>
      <c r="C200" s="43">
        <v>42278</v>
      </c>
      <c r="D200" s="40">
        <v>23.15</v>
      </c>
    </row>
    <row r="201" spans="1:4" x14ac:dyDescent="0.25">
      <c r="A201">
        <v>1</v>
      </c>
      <c r="B201" t="s">
        <v>222</v>
      </c>
      <c r="C201" s="42">
        <v>42309</v>
      </c>
      <c r="D201" s="40">
        <v>23.45</v>
      </c>
    </row>
    <row r="202" spans="1:4" x14ac:dyDescent="0.25">
      <c r="A202">
        <v>1</v>
      </c>
      <c r="B202" t="s">
        <v>222</v>
      </c>
      <c r="C202" s="43">
        <v>42339</v>
      </c>
      <c r="D202" s="40">
        <v>23.71</v>
      </c>
    </row>
    <row r="203" spans="1:4" x14ac:dyDescent="0.25">
      <c r="A203">
        <v>1</v>
      </c>
      <c r="B203" t="s">
        <v>222</v>
      </c>
      <c r="C203" s="42">
        <v>42370</v>
      </c>
      <c r="D203" s="40">
        <v>23.83</v>
      </c>
    </row>
    <row r="204" spans="1:4" x14ac:dyDescent="0.25">
      <c r="A204">
        <v>1</v>
      </c>
      <c r="B204" t="s">
        <v>222</v>
      </c>
      <c r="C204" s="43">
        <v>42401</v>
      </c>
      <c r="D204" s="40">
        <v>24.09</v>
      </c>
    </row>
    <row r="205" spans="1:4" x14ac:dyDescent="0.25">
      <c r="A205">
        <v>1</v>
      </c>
      <c r="B205" t="s">
        <v>222</v>
      </c>
      <c r="C205" s="42">
        <v>42430</v>
      </c>
      <c r="D205" s="40">
        <v>24.26</v>
      </c>
    </row>
    <row r="206" spans="1:4" x14ac:dyDescent="0.25">
      <c r="A206">
        <v>1</v>
      </c>
      <c r="B206" t="s">
        <v>222</v>
      </c>
      <c r="C206" s="43">
        <v>42461</v>
      </c>
      <c r="D206" s="40">
        <v>24.43</v>
      </c>
    </row>
    <row r="207" spans="1:4" x14ac:dyDescent="0.25">
      <c r="A207">
        <v>1</v>
      </c>
      <c r="B207" t="s">
        <v>222</v>
      </c>
      <c r="C207" s="42">
        <v>42491</v>
      </c>
      <c r="D207" s="40">
        <v>24.67</v>
      </c>
    </row>
    <row r="208" spans="1:4" x14ac:dyDescent="0.25">
      <c r="A208">
        <v>1</v>
      </c>
      <c r="B208" t="s">
        <v>222</v>
      </c>
      <c r="C208" s="43">
        <v>42522</v>
      </c>
      <c r="D208" s="40">
        <v>24.92</v>
      </c>
    </row>
    <row r="209" spans="1:4" x14ac:dyDescent="0.25">
      <c r="A209">
        <v>1</v>
      </c>
      <c r="B209" t="s">
        <v>222</v>
      </c>
      <c r="C209" s="42">
        <v>42552</v>
      </c>
      <c r="D209" s="40">
        <v>25.14</v>
      </c>
    </row>
    <row r="210" spans="1:4" x14ac:dyDescent="0.25">
      <c r="A210">
        <v>1</v>
      </c>
      <c r="B210" t="s">
        <v>222</v>
      </c>
      <c r="C210" s="43">
        <v>42583</v>
      </c>
      <c r="D210" s="40">
        <v>25.44</v>
      </c>
    </row>
    <row r="211" spans="1:4" x14ac:dyDescent="0.25">
      <c r="A211">
        <v>1</v>
      </c>
      <c r="B211" t="s">
        <v>222</v>
      </c>
      <c r="C211" s="42">
        <v>42614</v>
      </c>
      <c r="D211" s="40">
        <v>25.64</v>
      </c>
    </row>
    <row r="212" spans="1:4" x14ac:dyDescent="0.25">
      <c r="A212">
        <v>1</v>
      </c>
      <c r="B212" t="s">
        <v>222</v>
      </c>
      <c r="C212" s="43">
        <v>42644</v>
      </c>
      <c r="D212" s="40">
        <v>25.77</v>
      </c>
    </row>
    <row r="213" spans="1:4" x14ac:dyDescent="0.25">
      <c r="A213">
        <v>1</v>
      </c>
      <c r="B213" t="s">
        <v>222</v>
      </c>
      <c r="C213" s="42">
        <v>42675</v>
      </c>
      <c r="D213" s="40">
        <v>26</v>
      </c>
    </row>
    <row r="214" spans="1:4" x14ac:dyDescent="0.25">
      <c r="A214">
        <v>1</v>
      </c>
      <c r="B214" t="s">
        <v>222</v>
      </c>
      <c r="C214" s="43">
        <v>42705</v>
      </c>
      <c r="D214" s="40">
        <v>26.16</v>
      </c>
    </row>
    <row r="215" spans="1:4" x14ac:dyDescent="0.25">
      <c r="A215">
        <v>1</v>
      </c>
      <c r="B215" t="s">
        <v>222</v>
      </c>
      <c r="C215" s="42">
        <v>42736</v>
      </c>
      <c r="D215" s="40">
        <v>26.53</v>
      </c>
    </row>
    <row r="216" spans="1:4" x14ac:dyDescent="0.25">
      <c r="A216">
        <v>1</v>
      </c>
      <c r="B216" t="s">
        <v>222</v>
      </c>
      <c r="C216" s="43">
        <v>42767</v>
      </c>
      <c r="D216" s="40">
        <v>26.74</v>
      </c>
    </row>
    <row r="217" spans="1:4" x14ac:dyDescent="0.25">
      <c r="A217">
        <v>1</v>
      </c>
      <c r="B217" t="s">
        <v>222</v>
      </c>
      <c r="C217" s="42">
        <v>42795</v>
      </c>
      <c r="D217" s="40">
        <v>26.95</v>
      </c>
    </row>
    <row r="218" spans="1:4" x14ac:dyDescent="0.25">
      <c r="A218">
        <v>1</v>
      </c>
      <c r="B218" t="s">
        <v>222</v>
      </c>
      <c r="C218" s="43">
        <v>42826</v>
      </c>
      <c r="D218" s="40">
        <v>27.19</v>
      </c>
    </row>
    <row r="219" spans="1:4" x14ac:dyDescent="0.25">
      <c r="A219">
        <v>1</v>
      </c>
      <c r="B219" t="s">
        <v>222</v>
      </c>
      <c r="C219" s="42">
        <v>42856</v>
      </c>
      <c r="D219" s="40">
        <v>27.35</v>
      </c>
    </row>
    <row r="220" spans="1:4" x14ac:dyDescent="0.25">
      <c r="A220">
        <v>1</v>
      </c>
      <c r="B220" t="s">
        <v>222</v>
      </c>
      <c r="C220" s="43">
        <v>42887</v>
      </c>
      <c r="D220" s="40">
        <v>27.65</v>
      </c>
    </row>
    <row r="221" spans="1:4" x14ac:dyDescent="0.25">
      <c r="A221">
        <v>1</v>
      </c>
      <c r="B221" t="s">
        <v>222</v>
      </c>
      <c r="C221" s="42">
        <v>42917</v>
      </c>
      <c r="D221" s="40">
        <v>27.9</v>
      </c>
    </row>
    <row r="222" spans="1:4" x14ac:dyDescent="0.25">
      <c r="A222">
        <v>1</v>
      </c>
      <c r="B222" t="s">
        <v>222</v>
      </c>
      <c r="C222" s="43">
        <v>42948</v>
      </c>
      <c r="D222" s="40">
        <v>28.1</v>
      </c>
    </row>
    <row r="223" spans="1:4" x14ac:dyDescent="0.25">
      <c r="A223">
        <v>1</v>
      </c>
      <c r="B223" t="s">
        <v>222</v>
      </c>
      <c r="C223" s="42">
        <v>42979</v>
      </c>
      <c r="D223" s="40">
        <v>28.32</v>
      </c>
    </row>
    <row r="224" spans="1:4" x14ac:dyDescent="0.25">
      <c r="A224">
        <v>1</v>
      </c>
      <c r="B224" t="s">
        <v>222</v>
      </c>
      <c r="C224" s="43">
        <v>43009</v>
      </c>
      <c r="D224" s="40">
        <v>28.63</v>
      </c>
    </row>
    <row r="225" spans="1:4" x14ac:dyDescent="0.25">
      <c r="A225">
        <v>1</v>
      </c>
      <c r="B225" t="s">
        <v>222</v>
      </c>
      <c r="C225" s="42">
        <v>43040</v>
      </c>
      <c r="D225" s="40">
        <v>28.8</v>
      </c>
    </row>
    <row r="226" spans="1:4" x14ac:dyDescent="0.25">
      <c r="A226">
        <v>1</v>
      </c>
      <c r="B226" t="s">
        <v>222</v>
      </c>
      <c r="C226" s="43">
        <v>43070</v>
      </c>
      <c r="D226" s="40">
        <v>29.23</v>
      </c>
    </row>
    <row r="227" spans="1:4" x14ac:dyDescent="0.25">
      <c r="A227">
        <v>1</v>
      </c>
      <c r="B227" t="s">
        <v>222</v>
      </c>
      <c r="C227" s="42">
        <v>43101</v>
      </c>
      <c r="D227" s="40">
        <v>29.38</v>
      </c>
    </row>
    <row r="228" spans="1:4" x14ac:dyDescent="0.25">
      <c r="A228">
        <v>1</v>
      </c>
      <c r="B228" t="s">
        <v>222</v>
      </c>
      <c r="C228" s="43">
        <v>43132</v>
      </c>
      <c r="D228" s="40">
        <v>29.82</v>
      </c>
    </row>
    <row r="229" spans="1:4" x14ac:dyDescent="0.25">
      <c r="A229">
        <v>1</v>
      </c>
      <c r="B229" t="s">
        <v>222</v>
      </c>
      <c r="C229" s="42">
        <v>43160</v>
      </c>
      <c r="D229" s="40">
        <v>30.27</v>
      </c>
    </row>
    <row r="230" spans="1:4" x14ac:dyDescent="0.25">
      <c r="A230">
        <v>1</v>
      </c>
      <c r="B230" t="s">
        <v>222</v>
      </c>
      <c r="C230" s="43">
        <v>43191</v>
      </c>
      <c r="D230" s="40">
        <v>30.45</v>
      </c>
    </row>
    <row r="231" spans="1:4" x14ac:dyDescent="0.25">
      <c r="A231">
        <v>1</v>
      </c>
      <c r="B231" t="s">
        <v>222</v>
      </c>
      <c r="C231" s="42">
        <v>43221</v>
      </c>
      <c r="D231" s="40">
        <v>30.88</v>
      </c>
    </row>
    <row r="232" spans="1:4" x14ac:dyDescent="0.25">
      <c r="A232">
        <v>1</v>
      </c>
      <c r="B232" t="s">
        <v>222</v>
      </c>
      <c r="C232" s="43">
        <v>43252</v>
      </c>
      <c r="D232" s="40">
        <v>31.19</v>
      </c>
    </row>
    <row r="233" spans="1:4" x14ac:dyDescent="0.25">
      <c r="A233">
        <v>1</v>
      </c>
      <c r="B233" t="s">
        <v>222</v>
      </c>
      <c r="C233" s="42">
        <v>43282</v>
      </c>
      <c r="D233" s="40">
        <v>31.66</v>
      </c>
    </row>
    <row r="234" spans="1:4" x14ac:dyDescent="0.25">
      <c r="A234">
        <v>1</v>
      </c>
      <c r="B234" t="s">
        <v>222</v>
      </c>
      <c r="C234" s="43">
        <v>43313</v>
      </c>
      <c r="D234" s="40">
        <v>31.85</v>
      </c>
    </row>
    <row r="235" spans="1:4" x14ac:dyDescent="0.25">
      <c r="A235">
        <v>1</v>
      </c>
      <c r="B235" t="s">
        <v>222</v>
      </c>
      <c r="C235" s="42">
        <v>43344</v>
      </c>
      <c r="D235" s="40">
        <v>32.200000000000003</v>
      </c>
    </row>
    <row r="236" spans="1:4" x14ac:dyDescent="0.25">
      <c r="A236">
        <v>1</v>
      </c>
      <c r="B236" t="s">
        <v>222</v>
      </c>
      <c r="C236" s="43">
        <v>43374</v>
      </c>
      <c r="D236" s="40">
        <v>32.46</v>
      </c>
    </row>
    <row r="237" spans="1:4" x14ac:dyDescent="0.25">
      <c r="A237">
        <v>1</v>
      </c>
      <c r="B237" t="s">
        <v>222</v>
      </c>
      <c r="C237" s="42">
        <v>43405</v>
      </c>
      <c r="D237" s="40">
        <v>32.880000000000003</v>
      </c>
    </row>
    <row r="238" spans="1:4" x14ac:dyDescent="0.25">
      <c r="A238">
        <v>1</v>
      </c>
      <c r="B238" t="s">
        <v>222</v>
      </c>
      <c r="C238" s="43">
        <v>43435</v>
      </c>
      <c r="D238" s="40">
        <v>33.24</v>
      </c>
    </row>
    <row r="239" spans="1:4" x14ac:dyDescent="0.25">
      <c r="A239">
        <v>1</v>
      </c>
      <c r="B239" t="s">
        <v>222</v>
      </c>
      <c r="C239" s="42">
        <v>43466</v>
      </c>
      <c r="D239" s="40">
        <v>33.409999999999997</v>
      </c>
    </row>
    <row r="240" spans="1:4" x14ac:dyDescent="0.25">
      <c r="A240">
        <v>1</v>
      </c>
      <c r="B240" t="s">
        <v>222</v>
      </c>
      <c r="C240" s="43">
        <v>43497</v>
      </c>
      <c r="D240" s="40">
        <v>33.58</v>
      </c>
    </row>
    <row r="241" spans="1:4" x14ac:dyDescent="0.25">
      <c r="A241">
        <v>1</v>
      </c>
      <c r="B241" t="s">
        <v>222</v>
      </c>
      <c r="C241" s="42">
        <v>43525</v>
      </c>
      <c r="D241" s="40">
        <v>33.75</v>
      </c>
    </row>
    <row r="242" spans="1:4" x14ac:dyDescent="0.25">
      <c r="A242">
        <v>1</v>
      </c>
      <c r="B242" t="s">
        <v>222</v>
      </c>
      <c r="C242" s="43">
        <v>43556</v>
      </c>
      <c r="D242" s="40">
        <v>34.159999999999997</v>
      </c>
    </row>
    <row r="243" spans="1:4" x14ac:dyDescent="0.25">
      <c r="A243">
        <v>1</v>
      </c>
      <c r="B243" t="s">
        <v>222</v>
      </c>
      <c r="C243" s="42">
        <v>43586</v>
      </c>
      <c r="D243" s="40">
        <v>34.43</v>
      </c>
    </row>
    <row r="244" spans="1:4" x14ac:dyDescent="0.25">
      <c r="A244">
        <v>1</v>
      </c>
      <c r="B244" t="s">
        <v>222</v>
      </c>
      <c r="C244" s="43">
        <v>43617</v>
      </c>
      <c r="D244" s="40">
        <v>34.64</v>
      </c>
    </row>
    <row r="245" spans="1:4" x14ac:dyDescent="0.25">
      <c r="A245">
        <v>1</v>
      </c>
      <c r="B245" t="s">
        <v>222</v>
      </c>
      <c r="C245" s="42">
        <v>43647</v>
      </c>
      <c r="D245" s="40">
        <v>34.950000000000003</v>
      </c>
    </row>
    <row r="246" spans="1:4" x14ac:dyDescent="0.25">
      <c r="A246">
        <v>1</v>
      </c>
      <c r="B246" t="s">
        <v>222</v>
      </c>
      <c r="C246" s="43">
        <v>43678</v>
      </c>
      <c r="D246" s="40">
        <v>35.159999999999997</v>
      </c>
    </row>
    <row r="247" spans="1:4" x14ac:dyDescent="0.25">
      <c r="A247">
        <v>1</v>
      </c>
      <c r="B247" t="s">
        <v>222</v>
      </c>
      <c r="C247" s="42">
        <v>43709</v>
      </c>
      <c r="D247" s="40">
        <v>35.44</v>
      </c>
    </row>
    <row r="248" spans="1:4" x14ac:dyDescent="0.25">
      <c r="A248">
        <v>1</v>
      </c>
      <c r="B248" t="s">
        <v>222</v>
      </c>
      <c r="C248" s="43">
        <v>43739</v>
      </c>
      <c r="D248" s="40">
        <v>35.97</v>
      </c>
    </row>
    <row r="249" spans="1:4" x14ac:dyDescent="0.25">
      <c r="A249">
        <v>1</v>
      </c>
      <c r="B249" t="s">
        <v>222</v>
      </c>
      <c r="C249" s="42">
        <v>43770</v>
      </c>
      <c r="D249" s="40">
        <v>36.15</v>
      </c>
    </row>
    <row r="250" spans="1:4" x14ac:dyDescent="0.25">
      <c r="A250">
        <v>1</v>
      </c>
      <c r="B250" t="s">
        <v>222</v>
      </c>
      <c r="C250" s="43">
        <v>43800</v>
      </c>
      <c r="D250" s="40">
        <v>36.659999999999997</v>
      </c>
    </row>
    <row r="251" spans="1:4" x14ac:dyDescent="0.25">
      <c r="A251">
        <v>1</v>
      </c>
      <c r="B251" t="s">
        <v>222</v>
      </c>
      <c r="C251" s="42">
        <v>43831</v>
      </c>
      <c r="D251" s="40">
        <v>37.1</v>
      </c>
    </row>
    <row r="252" spans="1:4" x14ac:dyDescent="0.25">
      <c r="A252">
        <v>1</v>
      </c>
      <c r="B252" t="s">
        <v>222</v>
      </c>
      <c r="C252" s="43">
        <v>43862</v>
      </c>
      <c r="D252" s="40">
        <v>37.58</v>
      </c>
    </row>
    <row r="253" spans="1:4" x14ac:dyDescent="0.25">
      <c r="A253">
        <v>1</v>
      </c>
      <c r="B253" t="s">
        <v>222</v>
      </c>
      <c r="C253" s="42">
        <v>43891</v>
      </c>
      <c r="D253" s="41">
        <v>38.03</v>
      </c>
    </row>
    <row r="254" spans="1:4" x14ac:dyDescent="0.25">
      <c r="A254">
        <v>1</v>
      </c>
      <c r="B254" t="s">
        <v>204</v>
      </c>
      <c r="C254" s="42">
        <v>42005</v>
      </c>
      <c r="D254" s="40">
        <v>6.8823664848919988</v>
      </c>
    </row>
    <row r="255" spans="1:4" x14ac:dyDescent="0.25">
      <c r="A255">
        <v>1</v>
      </c>
      <c r="B255" t="s">
        <v>204</v>
      </c>
      <c r="C255" s="43">
        <v>42036</v>
      </c>
      <c r="D255" s="40">
        <v>6.94</v>
      </c>
    </row>
    <row r="256" spans="1:4" x14ac:dyDescent="0.25">
      <c r="A256">
        <v>1</v>
      </c>
      <c r="B256" t="s">
        <v>204</v>
      </c>
      <c r="C256" s="42">
        <v>42064</v>
      </c>
      <c r="D256" s="40">
        <v>7.01</v>
      </c>
    </row>
    <row r="257" spans="1:4" x14ac:dyDescent="0.25">
      <c r="A257">
        <v>1</v>
      </c>
      <c r="B257" t="s">
        <v>204</v>
      </c>
      <c r="C257" s="43">
        <v>42095</v>
      </c>
      <c r="D257" s="40">
        <v>7.05</v>
      </c>
    </row>
    <row r="258" spans="1:4" x14ac:dyDescent="0.25">
      <c r="A258">
        <v>1</v>
      </c>
      <c r="B258" t="s">
        <v>204</v>
      </c>
      <c r="C258" s="42">
        <v>42125</v>
      </c>
      <c r="D258" s="40">
        <v>7.09</v>
      </c>
    </row>
    <row r="259" spans="1:4" x14ac:dyDescent="0.25">
      <c r="A259">
        <v>1</v>
      </c>
      <c r="B259" t="s">
        <v>204</v>
      </c>
      <c r="C259" s="43">
        <v>42156</v>
      </c>
      <c r="D259" s="40">
        <v>7.2</v>
      </c>
    </row>
    <row r="260" spans="1:4" x14ac:dyDescent="0.25">
      <c r="A260">
        <v>1</v>
      </c>
      <c r="B260" t="s">
        <v>204</v>
      </c>
      <c r="C260" s="42">
        <v>42186</v>
      </c>
      <c r="D260" s="40">
        <v>7.24</v>
      </c>
    </row>
    <row r="261" spans="1:4" x14ac:dyDescent="0.25">
      <c r="A261">
        <v>1</v>
      </c>
      <c r="B261" t="s">
        <v>204</v>
      </c>
      <c r="C261" s="43">
        <v>42217</v>
      </c>
      <c r="D261" s="40">
        <v>7.34</v>
      </c>
    </row>
    <row r="262" spans="1:4" x14ac:dyDescent="0.25">
      <c r="A262">
        <v>1</v>
      </c>
      <c r="B262" t="s">
        <v>204</v>
      </c>
      <c r="C262" s="42">
        <v>42248</v>
      </c>
      <c r="D262" s="40">
        <v>7.44</v>
      </c>
    </row>
    <row r="263" spans="1:4" x14ac:dyDescent="0.25">
      <c r="A263">
        <v>1</v>
      </c>
      <c r="B263" t="s">
        <v>204</v>
      </c>
      <c r="C263" s="43">
        <v>42278</v>
      </c>
      <c r="D263" s="40">
        <v>7.54</v>
      </c>
    </row>
    <row r="264" spans="1:4" x14ac:dyDescent="0.25">
      <c r="A264">
        <v>1</v>
      </c>
      <c r="B264" t="s">
        <v>204</v>
      </c>
      <c r="C264" s="42">
        <v>42309</v>
      </c>
      <c r="D264" s="40">
        <v>7.6</v>
      </c>
    </row>
    <row r="265" spans="1:4" x14ac:dyDescent="0.25">
      <c r="A265">
        <v>1</v>
      </c>
      <c r="B265" t="s">
        <v>204</v>
      </c>
      <c r="C265" s="43">
        <v>42339</v>
      </c>
      <c r="D265" s="40">
        <v>7.68</v>
      </c>
    </row>
    <row r="266" spans="1:4" x14ac:dyDescent="0.25">
      <c r="A266">
        <v>1</v>
      </c>
      <c r="B266" t="s">
        <v>204</v>
      </c>
      <c r="C266" s="42">
        <v>42370</v>
      </c>
      <c r="D266" s="40">
        <v>7.8</v>
      </c>
    </row>
    <row r="267" spans="1:4" x14ac:dyDescent="0.25">
      <c r="A267">
        <v>1</v>
      </c>
      <c r="B267" t="s">
        <v>204</v>
      </c>
      <c r="C267" s="43">
        <v>42401</v>
      </c>
      <c r="D267" s="40">
        <v>7.88</v>
      </c>
    </row>
    <row r="268" spans="1:4" x14ac:dyDescent="0.25">
      <c r="A268">
        <v>1</v>
      </c>
      <c r="B268" t="s">
        <v>204</v>
      </c>
      <c r="C268" s="42">
        <v>42430</v>
      </c>
      <c r="D268" s="40">
        <v>7.99</v>
      </c>
    </row>
    <row r="269" spans="1:4" x14ac:dyDescent="0.25">
      <c r="A269">
        <v>1</v>
      </c>
      <c r="B269" t="s">
        <v>204</v>
      </c>
      <c r="C269" s="43">
        <v>42461</v>
      </c>
      <c r="D269" s="40">
        <v>8.0500000000000007</v>
      </c>
    </row>
    <row r="270" spans="1:4" x14ac:dyDescent="0.25">
      <c r="A270">
        <v>1</v>
      </c>
      <c r="B270" t="s">
        <v>204</v>
      </c>
      <c r="C270" s="42">
        <v>42491</v>
      </c>
      <c r="D270" s="40">
        <v>8.15</v>
      </c>
    </row>
    <row r="271" spans="1:4" x14ac:dyDescent="0.25">
      <c r="A271">
        <v>1</v>
      </c>
      <c r="B271" t="s">
        <v>204</v>
      </c>
      <c r="C271" s="43">
        <v>42522</v>
      </c>
      <c r="D271" s="40">
        <v>8.2100000000000009</v>
      </c>
    </row>
    <row r="272" spans="1:4" x14ac:dyDescent="0.25">
      <c r="A272">
        <v>1</v>
      </c>
      <c r="B272" t="s">
        <v>204</v>
      </c>
      <c r="C272" s="42">
        <v>42552</v>
      </c>
      <c r="D272" s="40">
        <v>8.2799999999999994</v>
      </c>
    </row>
    <row r="273" spans="1:4" x14ac:dyDescent="0.25">
      <c r="A273">
        <v>1</v>
      </c>
      <c r="B273" t="s">
        <v>204</v>
      </c>
      <c r="C273" s="43">
        <v>42583</v>
      </c>
      <c r="D273" s="40">
        <v>8.4</v>
      </c>
    </row>
    <row r="274" spans="1:4" x14ac:dyDescent="0.25">
      <c r="A274">
        <v>1</v>
      </c>
      <c r="B274" t="s">
        <v>204</v>
      </c>
      <c r="C274" s="42">
        <v>42614</v>
      </c>
      <c r="D274" s="40">
        <v>8.52</v>
      </c>
    </row>
    <row r="275" spans="1:4" x14ac:dyDescent="0.25">
      <c r="A275">
        <v>1</v>
      </c>
      <c r="B275" t="s">
        <v>204</v>
      </c>
      <c r="C275" s="43">
        <v>42644</v>
      </c>
      <c r="D275" s="40">
        <v>8.61</v>
      </c>
    </row>
    <row r="276" spans="1:4" x14ac:dyDescent="0.25">
      <c r="A276">
        <v>1</v>
      </c>
      <c r="B276" t="s">
        <v>204</v>
      </c>
      <c r="C276" s="42">
        <v>42675</v>
      </c>
      <c r="D276" s="40">
        <v>8.66</v>
      </c>
    </row>
    <row r="277" spans="1:4" x14ac:dyDescent="0.25">
      <c r="A277">
        <v>1</v>
      </c>
      <c r="B277" t="s">
        <v>204</v>
      </c>
      <c r="C277" s="43">
        <v>42705</v>
      </c>
      <c r="D277" s="40">
        <v>8.7799999999999994</v>
      </c>
    </row>
    <row r="278" spans="1:4" x14ac:dyDescent="0.25">
      <c r="A278">
        <v>1</v>
      </c>
      <c r="B278" t="s">
        <v>204</v>
      </c>
      <c r="C278" s="42">
        <v>42736</v>
      </c>
      <c r="D278" s="40">
        <v>8.85</v>
      </c>
    </row>
    <row r="279" spans="1:4" x14ac:dyDescent="0.25">
      <c r="A279">
        <v>1</v>
      </c>
      <c r="B279" t="s">
        <v>204</v>
      </c>
      <c r="C279" s="43">
        <v>42767</v>
      </c>
      <c r="D279" s="40">
        <v>8.89</v>
      </c>
    </row>
    <row r="280" spans="1:4" x14ac:dyDescent="0.25">
      <c r="A280">
        <v>1</v>
      </c>
      <c r="B280" t="s">
        <v>204</v>
      </c>
      <c r="C280" s="42">
        <v>42795</v>
      </c>
      <c r="D280" s="40">
        <v>9</v>
      </c>
    </row>
    <row r="281" spans="1:4" x14ac:dyDescent="0.25">
      <c r="A281">
        <v>1</v>
      </c>
      <c r="B281" t="s">
        <v>204</v>
      </c>
      <c r="C281" s="43">
        <v>42826</v>
      </c>
      <c r="D281" s="40">
        <v>9.0500000000000007</v>
      </c>
    </row>
    <row r="282" spans="1:4" x14ac:dyDescent="0.25">
      <c r="A282">
        <v>1</v>
      </c>
      <c r="B282" t="s">
        <v>204</v>
      </c>
      <c r="C282" s="42">
        <v>42856</v>
      </c>
      <c r="D282" s="40">
        <v>9.1</v>
      </c>
    </row>
    <row r="283" spans="1:4" x14ac:dyDescent="0.25">
      <c r="A283">
        <v>1</v>
      </c>
      <c r="B283" t="s">
        <v>204</v>
      </c>
      <c r="C283" s="43">
        <v>42887</v>
      </c>
      <c r="D283" s="40">
        <v>9.2200000000000006</v>
      </c>
    </row>
    <row r="284" spans="1:4" x14ac:dyDescent="0.25">
      <c r="A284">
        <v>1</v>
      </c>
      <c r="B284" t="s">
        <v>204</v>
      </c>
      <c r="C284" s="42">
        <v>42917</v>
      </c>
      <c r="D284" s="40">
        <v>9.34</v>
      </c>
    </row>
    <row r="285" spans="1:4" x14ac:dyDescent="0.25">
      <c r="A285">
        <v>1</v>
      </c>
      <c r="B285" t="s">
        <v>204</v>
      </c>
      <c r="C285" s="43">
        <v>42948</v>
      </c>
      <c r="D285" s="40">
        <v>9.4600000000000009</v>
      </c>
    </row>
    <row r="286" spans="1:4" x14ac:dyDescent="0.25">
      <c r="A286">
        <v>1</v>
      </c>
      <c r="B286" t="s">
        <v>204</v>
      </c>
      <c r="C286" s="42">
        <v>42979</v>
      </c>
      <c r="D286" s="40">
        <v>9.5399999999999991</v>
      </c>
    </row>
    <row r="287" spans="1:4" x14ac:dyDescent="0.25">
      <c r="A287">
        <v>1</v>
      </c>
      <c r="B287" t="s">
        <v>204</v>
      </c>
      <c r="C287" s="43">
        <v>43009</v>
      </c>
      <c r="D287" s="40">
        <v>9.64</v>
      </c>
    </row>
    <row r="288" spans="1:4" x14ac:dyDescent="0.25">
      <c r="A288">
        <v>1</v>
      </c>
      <c r="B288" t="s">
        <v>204</v>
      </c>
      <c r="C288" s="42">
        <v>43040</v>
      </c>
      <c r="D288" s="40">
        <v>9.7100000000000009</v>
      </c>
    </row>
    <row r="289" spans="1:4" x14ac:dyDescent="0.25">
      <c r="A289">
        <v>1</v>
      </c>
      <c r="B289" t="s">
        <v>204</v>
      </c>
      <c r="C289" s="43">
        <v>43070</v>
      </c>
      <c r="D289" s="40">
        <v>9.84</v>
      </c>
    </row>
    <row r="290" spans="1:4" x14ac:dyDescent="0.25">
      <c r="A290">
        <v>1</v>
      </c>
      <c r="B290" t="s">
        <v>204</v>
      </c>
      <c r="C290" s="42">
        <v>43101</v>
      </c>
      <c r="D290" s="40">
        <v>9.9</v>
      </c>
    </row>
    <row r="291" spans="1:4" x14ac:dyDescent="0.25">
      <c r="A291">
        <v>1</v>
      </c>
      <c r="B291" t="s">
        <v>204</v>
      </c>
      <c r="C291" s="43">
        <v>43132</v>
      </c>
      <c r="D291" s="40">
        <v>10.01</v>
      </c>
    </row>
    <row r="292" spans="1:4" x14ac:dyDescent="0.25">
      <c r="A292">
        <v>1</v>
      </c>
      <c r="B292" t="s">
        <v>204</v>
      </c>
      <c r="C292" s="42">
        <v>43160</v>
      </c>
      <c r="D292" s="40">
        <v>10.119999999999999</v>
      </c>
    </row>
    <row r="293" spans="1:4" x14ac:dyDescent="0.25">
      <c r="A293">
        <v>1</v>
      </c>
      <c r="B293" t="s">
        <v>204</v>
      </c>
      <c r="C293" s="43">
        <v>43191</v>
      </c>
      <c r="D293" s="40">
        <v>10.23</v>
      </c>
    </row>
    <row r="294" spans="1:4" x14ac:dyDescent="0.25">
      <c r="A294">
        <v>1</v>
      </c>
      <c r="B294" t="s">
        <v>204</v>
      </c>
      <c r="C294" s="42">
        <v>43221</v>
      </c>
      <c r="D294" s="40">
        <v>10.35</v>
      </c>
    </row>
    <row r="295" spans="1:4" x14ac:dyDescent="0.25">
      <c r="A295">
        <v>1</v>
      </c>
      <c r="B295" t="s">
        <v>204</v>
      </c>
      <c r="C295" s="43">
        <v>43252</v>
      </c>
      <c r="D295" s="40">
        <v>10.49</v>
      </c>
    </row>
    <row r="296" spans="1:4" x14ac:dyDescent="0.25">
      <c r="A296">
        <v>1</v>
      </c>
      <c r="B296" t="s">
        <v>204</v>
      </c>
      <c r="C296" s="42">
        <v>43282</v>
      </c>
      <c r="D296" s="40">
        <v>10.62</v>
      </c>
    </row>
    <row r="297" spans="1:4" x14ac:dyDescent="0.25">
      <c r="A297">
        <v>1</v>
      </c>
      <c r="B297" t="s">
        <v>204</v>
      </c>
      <c r="C297" s="43">
        <v>43313</v>
      </c>
      <c r="D297" s="40">
        <v>10.67</v>
      </c>
    </row>
    <row r="298" spans="1:4" x14ac:dyDescent="0.25">
      <c r="A298">
        <v>1</v>
      </c>
      <c r="B298" t="s">
        <v>204</v>
      </c>
      <c r="C298" s="42">
        <v>43344</v>
      </c>
      <c r="D298" s="40">
        <v>10.83</v>
      </c>
    </row>
    <row r="299" spans="1:4" x14ac:dyDescent="0.25">
      <c r="A299">
        <v>1</v>
      </c>
      <c r="B299" t="s">
        <v>204</v>
      </c>
      <c r="C299" s="43">
        <v>43374</v>
      </c>
      <c r="D299" s="40">
        <v>10.96</v>
      </c>
    </row>
    <row r="300" spans="1:4" x14ac:dyDescent="0.25">
      <c r="A300">
        <v>1</v>
      </c>
      <c r="B300" t="s">
        <v>204</v>
      </c>
      <c r="C300" s="42">
        <v>43405</v>
      </c>
      <c r="D300" s="40">
        <v>11.1</v>
      </c>
    </row>
    <row r="301" spans="1:4" x14ac:dyDescent="0.25">
      <c r="A301">
        <v>1</v>
      </c>
      <c r="B301" t="s">
        <v>204</v>
      </c>
      <c r="C301" s="43">
        <v>43435</v>
      </c>
      <c r="D301" s="40">
        <v>11.18</v>
      </c>
    </row>
    <row r="302" spans="1:4" x14ac:dyDescent="0.25">
      <c r="A302">
        <v>1</v>
      </c>
      <c r="B302" t="s">
        <v>204</v>
      </c>
      <c r="C302" s="42">
        <v>43466</v>
      </c>
      <c r="D302" s="40">
        <v>11.29</v>
      </c>
    </row>
    <row r="303" spans="1:4" x14ac:dyDescent="0.25">
      <c r="A303">
        <v>1</v>
      </c>
      <c r="B303" t="s">
        <v>204</v>
      </c>
      <c r="C303" s="43">
        <v>43497</v>
      </c>
      <c r="D303" s="40">
        <v>11.37</v>
      </c>
    </row>
    <row r="304" spans="1:4" x14ac:dyDescent="0.25">
      <c r="A304">
        <v>1</v>
      </c>
      <c r="B304" t="s">
        <v>204</v>
      </c>
      <c r="C304" s="42">
        <v>43525</v>
      </c>
      <c r="D304" s="40">
        <v>11.47</v>
      </c>
    </row>
    <row r="305" spans="1:4" x14ac:dyDescent="0.25">
      <c r="A305">
        <v>1</v>
      </c>
      <c r="B305" t="s">
        <v>204</v>
      </c>
      <c r="C305" s="43">
        <v>43556</v>
      </c>
      <c r="D305" s="40">
        <v>11.6</v>
      </c>
    </row>
    <row r="306" spans="1:4" x14ac:dyDescent="0.25">
      <c r="A306">
        <v>1</v>
      </c>
      <c r="B306" t="s">
        <v>204</v>
      </c>
      <c r="C306" s="42">
        <v>43586</v>
      </c>
      <c r="D306" s="40">
        <v>11.76</v>
      </c>
    </row>
    <row r="307" spans="1:4" x14ac:dyDescent="0.25">
      <c r="A307">
        <v>1</v>
      </c>
      <c r="B307" t="s">
        <v>204</v>
      </c>
      <c r="C307" s="43">
        <v>43617</v>
      </c>
      <c r="D307" s="40">
        <v>11.84</v>
      </c>
    </row>
    <row r="308" spans="1:4" x14ac:dyDescent="0.25">
      <c r="A308">
        <v>1</v>
      </c>
      <c r="B308" t="s">
        <v>204</v>
      </c>
      <c r="C308" s="42">
        <v>43647</v>
      </c>
      <c r="D308" s="40">
        <v>11.99</v>
      </c>
    </row>
    <row r="309" spans="1:4" x14ac:dyDescent="0.25">
      <c r="A309">
        <v>1</v>
      </c>
      <c r="B309" t="s">
        <v>204</v>
      </c>
      <c r="C309" s="43">
        <v>43678</v>
      </c>
      <c r="D309" s="40">
        <v>12.09</v>
      </c>
    </row>
    <row r="310" spans="1:4" x14ac:dyDescent="0.25">
      <c r="A310">
        <v>1</v>
      </c>
      <c r="B310" t="s">
        <v>204</v>
      </c>
      <c r="C310" s="42">
        <v>43709</v>
      </c>
      <c r="D310" s="40">
        <v>12.2</v>
      </c>
    </row>
    <row r="311" spans="1:4" x14ac:dyDescent="0.25">
      <c r="A311">
        <v>1</v>
      </c>
      <c r="B311" t="s">
        <v>204</v>
      </c>
      <c r="C311" s="43">
        <v>43739</v>
      </c>
      <c r="D311" s="40">
        <v>12.33</v>
      </c>
    </row>
    <row r="312" spans="1:4" x14ac:dyDescent="0.25">
      <c r="A312">
        <v>1</v>
      </c>
      <c r="B312" t="s">
        <v>204</v>
      </c>
      <c r="C312" s="42">
        <v>43770</v>
      </c>
      <c r="D312" s="40">
        <v>12.49</v>
      </c>
    </row>
    <row r="313" spans="1:4" x14ac:dyDescent="0.25">
      <c r="A313">
        <v>1</v>
      </c>
      <c r="B313" t="s">
        <v>204</v>
      </c>
      <c r="C313" s="43">
        <v>43800</v>
      </c>
      <c r="D313" s="40">
        <v>12.64</v>
      </c>
    </row>
    <row r="314" spans="1:4" x14ac:dyDescent="0.25">
      <c r="A314">
        <v>1</v>
      </c>
      <c r="B314" t="s">
        <v>204</v>
      </c>
      <c r="C314" s="42">
        <v>43831</v>
      </c>
      <c r="D314" s="40">
        <v>12.74</v>
      </c>
    </row>
    <row r="315" spans="1:4" x14ac:dyDescent="0.25">
      <c r="A315">
        <v>1</v>
      </c>
      <c r="B315" t="s">
        <v>204</v>
      </c>
      <c r="C315" s="43">
        <v>43862</v>
      </c>
      <c r="D315" s="40">
        <v>12.89</v>
      </c>
    </row>
    <row r="316" spans="1:4" x14ac:dyDescent="0.25">
      <c r="A316">
        <v>1</v>
      </c>
      <c r="B316" t="s">
        <v>204</v>
      </c>
      <c r="C316" s="42">
        <v>43891</v>
      </c>
      <c r="D316" s="41">
        <v>12.99</v>
      </c>
    </row>
    <row r="317" spans="1:4" x14ac:dyDescent="0.25">
      <c r="A317">
        <v>1</v>
      </c>
      <c r="B317" t="s">
        <v>205</v>
      </c>
      <c r="C317" s="42">
        <v>42005</v>
      </c>
      <c r="D317" s="40">
        <v>8.3669806181670001</v>
      </c>
    </row>
    <row r="318" spans="1:4" x14ac:dyDescent="0.25">
      <c r="A318">
        <v>1</v>
      </c>
      <c r="B318" t="s">
        <v>205</v>
      </c>
      <c r="C318" s="43">
        <v>42036</v>
      </c>
      <c r="D318" s="40">
        <v>8.43</v>
      </c>
    </row>
    <row r="319" spans="1:4" x14ac:dyDescent="0.25">
      <c r="A319">
        <v>1</v>
      </c>
      <c r="B319" t="s">
        <v>205</v>
      </c>
      <c r="C319" s="42">
        <v>42064</v>
      </c>
      <c r="D319" s="40">
        <v>8.51</v>
      </c>
    </row>
    <row r="320" spans="1:4" x14ac:dyDescent="0.25">
      <c r="A320">
        <v>1</v>
      </c>
      <c r="B320" t="s">
        <v>205</v>
      </c>
      <c r="C320" s="43">
        <v>42095</v>
      </c>
      <c r="D320" s="40">
        <v>8.6300000000000008</v>
      </c>
    </row>
    <row r="321" spans="1:4" x14ac:dyDescent="0.25">
      <c r="A321">
        <v>1</v>
      </c>
      <c r="B321" t="s">
        <v>205</v>
      </c>
      <c r="C321" s="42">
        <v>42125</v>
      </c>
      <c r="D321" s="40">
        <v>8.74</v>
      </c>
    </row>
    <row r="322" spans="1:4" x14ac:dyDescent="0.25">
      <c r="A322">
        <v>1</v>
      </c>
      <c r="B322" t="s">
        <v>205</v>
      </c>
      <c r="C322" s="43">
        <v>42156</v>
      </c>
      <c r="D322" s="40">
        <v>8.7899999999999991</v>
      </c>
    </row>
    <row r="323" spans="1:4" x14ac:dyDescent="0.25">
      <c r="A323">
        <v>1</v>
      </c>
      <c r="B323" t="s">
        <v>205</v>
      </c>
      <c r="C323" s="42">
        <v>42186</v>
      </c>
      <c r="D323" s="40">
        <v>8.8800000000000008</v>
      </c>
    </row>
    <row r="324" spans="1:4" x14ac:dyDescent="0.25">
      <c r="A324">
        <v>1</v>
      </c>
      <c r="B324" t="s">
        <v>205</v>
      </c>
      <c r="C324" s="43">
        <v>42217</v>
      </c>
      <c r="D324" s="40">
        <v>9</v>
      </c>
    </row>
    <row r="325" spans="1:4" x14ac:dyDescent="0.25">
      <c r="A325">
        <v>1</v>
      </c>
      <c r="B325" t="s">
        <v>205</v>
      </c>
      <c r="C325" s="42">
        <v>42248</v>
      </c>
      <c r="D325" s="40">
        <v>9.1</v>
      </c>
    </row>
    <row r="326" spans="1:4" x14ac:dyDescent="0.25">
      <c r="A326">
        <v>1</v>
      </c>
      <c r="B326" t="s">
        <v>205</v>
      </c>
      <c r="C326" s="43">
        <v>42278</v>
      </c>
      <c r="D326" s="40">
        <v>9.15</v>
      </c>
    </row>
    <row r="327" spans="1:4" x14ac:dyDescent="0.25">
      <c r="A327">
        <v>1</v>
      </c>
      <c r="B327" t="s">
        <v>205</v>
      </c>
      <c r="C327" s="42">
        <v>42309</v>
      </c>
      <c r="D327" s="40">
        <v>9.2899999999999991</v>
      </c>
    </row>
    <row r="328" spans="1:4" x14ac:dyDescent="0.25">
      <c r="A328">
        <v>1</v>
      </c>
      <c r="B328" t="s">
        <v>205</v>
      </c>
      <c r="C328" s="43">
        <v>42339</v>
      </c>
      <c r="D328" s="40">
        <v>9.36</v>
      </c>
    </row>
    <row r="329" spans="1:4" x14ac:dyDescent="0.25">
      <c r="A329">
        <v>1</v>
      </c>
      <c r="B329" t="s">
        <v>205</v>
      </c>
      <c r="C329" s="42">
        <v>42370</v>
      </c>
      <c r="D329" s="40">
        <v>9.41</v>
      </c>
    </row>
    <row r="330" spans="1:4" x14ac:dyDescent="0.25">
      <c r="A330">
        <v>1</v>
      </c>
      <c r="B330" t="s">
        <v>205</v>
      </c>
      <c r="C330" s="43">
        <v>42401</v>
      </c>
      <c r="D330" s="40">
        <v>9.5399999999999991</v>
      </c>
    </row>
    <row r="331" spans="1:4" x14ac:dyDescent="0.25">
      <c r="A331">
        <v>1</v>
      </c>
      <c r="B331" t="s">
        <v>205</v>
      </c>
      <c r="C331" s="42">
        <v>42430</v>
      </c>
      <c r="D331" s="40">
        <v>9.61</v>
      </c>
    </row>
    <row r="332" spans="1:4" x14ac:dyDescent="0.25">
      <c r="A332">
        <v>1</v>
      </c>
      <c r="B332" t="s">
        <v>205</v>
      </c>
      <c r="C332" s="43">
        <v>42461</v>
      </c>
      <c r="D332" s="40">
        <v>9.6999999999999993</v>
      </c>
    </row>
    <row r="333" spans="1:4" x14ac:dyDescent="0.25">
      <c r="A333">
        <v>1</v>
      </c>
      <c r="B333" t="s">
        <v>205</v>
      </c>
      <c r="C333" s="42">
        <v>42491</v>
      </c>
      <c r="D333" s="40">
        <v>9.76</v>
      </c>
    </row>
    <row r="334" spans="1:4" x14ac:dyDescent="0.25">
      <c r="A334">
        <v>1</v>
      </c>
      <c r="B334" t="s">
        <v>205</v>
      </c>
      <c r="C334" s="43">
        <v>42522</v>
      </c>
      <c r="D334" s="40">
        <v>9.9</v>
      </c>
    </row>
    <row r="335" spans="1:4" x14ac:dyDescent="0.25">
      <c r="A335">
        <v>1</v>
      </c>
      <c r="B335" t="s">
        <v>205</v>
      </c>
      <c r="C335" s="42">
        <v>42552</v>
      </c>
      <c r="D335" s="40">
        <v>10.029999999999999</v>
      </c>
    </row>
    <row r="336" spans="1:4" x14ac:dyDescent="0.25">
      <c r="A336">
        <v>1</v>
      </c>
      <c r="B336" t="s">
        <v>205</v>
      </c>
      <c r="C336" s="43">
        <v>42583</v>
      </c>
      <c r="D336" s="40">
        <v>10.119999999999999</v>
      </c>
    </row>
    <row r="337" spans="1:4" x14ac:dyDescent="0.25">
      <c r="A337">
        <v>1</v>
      </c>
      <c r="B337" t="s">
        <v>205</v>
      </c>
      <c r="C337" s="42">
        <v>42614</v>
      </c>
      <c r="D337" s="40">
        <v>10.18</v>
      </c>
    </row>
    <row r="338" spans="1:4" x14ac:dyDescent="0.25">
      <c r="A338">
        <v>1</v>
      </c>
      <c r="B338" t="s">
        <v>205</v>
      </c>
      <c r="C338" s="43">
        <v>42644</v>
      </c>
      <c r="D338" s="40">
        <v>10.3</v>
      </c>
    </row>
    <row r="339" spans="1:4" x14ac:dyDescent="0.25">
      <c r="A339">
        <v>1</v>
      </c>
      <c r="B339" t="s">
        <v>205</v>
      </c>
      <c r="C339" s="42">
        <v>42675</v>
      </c>
      <c r="D339" s="40">
        <v>10.35</v>
      </c>
    </row>
    <row r="340" spans="1:4" x14ac:dyDescent="0.25">
      <c r="A340">
        <v>1</v>
      </c>
      <c r="B340" t="s">
        <v>205</v>
      </c>
      <c r="C340" s="43">
        <v>42705</v>
      </c>
      <c r="D340" s="40">
        <v>10.46</v>
      </c>
    </row>
    <row r="341" spans="1:4" x14ac:dyDescent="0.25">
      <c r="A341">
        <v>1</v>
      </c>
      <c r="B341" t="s">
        <v>205</v>
      </c>
      <c r="C341" s="42">
        <v>42736</v>
      </c>
      <c r="D341" s="40">
        <v>10.56</v>
      </c>
    </row>
    <row r="342" spans="1:4" x14ac:dyDescent="0.25">
      <c r="A342">
        <v>1</v>
      </c>
      <c r="B342" t="s">
        <v>205</v>
      </c>
      <c r="C342" s="43">
        <v>42767</v>
      </c>
      <c r="D342" s="40">
        <v>10.63</v>
      </c>
    </row>
    <row r="343" spans="1:4" x14ac:dyDescent="0.25">
      <c r="A343">
        <v>1</v>
      </c>
      <c r="B343" t="s">
        <v>205</v>
      </c>
      <c r="C343" s="42">
        <v>42795</v>
      </c>
      <c r="D343" s="40">
        <v>10.7</v>
      </c>
    </row>
    <row r="344" spans="1:4" x14ac:dyDescent="0.25">
      <c r="A344">
        <v>1</v>
      </c>
      <c r="B344" t="s">
        <v>205</v>
      </c>
      <c r="C344" s="43">
        <v>42826</v>
      </c>
      <c r="D344" s="40">
        <v>10.85</v>
      </c>
    </row>
    <row r="345" spans="1:4" x14ac:dyDescent="0.25">
      <c r="A345">
        <v>1</v>
      </c>
      <c r="B345" t="s">
        <v>205</v>
      </c>
      <c r="C345" s="42">
        <v>42856</v>
      </c>
      <c r="D345" s="40">
        <v>10.94</v>
      </c>
    </row>
    <row r="346" spans="1:4" x14ac:dyDescent="0.25">
      <c r="A346">
        <v>1</v>
      </c>
      <c r="B346" t="s">
        <v>205</v>
      </c>
      <c r="C346" s="43">
        <v>42887</v>
      </c>
      <c r="D346" s="40">
        <v>11.07</v>
      </c>
    </row>
    <row r="347" spans="1:4" x14ac:dyDescent="0.25">
      <c r="A347">
        <v>1</v>
      </c>
      <c r="B347" t="s">
        <v>205</v>
      </c>
      <c r="C347" s="42">
        <v>42917</v>
      </c>
      <c r="D347" s="40">
        <v>11.15</v>
      </c>
    </row>
    <row r="348" spans="1:4" x14ac:dyDescent="0.25">
      <c r="A348">
        <v>1</v>
      </c>
      <c r="B348" t="s">
        <v>205</v>
      </c>
      <c r="C348" s="43">
        <v>42948</v>
      </c>
      <c r="D348" s="40">
        <v>11.32</v>
      </c>
    </row>
    <row r="349" spans="1:4" x14ac:dyDescent="0.25">
      <c r="A349">
        <v>1</v>
      </c>
      <c r="B349" t="s">
        <v>205</v>
      </c>
      <c r="C349" s="42">
        <v>42979</v>
      </c>
      <c r="D349" s="40">
        <v>11.38</v>
      </c>
    </row>
    <row r="350" spans="1:4" x14ac:dyDescent="0.25">
      <c r="A350">
        <v>1</v>
      </c>
      <c r="B350" t="s">
        <v>205</v>
      </c>
      <c r="C350" s="43">
        <v>43009</v>
      </c>
      <c r="D350" s="40">
        <v>11.51</v>
      </c>
    </row>
    <row r="351" spans="1:4" x14ac:dyDescent="0.25">
      <c r="A351">
        <v>1</v>
      </c>
      <c r="B351" t="s">
        <v>205</v>
      </c>
      <c r="C351" s="42">
        <v>43040</v>
      </c>
      <c r="D351" s="40">
        <v>11.6</v>
      </c>
    </row>
    <row r="352" spans="1:4" x14ac:dyDescent="0.25">
      <c r="A352">
        <v>1</v>
      </c>
      <c r="B352" t="s">
        <v>205</v>
      </c>
      <c r="C352" s="43">
        <v>43070</v>
      </c>
      <c r="D352" s="40">
        <v>11.76</v>
      </c>
    </row>
    <row r="353" spans="1:4" x14ac:dyDescent="0.25">
      <c r="A353">
        <v>1</v>
      </c>
      <c r="B353" t="s">
        <v>205</v>
      </c>
      <c r="C353" s="42">
        <v>43101</v>
      </c>
      <c r="D353" s="40">
        <v>11.83</v>
      </c>
    </row>
    <row r="354" spans="1:4" x14ac:dyDescent="0.25">
      <c r="A354">
        <v>1</v>
      </c>
      <c r="B354" t="s">
        <v>205</v>
      </c>
      <c r="C354" s="43">
        <v>43132</v>
      </c>
      <c r="D354" s="40">
        <v>11.89</v>
      </c>
    </row>
    <row r="355" spans="1:4" x14ac:dyDescent="0.25">
      <c r="A355">
        <v>1</v>
      </c>
      <c r="B355" t="s">
        <v>205</v>
      </c>
      <c r="C355" s="42">
        <v>43160</v>
      </c>
      <c r="D355" s="40">
        <v>12.07</v>
      </c>
    </row>
    <row r="356" spans="1:4" x14ac:dyDescent="0.25">
      <c r="A356">
        <v>1</v>
      </c>
      <c r="B356" t="s">
        <v>205</v>
      </c>
      <c r="C356" s="43">
        <v>43191</v>
      </c>
      <c r="D356" s="40">
        <v>12.2</v>
      </c>
    </row>
    <row r="357" spans="1:4" x14ac:dyDescent="0.25">
      <c r="A357">
        <v>1</v>
      </c>
      <c r="B357" t="s">
        <v>205</v>
      </c>
      <c r="C357" s="42">
        <v>43221</v>
      </c>
      <c r="D357" s="40">
        <v>12.31</v>
      </c>
    </row>
    <row r="358" spans="1:4" x14ac:dyDescent="0.25">
      <c r="A358">
        <v>1</v>
      </c>
      <c r="B358" t="s">
        <v>205</v>
      </c>
      <c r="C358" s="43">
        <v>43252</v>
      </c>
      <c r="D358" s="40">
        <v>12.41</v>
      </c>
    </row>
    <row r="359" spans="1:4" x14ac:dyDescent="0.25">
      <c r="A359">
        <v>1</v>
      </c>
      <c r="B359" t="s">
        <v>205</v>
      </c>
      <c r="C359" s="42">
        <v>43282</v>
      </c>
      <c r="D359" s="40">
        <v>12.56</v>
      </c>
    </row>
    <row r="360" spans="1:4" x14ac:dyDescent="0.25">
      <c r="A360">
        <v>1</v>
      </c>
      <c r="B360" t="s">
        <v>205</v>
      </c>
      <c r="C360" s="43">
        <v>43313</v>
      </c>
      <c r="D360" s="40">
        <v>12.75</v>
      </c>
    </row>
    <row r="361" spans="1:4" x14ac:dyDescent="0.25">
      <c r="A361">
        <v>1</v>
      </c>
      <c r="B361" t="s">
        <v>205</v>
      </c>
      <c r="C361" s="42">
        <v>43344</v>
      </c>
      <c r="D361" s="40">
        <v>12.89</v>
      </c>
    </row>
    <row r="362" spans="1:4" x14ac:dyDescent="0.25">
      <c r="A362">
        <v>1</v>
      </c>
      <c r="B362" t="s">
        <v>205</v>
      </c>
      <c r="C362" s="43">
        <v>43374</v>
      </c>
      <c r="D362" s="40">
        <v>13.04</v>
      </c>
    </row>
    <row r="363" spans="1:4" x14ac:dyDescent="0.25">
      <c r="A363">
        <v>1</v>
      </c>
      <c r="B363" t="s">
        <v>205</v>
      </c>
      <c r="C363" s="42">
        <v>43405</v>
      </c>
      <c r="D363" s="40">
        <v>13.14</v>
      </c>
    </row>
    <row r="364" spans="1:4" x14ac:dyDescent="0.25">
      <c r="A364">
        <v>1</v>
      </c>
      <c r="B364" t="s">
        <v>205</v>
      </c>
      <c r="C364" s="43">
        <v>43435</v>
      </c>
      <c r="D364" s="40">
        <v>13.27</v>
      </c>
    </row>
    <row r="365" spans="1:4" x14ac:dyDescent="0.25">
      <c r="A365">
        <v>1</v>
      </c>
      <c r="B365" t="s">
        <v>205</v>
      </c>
      <c r="C365" s="42">
        <v>43466</v>
      </c>
      <c r="D365" s="40">
        <v>13.42</v>
      </c>
    </row>
    <row r="366" spans="1:4" x14ac:dyDescent="0.25">
      <c r="A366">
        <v>1</v>
      </c>
      <c r="B366" t="s">
        <v>205</v>
      </c>
      <c r="C366" s="43">
        <v>43497</v>
      </c>
      <c r="D366" s="40">
        <v>13.59</v>
      </c>
    </row>
    <row r="367" spans="1:4" x14ac:dyDescent="0.25">
      <c r="A367">
        <v>1</v>
      </c>
      <c r="B367" t="s">
        <v>205</v>
      </c>
      <c r="C367" s="42">
        <v>43525</v>
      </c>
      <c r="D367" s="40">
        <v>13.69</v>
      </c>
    </row>
    <row r="368" spans="1:4" x14ac:dyDescent="0.25">
      <c r="A368">
        <v>1</v>
      </c>
      <c r="B368" t="s">
        <v>205</v>
      </c>
      <c r="C368" s="43">
        <v>43556</v>
      </c>
      <c r="D368" s="40">
        <v>13.8</v>
      </c>
    </row>
    <row r="369" spans="1:4" x14ac:dyDescent="0.25">
      <c r="A369">
        <v>1</v>
      </c>
      <c r="B369" t="s">
        <v>205</v>
      </c>
      <c r="C369" s="42">
        <v>43586</v>
      </c>
      <c r="D369" s="40">
        <v>13.97</v>
      </c>
    </row>
    <row r="370" spans="1:4" x14ac:dyDescent="0.25">
      <c r="A370">
        <v>1</v>
      </c>
      <c r="B370" t="s">
        <v>205</v>
      </c>
      <c r="C370" s="43">
        <v>43617</v>
      </c>
      <c r="D370" s="40">
        <v>14.12</v>
      </c>
    </row>
    <row r="371" spans="1:4" x14ac:dyDescent="0.25">
      <c r="A371">
        <v>1</v>
      </c>
      <c r="B371" t="s">
        <v>205</v>
      </c>
      <c r="C371" s="42">
        <v>43647</v>
      </c>
      <c r="D371" s="40">
        <v>14.23</v>
      </c>
    </row>
    <row r="372" spans="1:4" x14ac:dyDescent="0.25">
      <c r="A372">
        <v>1</v>
      </c>
      <c r="B372" t="s">
        <v>205</v>
      </c>
      <c r="C372" s="43">
        <v>43678</v>
      </c>
      <c r="D372" s="40">
        <v>14.44</v>
      </c>
    </row>
    <row r="373" spans="1:4" x14ac:dyDescent="0.25">
      <c r="A373">
        <v>1</v>
      </c>
      <c r="B373" t="s">
        <v>205</v>
      </c>
      <c r="C373" s="42">
        <v>43709</v>
      </c>
      <c r="D373" s="40">
        <v>14.64</v>
      </c>
    </row>
    <row r="374" spans="1:4" x14ac:dyDescent="0.25">
      <c r="A374">
        <v>1</v>
      </c>
      <c r="B374" t="s">
        <v>205</v>
      </c>
      <c r="C374" s="43">
        <v>43739</v>
      </c>
      <c r="D374" s="40">
        <v>14.83</v>
      </c>
    </row>
    <row r="375" spans="1:4" x14ac:dyDescent="0.25">
      <c r="A375">
        <v>1</v>
      </c>
      <c r="B375" t="s">
        <v>205</v>
      </c>
      <c r="C375" s="42">
        <v>43770</v>
      </c>
      <c r="D375" s="40">
        <v>14.96</v>
      </c>
    </row>
    <row r="376" spans="1:4" x14ac:dyDescent="0.25">
      <c r="A376">
        <v>1</v>
      </c>
      <c r="B376" t="s">
        <v>205</v>
      </c>
      <c r="C376" s="43">
        <v>43800</v>
      </c>
      <c r="D376" s="40">
        <v>15.06</v>
      </c>
    </row>
    <row r="377" spans="1:4" x14ac:dyDescent="0.25">
      <c r="A377">
        <v>1</v>
      </c>
      <c r="B377" t="s">
        <v>205</v>
      </c>
      <c r="C377" s="42">
        <v>43831</v>
      </c>
      <c r="D377" s="40">
        <v>15.18</v>
      </c>
    </row>
    <row r="378" spans="1:4" x14ac:dyDescent="0.25">
      <c r="A378">
        <v>1</v>
      </c>
      <c r="B378" t="s">
        <v>205</v>
      </c>
      <c r="C378" s="43">
        <v>43862</v>
      </c>
      <c r="D378" s="40">
        <v>15.3</v>
      </c>
    </row>
    <row r="379" spans="1:4" x14ac:dyDescent="0.25">
      <c r="A379">
        <v>1</v>
      </c>
      <c r="B379" t="s">
        <v>205</v>
      </c>
      <c r="C379" s="42">
        <v>43891</v>
      </c>
      <c r="D379" s="41">
        <v>15.47</v>
      </c>
    </row>
    <row r="380" spans="1:4" x14ac:dyDescent="0.25">
      <c r="A380">
        <v>2</v>
      </c>
      <c r="B380" t="s">
        <v>210</v>
      </c>
      <c r="C380" s="42">
        <v>42005</v>
      </c>
      <c r="D380" s="40">
        <v>3.149285257516</v>
      </c>
    </row>
    <row r="381" spans="1:4" x14ac:dyDescent="0.25">
      <c r="A381">
        <v>2</v>
      </c>
      <c r="B381" t="s">
        <v>210</v>
      </c>
      <c r="C381" s="43">
        <v>42036</v>
      </c>
      <c r="D381" s="40">
        <v>3.18</v>
      </c>
    </row>
    <row r="382" spans="1:4" x14ac:dyDescent="0.25">
      <c r="A382">
        <v>2</v>
      </c>
      <c r="B382" t="s">
        <v>210</v>
      </c>
      <c r="C382" s="42">
        <v>42064</v>
      </c>
      <c r="D382" s="40">
        <v>3.22</v>
      </c>
    </row>
    <row r="383" spans="1:4" x14ac:dyDescent="0.25">
      <c r="A383">
        <v>2</v>
      </c>
      <c r="B383" t="s">
        <v>210</v>
      </c>
      <c r="C383" s="43">
        <v>42095</v>
      </c>
      <c r="D383" s="40">
        <v>3.24</v>
      </c>
    </row>
    <row r="384" spans="1:4" x14ac:dyDescent="0.25">
      <c r="A384">
        <v>2</v>
      </c>
      <c r="B384" t="s">
        <v>210</v>
      </c>
      <c r="C384" s="42">
        <v>42125</v>
      </c>
      <c r="D384" s="40">
        <v>3.27</v>
      </c>
    </row>
    <row r="385" spans="1:4" x14ac:dyDescent="0.25">
      <c r="A385">
        <v>2</v>
      </c>
      <c r="B385" t="s">
        <v>210</v>
      </c>
      <c r="C385" s="43">
        <v>42156</v>
      </c>
      <c r="D385" s="40">
        <v>3.29</v>
      </c>
    </row>
    <row r="386" spans="1:4" x14ac:dyDescent="0.25">
      <c r="A386">
        <v>2</v>
      </c>
      <c r="B386" t="s">
        <v>210</v>
      </c>
      <c r="C386" s="42">
        <v>42186</v>
      </c>
      <c r="D386" s="40">
        <v>3.31</v>
      </c>
    </row>
    <row r="387" spans="1:4" x14ac:dyDescent="0.25">
      <c r="A387">
        <v>2</v>
      </c>
      <c r="B387" t="s">
        <v>210</v>
      </c>
      <c r="C387" s="43">
        <v>42217</v>
      </c>
      <c r="D387" s="40">
        <v>3.34</v>
      </c>
    </row>
    <row r="388" spans="1:4" x14ac:dyDescent="0.25">
      <c r="A388">
        <v>2</v>
      </c>
      <c r="B388" t="s">
        <v>210</v>
      </c>
      <c r="C388" s="42">
        <v>42248</v>
      </c>
      <c r="D388" s="40">
        <v>3.36</v>
      </c>
    </row>
    <row r="389" spans="1:4" x14ac:dyDescent="0.25">
      <c r="A389">
        <v>2</v>
      </c>
      <c r="B389" t="s">
        <v>210</v>
      </c>
      <c r="C389" s="43">
        <v>42278</v>
      </c>
      <c r="D389" s="40">
        <v>3.4</v>
      </c>
    </row>
    <row r="390" spans="1:4" x14ac:dyDescent="0.25">
      <c r="A390">
        <v>2</v>
      </c>
      <c r="B390" t="s">
        <v>210</v>
      </c>
      <c r="C390" s="42">
        <v>42309</v>
      </c>
      <c r="D390" s="40">
        <v>3.44</v>
      </c>
    </row>
    <row r="391" spans="1:4" x14ac:dyDescent="0.25">
      <c r="A391">
        <v>2</v>
      </c>
      <c r="B391" t="s">
        <v>210</v>
      </c>
      <c r="C391" s="43">
        <v>42339</v>
      </c>
      <c r="D391" s="40">
        <v>3.46</v>
      </c>
    </row>
    <row r="392" spans="1:4" x14ac:dyDescent="0.25">
      <c r="A392">
        <v>2</v>
      </c>
      <c r="B392" t="s">
        <v>210</v>
      </c>
      <c r="C392" s="42">
        <v>42370</v>
      </c>
      <c r="D392" s="40">
        <v>3.49</v>
      </c>
    </row>
    <row r="393" spans="1:4" x14ac:dyDescent="0.25">
      <c r="A393">
        <v>2</v>
      </c>
      <c r="B393" t="s">
        <v>210</v>
      </c>
      <c r="C393" s="43">
        <v>42401</v>
      </c>
      <c r="D393" s="40">
        <v>3.51</v>
      </c>
    </row>
    <row r="394" spans="1:4" x14ac:dyDescent="0.25">
      <c r="A394">
        <v>2</v>
      </c>
      <c r="B394" t="s">
        <v>210</v>
      </c>
      <c r="C394" s="42">
        <v>42430</v>
      </c>
      <c r="D394" s="40">
        <v>3.56</v>
      </c>
    </row>
    <row r="395" spans="1:4" x14ac:dyDescent="0.25">
      <c r="A395">
        <v>2</v>
      </c>
      <c r="B395" t="s">
        <v>210</v>
      </c>
      <c r="C395" s="43">
        <v>42461</v>
      </c>
      <c r="D395" s="40">
        <v>3.61</v>
      </c>
    </row>
    <row r="396" spans="1:4" x14ac:dyDescent="0.25">
      <c r="A396">
        <v>2</v>
      </c>
      <c r="B396" t="s">
        <v>210</v>
      </c>
      <c r="C396" s="42">
        <v>42491</v>
      </c>
      <c r="D396" s="40">
        <v>3.64</v>
      </c>
    </row>
    <row r="397" spans="1:4" x14ac:dyDescent="0.25">
      <c r="A397">
        <v>2</v>
      </c>
      <c r="B397" t="s">
        <v>210</v>
      </c>
      <c r="C397" s="43">
        <v>42522</v>
      </c>
      <c r="D397" s="40">
        <v>3.67</v>
      </c>
    </row>
    <row r="398" spans="1:4" x14ac:dyDescent="0.25">
      <c r="A398">
        <v>2</v>
      </c>
      <c r="B398" t="s">
        <v>210</v>
      </c>
      <c r="C398" s="42">
        <v>42552</v>
      </c>
      <c r="D398" s="40">
        <v>3.7</v>
      </c>
    </row>
    <row r="399" spans="1:4" x14ac:dyDescent="0.25">
      <c r="A399">
        <v>2</v>
      </c>
      <c r="B399" t="s">
        <v>210</v>
      </c>
      <c r="C399" s="43">
        <v>42583</v>
      </c>
      <c r="D399" s="40">
        <v>3.73</v>
      </c>
    </row>
    <row r="400" spans="1:4" x14ac:dyDescent="0.25">
      <c r="A400">
        <v>2</v>
      </c>
      <c r="B400" t="s">
        <v>210</v>
      </c>
      <c r="C400" s="42">
        <v>42614</v>
      </c>
      <c r="D400" s="40">
        <v>3.77</v>
      </c>
    </row>
    <row r="401" spans="1:4" x14ac:dyDescent="0.25">
      <c r="A401">
        <v>2</v>
      </c>
      <c r="B401" t="s">
        <v>210</v>
      </c>
      <c r="C401" s="43">
        <v>42644</v>
      </c>
      <c r="D401" s="40">
        <v>3.8</v>
      </c>
    </row>
    <row r="402" spans="1:4" x14ac:dyDescent="0.25">
      <c r="A402">
        <v>2</v>
      </c>
      <c r="B402" t="s">
        <v>210</v>
      </c>
      <c r="C402" s="42">
        <v>42675</v>
      </c>
      <c r="D402" s="40">
        <v>3.82</v>
      </c>
    </row>
    <row r="403" spans="1:4" x14ac:dyDescent="0.25">
      <c r="A403">
        <v>2</v>
      </c>
      <c r="B403" t="s">
        <v>210</v>
      </c>
      <c r="C403" s="43">
        <v>42705</v>
      </c>
      <c r="D403" s="40">
        <v>3.85</v>
      </c>
    </row>
    <row r="404" spans="1:4" x14ac:dyDescent="0.25">
      <c r="A404">
        <v>2</v>
      </c>
      <c r="B404" t="s">
        <v>210</v>
      </c>
      <c r="C404" s="42">
        <v>42736</v>
      </c>
      <c r="D404" s="40">
        <v>3.91</v>
      </c>
    </row>
    <row r="405" spans="1:4" x14ac:dyDescent="0.25">
      <c r="A405">
        <v>2</v>
      </c>
      <c r="B405" t="s">
        <v>210</v>
      </c>
      <c r="C405" s="43">
        <v>42767</v>
      </c>
      <c r="D405" s="40">
        <v>3.94</v>
      </c>
    </row>
    <row r="406" spans="1:4" x14ac:dyDescent="0.25">
      <c r="A406">
        <v>2</v>
      </c>
      <c r="B406" t="s">
        <v>210</v>
      </c>
      <c r="C406" s="42">
        <v>42795</v>
      </c>
      <c r="D406" s="40">
        <v>3.96</v>
      </c>
    </row>
    <row r="407" spans="1:4" x14ac:dyDescent="0.25">
      <c r="A407">
        <v>2</v>
      </c>
      <c r="B407" t="s">
        <v>210</v>
      </c>
      <c r="C407" s="43">
        <v>42826</v>
      </c>
      <c r="D407" s="40">
        <v>4.0199999999999996</v>
      </c>
    </row>
    <row r="408" spans="1:4" x14ac:dyDescent="0.25">
      <c r="A408">
        <v>2</v>
      </c>
      <c r="B408" t="s">
        <v>210</v>
      </c>
      <c r="C408" s="42">
        <v>42856</v>
      </c>
      <c r="D408" s="40">
        <v>4.0599999999999996</v>
      </c>
    </row>
    <row r="409" spans="1:4" x14ac:dyDescent="0.25">
      <c r="A409">
        <v>2</v>
      </c>
      <c r="B409" t="s">
        <v>210</v>
      </c>
      <c r="C409" s="43">
        <v>42887</v>
      </c>
      <c r="D409" s="40">
        <v>4.1100000000000003</v>
      </c>
    </row>
    <row r="410" spans="1:4" x14ac:dyDescent="0.25">
      <c r="A410">
        <v>2</v>
      </c>
      <c r="B410" t="s">
        <v>210</v>
      </c>
      <c r="C410" s="42">
        <v>42917</v>
      </c>
      <c r="D410" s="40">
        <v>4.17</v>
      </c>
    </row>
    <row r="411" spans="1:4" x14ac:dyDescent="0.25">
      <c r="A411">
        <v>2</v>
      </c>
      <c r="B411" t="s">
        <v>210</v>
      </c>
      <c r="C411" s="43">
        <v>42948</v>
      </c>
      <c r="D411" s="40">
        <v>4.22</v>
      </c>
    </row>
    <row r="412" spans="1:4" x14ac:dyDescent="0.25">
      <c r="A412">
        <v>2</v>
      </c>
      <c r="B412" t="s">
        <v>210</v>
      </c>
      <c r="C412" s="42">
        <v>42979</v>
      </c>
      <c r="D412" s="40">
        <v>4.2699999999999996</v>
      </c>
    </row>
    <row r="413" spans="1:4" x14ac:dyDescent="0.25">
      <c r="A413">
        <v>2</v>
      </c>
      <c r="B413" t="s">
        <v>210</v>
      </c>
      <c r="C413" s="43">
        <v>43009</v>
      </c>
      <c r="D413" s="40">
        <v>4.3</v>
      </c>
    </row>
    <row r="414" spans="1:4" x14ac:dyDescent="0.25">
      <c r="A414">
        <v>2</v>
      </c>
      <c r="B414" t="s">
        <v>210</v>
      </c>
      <c r="C414" s="42">
        <v>43040</v>
      </c>
      <c r="D414" s="40">
        <v>4.33</v>
      </c>
    </row>
    <row r="415" spans="1:4" x14ac:dyDescent="0.25">
      <c r="A415">
        <v>2</v>
      </c>
      <c r="B415" t="s">
        <v>210</v>
      </c>
      <c r="C415" s="43">
        <v>43070</v>
      </c>
      <c r="D415" s="40">
        <v>4.3899999999999997</v>
      </c>
    </row>
    <row r="416" spans="1:4" x14ac:dyDescent="0.25">
      <c r="A416">
        <v>2</v>
      </c>
      <c r="B416" t="s">
        <v>210</v>
      </c>
      <c r="C416" s="42">
        <v>43101</v>
      </c>
      <c r="D416" s="40">
        <v>4.46</v>
      </c>
    </row>
    <row r="417" spans="1:4" x14ac:dyDescent="0.25">
      <c r="A417">
        <v>2</v>
      </c>
      <c r="B417" t="s">
        <v>210</v>
      </c>
      <c r="C417" s="43">
        <v>43132</v>
      </c>
      <c r="D417" s="40">
        <v>4.5</v>
      </c>
    </row>
    <row r="418" spans="1:4" x14ac:dyDescent="0.25">
      <c r="A418">
        <v>2</v>
      </c>
      <c r="B418" t="s">
        <v>210</v>
      </c>
      <c r="C418" s="42">
        <v>43160</v>
      </c>
      <c r="D418" s="40">
        <v>4.55</v>
      </c>
    </row>
    <row r="419" spans="1:4" x14ac:dyDescent="0.25">
      <c r="A419">
        <v>2</v>
      </c>
      <c r="B419" t="s">
        <v>210</v>
      </c>
      <c r="C419" s="43">
        <v>43191</v>
      </c>
      <c r="D419" s="40">
        <v>4.5999999999999996</v>
      </c>
    </row>
    <row r="420" spans="1:4" x14ac:dyDescent="0.25">
      <c r="A420">
        <v>2</v>
      </c>
      <c r="B420" t="s">
        <v>210</v>
      </c>
      <c r="C420" s="42">
        <v>43221</v>
      </c>
      <c r="D420" s="40">
        <v>4.63</v>
      </c>
    </row>
    <row r="421" spans="1:4" x14ac:dyDescent="0.25">
      <c r="A421">
        <v>2</v>
      </c>
      <c r="B421" t="s">
        <v>210</v>
      </c>
      <c r="C421" s="43">
        <v>43252</v>
      </c>
      <c r="D421" s="40">
        <v>4.67</v>
      </c>
    </row>
    <row r="422" spans="1:4" x14ac:dyDescent="0.25">
      <c r="A422">
        <v>2</v>
      </c>
      <c r="B422" t="s">
        <v>210</v>
      </c>
      <c r="C422" s="42">
        <v>43282</v>
      </c>
      <c r="D422" s="40">
        <v>4.71</v>
      </c>
    </row>
    <row r="423" spans="1:4" x14ac:dyDescent="0.25">
      <c r="A423">
        <v>2</v>
      </c>
      <c r="B423" t="s">
        <v>210</v>
      </c>
      <c r="C423" s="43">
        <v>43313</v>
      </c>
      <c r="D423" s="40">
        <v>4.74</v>
      </c>
    </row>
    <row r="424" spans="1:4" x14ac:dyDescent="0.25">
      <c r="A424">
        <v>2</v>
      </c>
      <c r="B424" t="s">
        <v>210</v>
      </c>
      <c r="C424" s="42">
        <v>43344</v>
      </c>
      <c r="D424" s="40">
        <v>4.76</v>
      </c>
    </row>
    <row r="425" spans="1:4" x14ac:dyDescent="0.25">
      <c r="A425">
        <v>2</v>
      </c>
      <c r="B425" t="s">
        <v>210</v>
      </c>
      <c r="C425" s="43">
        <v>43374</v>
      </c>
      <c r="D425" s="40">
        <v>4.83</v>
      </c>
    </row>
    <row r="426" spans="1:4" x14ac:dyDescent="0.25">
      <c r="A426">
        <v>2</v>
      </c>
      <c r="B426" t="s">
        <v>210</v>
      </c>
      <c r="C426" s="42">
        <v>43405</v>
      </c>
      <c r="D426" s="40">
        <v>4.8899999999999997</v>
      </c>
    </row>
    <row r="427" spans="1:4" x14ac:dyDescent="0.25">
      <c r="A427">
        <v>2</v>
      </c>
      <c r="B427" t="s">
        <v>210</v>
      </c>
      <c r="C427" s="43">
        <v>43435</v>
      </c>
      <c r="D427" s="40">
        <v>4.9400000000000004</v>
      </c>
    </row>
    <row r="428" spans="1:4" x14ac:dyDescent="0.25">
      <c r="A428">
        <v>2</v>
      </c>
      <c r="B428" t="s">
        <v>210</v>
      </c>
      <c r="C428" s="42">
        <v>43466</v>
      </c>
      <c r="D428" s="40">
        <v>5.01</v>
      </c>
    </row>
    <row r="429" spans="1:4" x14ac:dyDescent="0.25">
      <c r="A429">
        <v>2</v>
      </c>
      <c r="B429" t="s">
        <v>210</v>
      </c>
      <c r="C429" s="43">
        <v>43497</v>
      </c>
      <c r="D429" s="40">
        <v>5.0599999999999996</v>
      </c>
    </row>
    <row r="430" spans="1:4" x14ac:dyDescent="0.25">
      <c r="A430">
        <v>2</v>
      </c>
      <c r="B430" t="s">
        <v>210</v>
      </c>
      <c r="C430" s="42">
        <v>43525</v>
      </c>
      <c r="D430" s="40">
        <v>5.1100000000000003</v>
      </c>
    </row>
    <row r="431" spans="1:4" x14ac:dyDescent="0.25">
      <c r="A431">
        <v>2</v>
      </c>
      <c r="B431" t="s">
        <v>210</v>
      </c>
      <c r="C431" s="43">
        <v>43556</v>
      </c>
      <c r="D431" s="40">
        <v>5.14</v>
      </c>
    </row>
    <row r="432" spans="1:4" x14ac:dyDescent="0.25">
      <c r="A432">
        <v>2</v>
      </c>
      <c r="B432" t="s">
        <v>210</v>
      </c>
      <c r="C432" s="42">
        <v>43586</v>
      </c>
      <c r="D432" s="40">
        <v>5.17</v>
      </c>
    </row>
    <row r="433" spans="1:4" x14ac:dyDescent="0.25">
      <c r="A433">
        <v>2</v>
      </c>
      <c r="B433" t="s">
        <v>210</v>
      </c>
      <c r="C433" s="43">
        <v>43617</v>
      </c>
      <c r="D433" s="40">
        <v>5.2</v>
      </c>
    </row>
    <row r="434" spans="1:4" x14ac:dyDescent="0.25">
      <c r="A434">
        <v>2</v>
      </c>
      <c r="B434" t="s">
        <v>210</v>
      </c>
      <c r="C434" s="42">
        <v>43647</v>
      </c>
      <c r="D434" s="40">
        <v>5.25</v>
      </c>
    </row>
    <row r="435" spans="1:4" x14ac:dyDescent="0.25">
      <c r="A435">
        <v>2</v>
      </c>
      <c r="B435" t="s">
        <v>210</v>
      </c>
      <c r="C435" s="43">
        <v>43678</v>
      </c>
      <c r="D435" s="40">
        <v>5.32</v>
      </c>
    </row>
    <row r="436" spans="1:4" x14ac:dyDescent="0.25">
      <c r="A436">
        <v>2</v>
      </c>
      <c r="B436" t="s">
        <v>210</v>
      </c>
      <c r="C436" s="42">
        <v>43709</v>
      </c>
      <c r="D436" s="40">
        <v>5.37</v>
      </c>
    </row>
    <row r="437" spans="1:4" x14ac:dyDescent="0.25">
      <c r="A437">
        <v>2</v>
      </c>
      <c r="B437" t="s">
        <v>210</v>
      </c>
      <c r="C437" s="43">
        <v>43739</v>
      </c>
      <c r="D437" s="40">
        <v>5.43</v>
      </c>
    </row>
    <row r="438" spans="1:4" x14ac:dyDescent="0.25">
      <c r="A438">
        <v>2</v>
      </c>
      <c r="B438" t="s">
        <v>210</v>
      </c>
      <c r="C438" s="42">
        <v>43770</v>
      </c>
      <c r="D438" s="40">
        <v>5.47</v>
      </c>
    </row>
    <row r="439" spans="1:4" x14ac:dyDescent="0.25">
      <c r="A439">
        <v>2</v>
      </c>
      <c r="B439" t="s">
        <v>210</v>
      </c>
      <c r="C439" s="43">
        <v>43800</v>
      </c>
      <c r="D439" s="40">
        <v>5.53</v>
      </c>
    </row>
    <row r="440" spans="1:4" x14ac:dyDescent="0.25">
      <c r="A440">
        <v>2</v>
      </c>
      <c r="B440" t="s">
        <v>210</v>
      </c>
      <c r="C440" s="42">
        <v>43831</v>
      </c>
      <c r="D440" s="40">
        <v>5.57</v>
      </c>
    </row>
    <row r="441" spans="1:4" x14ac:dyDescent="0.25">
      <c r="A441">
        <v>2</v>
      </c>
      <c r="B441" t="s">
        <v>210</v>
      </c>
      <c r="C441" s="43">
        <v>43862</v>
      </c>
      <c r="D441" s="40">
        <v>5.65</v>
      </c>
    </row>
    <row r="442" spans="1:4" x14ac:dyDescent="0.25">
      <c r="A442">
        <v>2</v>
      </c>
      <c r="B442" t="s">
        <v>210</v>
      </c>
      <c r="C442" s="42">
        <v>43891</v>
      </c>
      <c r="D442" s="41">
        <v>5.73</v>
      </c>
    </row>
    <row r="443" spans="1:4" x14ac:dyDescent="0.25">
      <c r="A443">
        <v>2</v>
      </c>
      <c r="B443" t="s">
        <v>14</v>
      </c>
      <c r="C443" s="42">
        <v>42005</v>
      </c>
      <c r="D443" s="40">
        <v>2.4067015115130004</v>
      </c>
    </row>
    <row r="444" spans="1:4" x14ac:dyDescent="0.25">
      <c r="A444">
        <v>2</v>
      </c>
      <c r="B444" t="s">
        <v>14</v>
      </c>
      <c r="C444" s="43">
        <v>42036</v>
      </c>
      <c r="D444" s="40">
        <v>2.4300000000000002</v>
      </c>
    </row>
    <row r="445" spans="1:4" x14ac:dyDescent="0.25">
      <c r="A445">
        <v>2</v>
      </c>
      <c r="B445" t="s">
        <v>14</v>
      </c>
      <c r="C445" s="42">
        <v>42064</v>
      </c>
      <c r="D445" s="40">
        <v>2.4500000000000002</v>
      </c>
    </row>
    <row r="446" spans="1:4" x14ac:dyDescent="0.25">
      <c r="A446">
        <v>2</v>
      </c>
      <c r="B446" t="s">
        <v>14</v>
      </c>
      <c r="C446" s="43">
        <v>42095</v>
      </c>
      <c r="D446" s="40">
        <v>2.48</v>
      </c>
    </row>
    <row r="447" spans="1:4" x14ac:dyDescent="0.25">
      <c r="A447">
        <v>2</v>
      </c>
      <c r="B447" t="s">
        <v>14</v>
      </c>
      <c r="C447" s="42">
        <v>42125</v>
      </c>
      <c r="D447" s="40">
        <v>2.5</v>
      </c>
    </row>
    <row r="448" spans="1:4" x14ac:dyDescent="0.25">
      <c r="A448">
        <v>2</v>
      </c>
      <c r="B448" t="s">
        <v>14</v>
      </c>
      <c r="C448" s="43">
        <v>42156</v>
      </c>
      <c r="D448" s="40">
        <v>2.52</v>
      </c>
    </row>
    <row r="449" spans="1:4" x14ac:dyDescent="0.25">
      <c r="A449">
        <v>2</v>
      </c>
      <c r="B449" t="s">
        <v>14</v>
      </c>
      <c r="C449" s="42">
        <v>42186</v>
      </c>
      <c r="D449" s="40">
        <v>2.5499999999999998</v>
      </c>
    </row>
    <row r="450" spans="1:4" x14ac:dyDescent="0.25">
      <c r="A450">
        <v>2</v>
      </c>
      <c r="B450" t="s">
        <v>14</v>
      </c>
      <c r="C450" s="43">
        <v>42217</v>
      </c>
      <c r="D450" s="40">
        <v>2.58</v>
      </c>
    </row>
    <row r="451" spans="1:4" x14ac:dyDescent="0.25">
      <c r="A451">
        <v>2</v>
      </c>
      <c r="B451" t="s">
        <v>14</v>
      </c>
      <c r="C451" s="42">
        <v>42248</v>
      </c>
      <c r="D451" s="40">
        <v>2.62</v>
      </c>
    </row>
    <row r="452" spans="1:4" x14ac:dyDescent="0.25">
      <c r="A452">
        <v>2</v>
      </c>
      <c r="B452" t="s">
        <v>14</v>
      </c>
      <c r="C452" s="43">
        <v>42278</v>
      </c>
      <c r="D452" s="40">
        <v>2.65</v>
      </c>
    </row>
    <row r="453" spans="1:4" x14ac:dyDescent="0.25">
      <c r="A453">
        <v>2</v>
      </c>
      <c r="B453" t="s">
        <v>14</v>
      </c>
      <c r="C453" s="42">
        <v>42309</v>
      </c>
      <c r="D453" s="40">
        <v>2.66</v>
      </c>
    </row>
    <row r="454" spans="1:4" x14ac:dyDescent="0.25">
      <c r="A454">
        <v>2</v>
      </c>
      <c r="B454" t="s">
        <v>14</v>
      </c>
      <c r="C454" s="43">
        <v>42339</v>
      </c>
      <c r="D454" s="40">
        <v>2.69</v>
      </c>
    </row>
    <row r="455" spans="1:4" x14ac:dyDescent="0.25">
      <c r="A455">
        <v>2</v>
      </c>
      <c r="B455" t="s">
        <v>14</v>
      </c>
      <c r="C455" s="42">
        <v>42370</v>
      </c>
      <c r="D455" s="40">
        <v>2.7</v>
      </c>
    </row>
    <row r="456" spans="1:4" x14ac:dyDescent="0.25">
      <c r="A456">
        <v>2</v>
      </c>
      <c r="B456" t="s">
        <v>14</v>
      </c>
      <c r="C456" s="43">
        <v>42401</v>
      </c>
      <c r="D456" s="40">
        <v>2.71</v>
      </c>
    </row>
    <row r="457" spans="1:4" x14ac:dyDescent="0.25">
      <c r="A457">
        <v>2</v>
      </c>
      <c r="B457" t="s">
        <v>14</v>
      </c>
      <c r="C457" s="42">
        <v>42430</v>
      </c>
      <c r="D457" s="40">
        <v>2.75</v>
      </c>
    </row>
    <row r="458" spans="1:4" x14ac:dyDescent="0.25">
      <c r="A458">
        <v>2</v>
      </c>
      <c r="B458" t="s">
        <v>14</v>
      </c>
      <c r="C458" s="43">
        <v>42461</v>
      </c>
      <c r="D458" s="40">
        <v>2.79</v>
      </c>
    </row>
    <row r="459" spans="1:4" x14ac:dyDescent="0.25">
      <c r="A459">
        <v>2</v>
      </c>
      <c r="B459" t="s">
        <v>14</v>
      </c>
      <c r="C459" s="42">
        <v>42491</v>
      </c>
      <c r="D459" s="40">
        <v>2.82</v>
      </c>
    </row>
    <row r="460" spans="1:4" x14ac:dyDescent="0.25">
      <c r="A460">
        <v>2</v>
      </c>
      <c r="B460" t="s">
        <v>14</v>
      </c>
      <c r="C460" s="43">
        <v>42522</v>
      </c>
      <c r="D460" s="40">
        <v>2.85</v>
      </c>
    </row>
    <row r="461" spans="1:4" x14ac:dyDescent="0.25">
      <c r="A461">
        <v>2</v>
      </c>
      <c r="B461" t="s">
        <v>14</v>
      </c>
      <c r="C461" s="42">
        <v>42552</v>
      </c>
      <c r="D461" s="40">
        <v>2.86</v>
      </c>
    </row>
    <row r="462" spans="1:4" x14ac:dyDescent="0.25">
      <c r="A462">
        <v>2</v>
      </c>
      <c r="B462" t="s">
        <v>14</v>
      </c>
      <c r="C462" s="43">
        <v>42583</v>
      </c>
      <c r="D462" s="40">
        <v>2.88</v>
      </c>
    </row>
    <row r="463" spans="1:4" x14ac:dyDescent="0.25">
      <c r="A463">
        <v>2</v>
      </c>
      <c r="B463" t="s">
        <v>14</v>
      </c>
      <c r="C463" s="42">
        <v>42614</v>
      </c>
      <c r="D463" s="40">
        <v>2.91</v>
      </c>
    </row>
    <row r="464" spans="1:4" x14ac:dyDescent="0.25">
      <c r="A464">
        <v>2</v>
      </c>
      <c r="B464" t="s">
        <v>14</v>
      </c>
      <c r="C464" s="43">
        <v>42644</v>
      </c>
      <c r="D464" s="40">
        <v>2.93</v>
      </c>
    </row>
    <row r="465" spans="1:4" x14ac:dyDescent="0.25">
      <c r="A465">
        <v>2</v>
      </c>
      <c r="B465" t="s">
        <v>14</v>
      </c>
      <c r="C465" s="42">
        <v>42675</v>
      </c>
      <c r="D465" s="40">
        <v>2.96</v>
      </c>
    </row>
    <row r="466" spans="1:4" x14ac:dyDescent="0.25">
      <c r="A466">
        <v>2</v>
      </c>
      <c r="B466" t="s">
        <v>14</v>
      </c>
      <c r="C466" s="43">
        <v>42705</v>
      </c>
      <c r="D466" s="40">
        <v>2.98</v>
      </c>
    </row>
    <row r="467" spans="1:4" x14ac:dyDescent="0.25">
      <c r="A467">
        <v>2</v>
      </c>
      <c r="B467" t="s">
        <v>14</v>
      </c>
      <c r="C467" s="42">
        <v>42736</v>
      </c>
      <c r="D467" s="40">
        <v>3.02</v>
      </c>
    </row>
    <row r="468" spans="1:4" x14ac:dyDescent="0.25">
      <c r="A468">
        <v>2</v>
      </c>
      <c r="B468" t="s">
        <v>14</v>
      </c>
      <c r="C468" s="43">
        <v>42767</v>
      </c>
      <c r="D468" s="40">
        <v>3.06</v>
      </c>
    </row>
    <row r="469" spans="1:4" x14ac:dyDescent="0.25">
      <c r="A469">
        <v>2</v>
      </c>
      <c r="B469" t="s">
        <v>14</v>
      </c>
      <c r="C469" s="42">
        <v>42795</v>
      </c>
      <c r="D469" s="40">
        <v>3.08</v>
      </c>
    </row>
    <row r="470" spans="1:4" x14ac:dyDescent="0.25">
      <c r="A470">
        <v>2</v>
      </c>
      <c r="B470" t="s">
        <v>14</v>
      </c>
      <c r="C470" s="43">
        <v>42826</v>
      </c>
      <c r="D470" s="40">
        <v>3.11</v>
      </c>
    </row>
    <row r="471" spans="1:4" x14ac:dyDescent="0.25">
      <c r="A471">
        <v>2</v>
      </c>
      <c r="B471" t="s">
        <v>14</v>
      </c>
      <c r="C471" s="42">
        <v>42856</v>
      </c>
      <c r="D471" s="40">
        <v>3.13</v>
      </c>
    </row>
    <row r="472" spans="1:4" x14ac:dyDescent="0.25">
      <c r="A472">
        <v>2</v>
      </c>
      <c r="B472" t="s">
        <v>14</v>
      </c>
      <c r="C472" s="43">
        <v>42887</v>
      </c>
      <c r="D472" s="40">
        <v>3.16</v>
      </c>
    </row>
    <row r="473" spans="1:4" x14ac:dyDescent="0.25">
      <c r="A473">
        <v>2</v>
      </c>
      <c r="B473" t="s">
        <v>14</v>
      </c>
      <c r="C473" s="42">
        <v>42917</v>
      </c>
      <c r="D473" s="40">
        <v>3.18</v>
      </c>
    </row>
    <row r="474" spans="1:4" x14ac:dyDescent="0.25">
      <c r="A474">
        <v>2</v>
      </c>
      <c r="B474" t="s">
        <v>14</v>
      </c>
      <c r="C474" s="43">
        <v>42948</v>
      </c>
      <c r="D474" s="40">
        <v>3.21</v>
      </c>
    </row>
    <row r="475" spans="1:4" x14ac:dyDescent="0.25">
      <c r="A475">
        <v>2</v>
      </c>
      <c r="B475" t="s">
        <v>14</v>
      </c>
      <c r="C475" s="42">
        <v>42979</v>
      </c>
      <c r="D475" s="40">
        <v>3.23</v>
      </c>
    </row>
    <row r="476" spans="1:4" x14ac:dyDescent="0.25">
      <c r="A476">
        <v>2</v>
      </c>
      <c r="B476" t="s">
        <v>14</v>
      </c>
      <c r="C476" s="43">
        <v>43009</v>
      </c>
      <c r="D476" s="40">
        <v>3.28</v>
      </c>
    </row>
    <row r="477" spans="1:4" x14ac:dyDescent="0.25">
      <c r="A477">
        <v>2</v>
      </c>
      <c r="B477" t="s">
        <v>14</v>
      </c>
      <c r="C477" s="42">
        <v>43040</v>
      </c>
      <c r="D477" s="40">
        <v>3.33</v>
      </c>
    </row>
    <row r="478" spans="1:4" x14ac:dyDescent="0.25">
      <c r="A478">
        <v>2</v>
      </c>
      <c r="B478" t="s">
        <v>14</v>
      </c>
      <c r="C478" s="43">
        <v>43070</v>
      </c>
      <c r="D478" s="40">
        <v>3.38</v>
      </c>
    </row>
    <row r="479" spans="1:4" x14ac:dyDescent="0.25">
      <c r="A479">
        <v>2</v>
      </c>
      <c r="B479" t="s">
        <v>14</v>
      </c>
      <c r="C479" s="42">
        <v>43101</v>
      </c>
      <c r="D479" s="40">
        <v>3.42</v>
      </c>
    </row>
    <row r="480" spans="1:4" x14ac:dyDescent="0.25">
      <c r="A480">
        <v>2</v>
      </c>
      <c r="B480" t="s">
        <v>14</v>
      </c>
      <c r="C480" s="43">
        <v>43132</v>
      </c>
      <c r="D480" s="40">
        <v>3.44</v>
      </c>
    </row>
    <row r="481" spans="1:4" x14ac:dyDescent="0.25">
      <c r="A481">
        <v>2</v>
      </c>
      <c r="B481" t="s">
        <v>14</v>
      </c>
      <c r="C481" s="42">
        <v>43160</v>
      </c>
      <c r="D481" s="40">
        <v>3.49</v>
      </c>
    </row>
    <row r="482" spans="1:4" x14ac:dyDescent="0.25">
      <c r="A482">
        <v>2</v>
      </c>
      <c r="B482" t="s">
        <v>14</v>
      </c>
      <c r="C482" s="43">
        <v>43191</v>
      </c>
      <c r="D482" s="40">
        <v>3.52</v>
      </c>
    </row>
    <row r="483" spans="1:4" x14ac:dyDescent="0.25">
      <c r="A483">
        <v>2</v>
      </c>
      <c r="B483" t="s">
        <v>14</v>
      </c>
      <c r="C483" s="42">
        <v>43221</v>
      </c>
      <c r="D483" s="40">
        <v>3.55</v>
      </c>
    </row>
    <row r="484" spans="1:4" x14ac:dyDescent="0.25">
      <c r="A484">
        <v>2</v>
      </c>
      <c r="B484" t="s">
        <v>14</v>
      </c>
      <c r="C484" s="43">
        <v>43252</v>
      </c>
      <c r="D484" s="40">
        <v>3.57</v>
      </c>
    </row>
    <row r="485" spans="1:4" x14ac:dyDescent="0.25">
      <c r="A485">
        <v>2</v>
      </c>
      <c r="B485" t="s">
        <v>14</v>
      </c>
      <c r="C485" s="42">
        <v>43282</v>
      </c>
      <c r="D485" s="40">
        <v>3.62</v>
      </c>
    </row>
    <row r="486" spans="1:4" x14ac:dyDescent="0.25">
      <c r="A486">
        <v>2</v>
      </c>
      <c r="B486" t="s">
        <v>14</v>
      </c>
      <c r="C486" s="43">
        <v>43313</v>
      </c>
      <c r="D486" s="40">
        <v>3.67</v>
      </c>
    </row>
    <row r="487" spans="1:4" x14ac:dyDescent="0.25">
      <c r="A487">
        <v>2</v>
      </c>
      <c r="B487" t="s">
        <v>14</v>
      </c>
      <c r="C487" s="42">
        <v>43344</v>
      </c>
      <c r="D487" s="40">
        <v>3.7</v>
      </c>
    </row>
    <row r="488" spans="1:4" x14ac:dyDescent="0.25">
      <c r="A488">
        <v>2</v>
      </c>
      <c r="B488" t="s">
        <v>14</v>
      </c>
      <c r="C488" s="43">
        <v>43374</v>
      </c>
      <c r="D488" s="40">
        <v>3.73</v>
      </c>
    </row>
    <row r="489" spans="1:4" x14ac:dyDescent="0.25">
      <c r="A489">
        <v>2</v>
      </c>
      <c r="B489" t="s">
        <v>14</v>
      </c>
      <c r="C489" s="42">
        <v>43405</v>
      </c>
      <c r="D489" s="40">
        <v>3.79</v>
      </c>
    </row>
    <row r="490" spans="1:4" x14ac:dyDescent="0.25">
      <c r="A490">
        <v>2</v>
      </c>
      <c r="B490" t="s">
        <v>14</v>
      </c>
      <c r="C490" s="43">
        <v>43435</v>
      </c>
      <c r="D490" s="40">
        <v>3.82</v>
      </c>
    </row>
    <row r="491" spans="1:4" x14ac:dyDescent="0.25">
      <c r="A491">
        <v>2</v>
      </c>
      <c r="B491" t="s">
        <v>14</v>
      </c>
      <c r="C491" s="42">
        <v>43466</v>
      </c>
      <c r="D491" s="40">
        <v>3.86</v>
      </c>
    </row>
    <row r="492" spans="1:4" x14ac:dyDescent="0.25">
      <c r="A492">
        <v>2</v>
      </c>
      <c r="B492" t="s">
        <v>14</v>
      </c>
      <c r="C492" s="43">
        <v>43497</v>
      </c>
      <c r="D492" s="40">
        <v>3.92</v>
      </c>
    </row>
    <row r="493" spans="1:4" x14ac:dyDescent="0.25">
      <c r="A493">
        <v>2</v>
      </c>
      <c r="B493" t="s">
        <v>14</v>
      </c>
      <c r="C493" s="42">
        <v>43525</v>
      </c>
      <c r="D493" s="40">
        <v>3.95</v>
      </c>
    </row>
    <row r="494" spans="1:4" x14ac:dyDescent="0.25">
      <c r="A494">
        <v>2</v>
      </c>
      <c r="B494" t="s">
        <v>14</v>
      </c>
      <c r="C494" s="43">
        <v>43556</v>
      </c>
      <c r="D494" s="40">
        <v>4</v>
      </c>
    </row>
    <row r="495" spans="1:4" x14ac:dyDescent="0.25">
      <c r="A495">
        <v>2</v>
      </c>
      <c r="B495" t="s">
        <v>14</v>
      </c>
      <c r="C495" s="42">
        <v>43586</v>
      </c>
      <c r="D495" s="40">
        <v>4.0199999999999996</v>
      </c>
    </row>
    <row r="496" spans="1:4" x14ac:dyDescent="0.25">
      <c r="A496">
        <v>2</v>
      </c>
      <c r="B496" t="s">
        <v>14</v>
      </c>
      <c r="C496" s="43">
        <v>43617</v>
      </c>
      <c r="D496" s="40">
        <v>4.07</v>
      </c>
    </row>
    <row r="497" spans="1:4" x14ac:dyDescent="0.25">
      <c r="A497">
        <v>2</v>
      </c>
      <c r="B497" t="s">
        <v>14</v>
      </c>
      <c r="C497" s="42">
        <v>43647</v>
      </c>
      <c r="D497" s="40">
        <v>4.12</v>
      </c>
    </row>
    <row r="498" spans="1:4" x14ac:dyDescent="0.25">
      <c r="A498">
        <v>2</v>
      </c>
      <c r="B498" t="s">
        <v>14</v>
      </c>
      <c r="C498" s="43">
        <v>43678</v>
      </c>
      <c r="D498" s="40">
        <v>4.16</v>
      </c>
    </row>
    <row r="499" spans="1:4" x14ac:dyDescent="0.25">
      <c r="A499">
        <v>2</v>
      </c>
      <c r="B499" t="s">
        <v>14</v>
      </c>
      <c r="C499" s="42">
        <v>43709</v>
      </c>
      <c r="D499" s="40">
        <v>4.18</v>
      </c>
    </row>
    <row r="500" spans="1:4" x14ac:dyDescent="0.25">
      <c r="A500">
        <v>2</v>
      </c>
      <c r="B500" t="s">
        <v>14</v>
      </c>
      <c r="C500" s="43">
        <v>43739</v>
      </c>
      <c r="D500" s="40">
        <v>4.2300000000000004</v>
      </c>
    </row>
    <row r="501" spans="1:4" x14ac:dyDescent="0.25">
      <c r="A501">
        <v>2</v>
      </c>
      <c r="B501" t="s">
        <v>14</v>
      </c>
      <c r="C501" s="42">
        <v>43770</v>
      </c>
      <c r="D501" s="40">
        <v>4.2699999999999996</v>
      </c>
    </row>
    <row r="502" spans="1:4" x14ac:dyDescent="0.25">
      <c r="A502">
        <v>2</v>
      </c>
      <c r="B502" t="s">
        <v>14</v>
      </c>
      <c r="C502" s="43">
        <v>43800</v>
      </c>
      <c r="D502" s="40">
        <v>4.3099999999999996</v>
      </c>
    </row>
    <row r="503" spans="1:4" x14ac:dyDescent="0.25">
      <c r="A503">
        <v>2</v>
      </c>
      <c r="B503" t="s">
        <v>14</v>
      </c>
      <c r="C503" s="42">
        <v>43831</v>
      </c>
      <c r="D503" s="40">
        <v>4.33</v>
      </c>
    </row>
    <row r="504" spans="1:4" x14ac:dyDescent="0.25">
      <c r="A504">
        <v>2</v>
      </c>
      <c r="B504" t="s">
        <v>14</v>
      </c>
      <c r="C504" s="43">
        <v>43862</v>
      </c>
      <c r="D504" s="40">
        <v>4.3899999999999997</v>
      </c>
    </row>
    <row r="505" spans="1:4" x14ac:dyDescent="0.25">
      <c r="A505">
        <v>2</v>
      </c>
      <c r="B505" t="s">
        <v>14</v>
      </c>
      <c r="C505" s="42">
        <v>43891</v>
      </c>
      <c r="D505" s="41">
        <v>4.4400000000000004</v>
      </c>
    </row>
    <row r="506" spans="1:4" x14ac:dyDescent="0.25">
      <c r="A506">
        <v>2</v>
      </c>
      <c r="B506" t="s">
        <v>865</v>
      </c>
      <c r="C506" s="42">
        <v>42005</v>
      </c>
      <c r="D506" s="40">
        <v>5.8159232120189994</v>
      </c>
    </row>
    <row r="507" spans="1:4" x14ac:dyDescent="0.25">
      <c r="A507">
        <v>2</v>
      </c>
      <c r="B507" t="s">
        <v>865</v>
      </c>
      <c r="C507" s="43">
        <v>42036</v>
      </c>
      <c r="D507" s="40">
        <v>5.86</v>
      </c>
    </row>
    <row r="508" spans="1:4" x14ac:dyDescent="0.25">
      <c r="A508">
        <v>2</v>
      </c>
      <c r="B508" t="s">
        <v>865</v>
      </c>
      <c r="C508" s="42">
        <v>42064</v>
      </c>
      <c r="D508" s="40">
        <v>5.89</v>
      </c>
    </row>
    <row r="509" spans="1:4" x14ac:dyDescent="0.25">
      <c r="A509">
        <v>2</v>
      </c>
      <c r="B509" t="s">
        <v>865</v>
      </c>
      <c r="C509" s="43">
        <v>42095</v>
      </c>
      <c r="D509" s="40">
        <v>5.97</v>
      </c>
    </row>
    <row r="510" spans="1:4" x14ac:dyDescent="0.25">
      <c r="A510">
        <v>2</v>
      </c>
      <c r="B510" t="s">
        <v>865</v>
      </c>
      <c r="C510" s="42">
        <v>42125</v>
      </c>
      <c r="D510" s="40">
        <v>6.04</v>
      </c>
    </row>
    <row r="511" spans="1:4" x14ac:dyDescent="0.25">
      <c r="A511">
        <v>2</v>
      </c>
      <c r="B511" t="s">
        <v>865</v>
      </c>
      <c r="C511" s="43">
        <v>42156</v>
      </c>
      <c r="D511" s="40">
        <v>6.13</v>
      </c>
    </row>
    <row r="512" spans="1:4" x14ac:dyDescent="0.25">
      <c r="A512">
        <v>2</v>
      </c>
      <c r="B512" t="s">
        <v>865</v>
      </c>
      <c r="C512" s="42">
        <v>42186</v>
      </c>
      <c r="D512" s="40">
        <v>6.2</v>
      </c>
    </row>
    <row r="513" spans="1:4" x14ac:dyDescent="0.25">
      <c r="A513">
        <v>2</v>
      </c>
      <c r="B513" t="s">
        <v>865</v>
      </c>
      <c r="C513" s="43">
        <v>42217</v>
      </c>
      <c r="D513" s="40">
        <v>6.29</v>
      </c>
    </row>
    <row r="514" spans="1:4" x14ac:dyDescent="0.25">
      <c r="A514">
        <v>2</v>
      </c>
      <c r="B514" t="s">
        <v>865</v>
      </c>
      <c r="C514" s="42">
        <v>42248</v>
      </c>
      <c r="D514" s="40">
        <v>6.34</v>
      </c>
    </row>
    <row r="515" spans="1:4" x14ac:dyDescent="0.25">
      <c r="A515">
        <v>2</v>
      </c>
      <c r="B515" t="s">
        <v>865</v>
      </c>
      <c r="C515" s="43">
        <v>42278</v>
      </c>
      <c r="D515" s="40">
        <v>6.37</v>
      </c>
    </row>
    <row r="516" spans="1:4" x14ac:dyDescent="0.25">
      <c r="A516">
        <v>2</v>
      </c>
      <c r="B516" t="s">
        <v>865</v>
      </c>
      <c r="C516" s="42">
        <v>42309</v>
      </c>
      <c r="D516" s="40">
        <v>6.4</v>
      </c>
    </row>
    <row r="517" spans="1:4" x14ac:dyDescent="0.25">
      <c r="A517">
        <v>2</v>
      </c>
      <c r="B517" t="s">
        <v>865</v>
      </c>
      <c r="C517" s="43">
        <v>42339</v>
      </c>
      <c r="D517" s="40">
        <v>6.44</v>
      </c>
    </row>
    <row r="518" spans="1:4" x14ac:dyDescent="0.25">
      <c r="A518">
        <v>2</v>
      </c>
      <c r="B518" t="s">
        <v>865</v>
      </c>
      <c r="C518" s="42">
        <v>42370</v>
      </c>
      <c r="D518" s="40">
        <v>6.48</v>
      </c>
    </row>
    <row r="519" spans="1:4" x14ac:dyDescent="0.25">
      <c r="A519">
        <v>2</v>
      </c>
      <c r="B519" t="s">
        <v>865</v>
      </c>
      <c r="C519" s="43">
        <v>42401</v>
      </c>
      <c r="D519" s="40">
        <v>6.52</v>
      </c>
    </row>
    <row r="520" spans="1:4" x14ac:dyDescent="0.25">
      <c r="A520">
        <v>2</v>
      </c>
      <c r="B520" t="s">
        <v>865</v>
      </c>
      <c r="C520" s="42">
        <v>42430</v>
      </c>
      <c r="D520" s="40">
        <v>6.6</v>
      </c>
    </row>
    <row r="521" spans="1:4" x14ac:dyDescent="0.25">
      <c r="A521">
        <v>2</v>
      </c>
      <c r="B521" t="s">
        <v>865</v>
      </c>
      <c r="C521" s="43">
        <v>42461</v>
      </c>
      <c r="D521" s="40">
        <v>6.66</v>
      </c>
    </row>
    <row r="522" spans="1:4" x14ac:dyDescent="0.25">
      <c r="A522">
        <v>2</v>
      </c>
      <c r="B522" t="s">
        <v>865</v>
      </c>
      <c r="C522" s="42">
        <v>42491</v>
      </c>
      <c r="D522" s="40">
        <v>6.71</v>
      </c>
    </row>
    <row r="523" spans="1:4" x14ac:dyDescent="0.25">
      <c r="A523">
        <v>2</v>
      </c>
      <c r="B523" t="s">
        <v>865</v>
      </c>
      <c r="C523" s="43">
        <v>42522</v>
      </c>
      <c r="D523" s="40">
        <v>6.8</v>
      </c>
    </row>
    <row r="524" spans="1:4" x14ac:dyDescent="0.25">
      <c r="A524">
        <v>2</v>
      </c>
      <c r="B524" t="s">
        <v>865</v>
      </c>
      <c r="C524" s="42">
        <v>42552</v>
      </c>
      <c r="D524" s="40">
        <v>6.85</v>
      </c>
    </row>
    <row r="525" spans="1:4" x14ac:dyDescent="0.25">
      <c r="A525">
        <v>2</v>
      </c>
      <c r="B525" t="s">
        <v>865</v>
      </c>
      <c r="C525" s="43">
        <v>42583</v>
      </c>
      <c r="D525" s="40">
        <v>6.88</v>
      </c>
    </row>
    <row r="526" spans="1:4" x14ac:dyDescent="0.25">
      <c r="A526">
        <v>2</v>
      </c>
      <c r="B526" t="s">
        <v>865</v>
      </c>
      <c r="C526" s="42">
        <v>42614</v>
      </c>
      <c r="D526" s="40">
        <v>6.96</v>
      </c>
    </row>
    <row r="527" spans="1:4" x14ac:dyDescent="0.25">
      <c r="A527">
        <v>2</v>
      </c>
      <c r="B527" t="s">
        <v>865</v>
      </c>
      <c r="C527" s="43">
        <v>42644</v>
      </c>
      <c r="D527" s="40">
        <v>7</v>
      </c>
    </row>
    <row r="528" spans="1:4" x14ac:dyDescent="0.25">
      <c r="A528">
        <v>2</v>
      </c>
      <c r="B528" t="s">
        <v>865</v>
      </c>
      <c r="C528" s="42">
        <v>42675</v>
      </c>
      <c r="D528" s="40">
        <v>7.06</v>
      </c>
    </row>
    <row r="529" spans="1:4" x14ac:dyDescent="0.25">
      <c r="A529">
        <v>2</v>
      </c>
      <c r="B529" t="s">
        <v>865</v>
      </c>
      <c r="C529" s="43">
        <v>42705</v>
      </c>
      <c r="D529" s="40">
        <v>7.15</v>
      </c>
    </row>
    <row r="530" spans="1:4" x14ac:dyDescent="0.25">
      <c r="A530">
        <v>2</v>
      </c>
      <c r="B530" t="s">
        <v>865</v>
      </c>
      <c r="C530" s="42">
        <v>42736</v>
      </c>
      <c r="D530" s="40">
        <v>7.19</v>
      </c>
    </row>
    <row r="531" spans="1:4" x14ac:dyDescent="0.25">
      <c r="A531">
        <v>2</v>
      </c>
      <c r="B531" t="s">
        <v>865</v>
      </c>
      <c r="C531" s="43">
        <v>42767</v>
      </c>
      <c r="D531" s="40">
        <v>7.27</v>
      </c>
    </row>
    <row r="532" spans="1:4" x14ac:dyDescent="0.25">
      <c r="A532">
        <v>2</v>
      </c>
      <c r="B532" t="s">
        <v>865</v>
      </c>
      <c r="C532" s="42">
        <v>42795</v>
      </c>
      <c r="D532" s="40">
        <v>7.34</v>
      </c>
    </row>
    <row r="533" spans="1:4" x14ac:dyDescent="0.25">
      <c r="A533">
        <v>2</v>
      </c>
      <c r="B533" t="s">
        <v>865</v>
      </c>
      <c r="C533" s="43">
        <v>42826</v>
      </c>
      <c r="D533" s="40">
        <v>7.4</v>
      </c>
    </row>
    <row r="534" spans="1:4" x14ac:dyDescent="0.25">
      <c r="A534">
        <v>2</v>
      </c>
      <c r="B534" t="s">
        <v>865</v>
      </c>
      <c r="C534" s="42">
        <v>42856</v>
      </c>
      <c r="D534" s="40">
        <v>7.45</v>
      </c>
    </row>
    <row r="535" spans="1:4" x14ac:dyDescent="0.25">
      <c r="A535">
        <v>2</v>
      </c>
      <c r="B535" t="s">
        <v>865</v>
      </c>
      <c r="C535" s="43">
        <v>42887</v>
      </c>
      <c r="D535" s="40">
        <v>7.53</v>
      </c>
    </row>
    <row r="536" spans="1:4" x14ac:dyDescent="0.25">
      <c r="A536">
        <v>2</v>
      </c>
      <c r="B536" t="s">
        <v>865</v>
      </c>
      <c r="C536" s="42">
        <v>42917</v>
      </c>
      <c r="D536" s="40">
        <v>7.61</v>
      </c>
    </row>
    <row r="537" spans="1:4" x14ac:dyDescent="0.25">
      <c r="A537">
        <v>2</v>
      </c>
      <c r="B537" t="s">
        <v>865</v>
      </c>
      <c r="C537" s="43">
        <v>42948</v>
      </c>
      <c r="D537" s="40">
        <v>7.71</v>
      </c>
    </row>
    <row r="538" spans="1:4" x14ac:dyDescent="0.25">
      <c r="A538">
        <v>2</v>
      </c>
      <c r="B538" t="s">
        <v>865</v>
      </c>
      <c r="C538" s="42">
        <v>42979</v>
      </c>
      <c r="D538" s="40">
        <v>7.79</v>
      </c>
    </row>
    <row r="539" spans="1:4" x14ac:dyDescent="0.25">
      <c r="A539">
        <v>2</v>
      </c>
      <c r="B539" t="s">
        <v>865</v>
      </c>
      <c r="C539" s="43">
        <v>43009</v>
      </c>
      <c r="D539" s="40">
        <v>7.88</v>
      </c>
    </row>
    <row r="540" spans="1:4" x14ac:dyDescent="0.25">
      <c r="A540">
        <v>2</v>
      </c>
      <c r="B540" t="s">
        <v>865</v>
      </c>
      <c r="C540" s="42">
        <v>43040</v>
      </c>
      <c r="D540" s="40">
        <v>7.99</v>
      </c>
    </row>
    <row r="541" spans="1:4" x14ac:dyDescent="0.25">
      <c r="A541">
        <v>2</v>
      </c>
      <c r="B541" t="s">
        <v>865</v>
      </c>
      <c r="C541" s="43">
        <v>43070</v>
      </c>
      <c r="D541" s="40">
        <v>8.08</v>
      </c>
    </row>
    <row r="542" spans="1:4" x14ac:dyDescent="0.25">
      <c r="A542">
        <v>2</v>
      </c>
      <c r="B542" t="s">
        <v>865</v>
      </c>
      <c r="C542" s="42">
        <v>43101</v>
      </c>
      <c r="D542" s="40">
        <v>8.1300000000000008</v>
      </c>
    </row>
    <row r="543" spans="1:4" x14ac:dyDescent="0.25">
      <c r="A543">
        <v>2</v>
      </c>
      <c r="B543" t="s">
        <v>865</v>
      </c>
      <c r="C543" s="43">
        <v>43132</v>
      </c>
      <c r="D543" s="40">
        <v>8.2200000000000006</v>
      </c>
    </row>
    <row r="544" spans="1:4" x14ac:dyDescent="0.25">
      <c r="A544">
        <v>2</v>
      </c>
      <c r="B544" t="s">
        <v>865</v>
      </c>
      <c r="C544" s="42">
        <v>43160</v>
      </c>
      <c r="D544" s="40">
        <v>8.2899999999999991</v>
      </c>
    </row>
    <row r="545" spans="1:4" x14ac:dyDescent="0.25">
      <c r="A545">
        <v>2</v>
      </c>
      <c r="B545" t="s">
        <v>865</v>
      </c>
      <c r="C545" s="43">
        <v>43191</v>
      </c>
      <c r="D545" s="40">
        <v>8.36</v>
      </c>
    </row>
    <row r="546" spans="1:4" x14ac:dyDescent="0.25">
      <c r="A546">
        <v>2</v>
      </c>
      <c r="B546" t="s">
        <v>865</v>
      </c>
      <c r="C546" s="42">
        <v>43221</v>
      </c>
      <c r="D546" s="40">
        <v>8.48</v>
      </c>
    </row>
    <row r="547" spans="1:4" x14ac:dyDescent="0.25">
      <c r="A547">
        <v>2</v>
      </c>
      <c r="B547" t="s">
        <v>865</v>
      </c>
      <c r="C547" s="43">
        <v>43252</v>
      </c>
      <c r="D547" s="40">
        <v>8.5500000000000007</v>
      </c>
    </row>
    <row r="548" spans="1:4" x14ac:dyDescent="0.25">
      <c r="A548">
        <v>2</v>
      </c>
      <c r="B548" t="s">
        <v>865</v>
      </c>
      <c r="C548" s="42">
        <v>43282</v>
      </c>
      <c r="D548" s="40">
        <v>8.66</v>
      </c>
    </row>
    <row r="549" spans="1:4" x14ac:dyDescent="0.25">
      <c r="A549">
        <v>2</v>
      </c>
      <c r="B549" t="s">
        <v>865</v>
      </c>
      <c r="C549" s="43">
        <v>43313</v>
      </c>
      <c r="D549" s="40">
        <v>8.7899999999999991</v>
      </c>
    </row>
    <row r="550" spans="1:4" x14ac:dyDescent="0.25">
      <c r="A550">
        <v>2</v>
      </c>
      <c r="B550" t="s">
        <v>865</v>
      </c>
      <c r="C550" s="42">
        <v>43344</v>
      </c>
      <c r="D550" s="40">
        <v>8.92</v>
      </c>
    </row>
    <row r="551" spans="1:4" x14ac:dyDescent="0.25">
      <c r="A551">
        <v>2</v>
      </c>
      <c r="B551" t="s">
        <v>865</v>
      </c>
      <c r="C551" s="43">
        <v>43374</v>
      </c>
      <c r="D551" s="40">
        <v>9.01</v>
      </c>
    </row>
    <row r="552" spans="1:4" x14ac:dyDescent="0.25">
      <c r="A552">
        <v>2</v>
      </c>
      <c r="B552" t="s">
        <v>865</v>
      </c>
      <c r="C552" s="42">
        <v>43405</v>
      </c>
      <c r="D552" s="40">
        <v>9.11</v>
      </c>
    </row>
    <row r="553" spans="1:4" x14ac:dyDescent="0.25">
      <c r="A553">
        <v>2</v>
      </c>
      <c r="B553" t="s">
        <v>865</v>
      </c>
      <c r="C553" s="43">
        <v>43435</v>
      </c>
      <c r="D553" s="40">
        <v>9.25</v>
      </c>
    </row>
    <row r="554" spans="1:4" x14ac:dyDescent="0.25">
      <c r="A554">
        <v>2</v>
      </c>
      <c r="B554" t="s">
        <v>865</v>
      </c>
      <c r="C554" s="42">
        <v>43466</v>
      </c>
      <c r="D554" s="40">
        <v>9.32</v>
      </c>
    </row>
    <row r="555" spans="1:4" x14ac:dyDescent="0.25">
      <c r="A555">
        <v>2</v>
      </c>
      <c r="B555" t="s">
        <v>865</v>
      </c>
      <c r="C555" s="43">
        <v>43497</v>
      </c>
      <c r="D555" s="40">
        <v>9.39</v>
      </c>
    </row>
    <row r="556" spans="1:4" x14ac:dyDescent="0.25">
      <c r="A556">
        <v>2</v>
      </c>
      <c r="B556" t="s">
        <v>865</v>
      </c>
      <c r="C556" s="42">
        <v>43525</v>
      </c>
      <c r="D556" s="40">
        <v>9.48</v>
      </c>
    </row>
    <row r="557" spans="1:4" x14ac:dyDescent="0.25">
      <c r="A557">
        <v>2</v>
      </c>
      <c r="B557" t="s">
        <v>865</v>
      </c>
      <c r="C557" s="43">
        <v>43556</v>
      </c>
      <c r="D557" s="40">
        <v>9.6</v>
      </c>
    </row>
    <row r="558" spans="1:4" x14ac:dyDescent="0.25">
      <c r="A558">
        <v>2</v>
      </c>
      <c r="B558" t="s">
        <v>865</v>
      </c>
      <c r="C558" s="42">
        <v>43586</v>
      </c>
      <c r="D558" s="40">
        <v>9.7100000000000009</v>
      </c>
    </row>
    <row r="559" spans="1:4" x14ac:dyDescent="0.25">
      <c r="A559">
        <v>2</v>
      </c>
      <c r="B559" t="s">
        <v>865</v>
      </c>
      <c r="C559" s="43">
        <v>43617</v>
      </c>
      <c r="D559" s="40">
        <v>9.77</v>
      </c>
    </row>
    <row r="560" spans="1:4" x14ac:dyDescent="0.25">
      <c r="A560">
        <v>2</v>
      </c>
      <c r="B560" t="s">
        <v>865</v>
      </c>
      <c r="C560" s="42">
        <v>43647</v>
      </c>
      <c r="D560" s="40">
        <v>9.92</v>
      </c>
    </row>
    <row r="561" spans="1:4" x14ac:dyDescent="0.25">
      <c r="A561">
        <v>2</v>
      </c>
      <c r="B561" t="s">
        <v>865</v>
      </c>
      <c r="C561" s="43">
        <v>43678</v>
      </c>
      <c r="D561" s="40">
        <v>9.99</v>
      </c>
    </row>
    <row r="562" spans="1:4" x14ac:dyDescent="0.25">
      <c r="A562">
        <v>2</v>
      </c>
      <c r="B562" t="s">
        <v>865</v>
      </c>
      <c r="C562" s="42">
        <v>43709</v>
      </c>
      <c r="D562" s="40">
        <v>10.09</v>
      </c>
    </row>
    <row r="563" spans="1:4" x14ac:dyDescent="0.25">
      <c r="A563">
        <v>2</v>
      </c>
      <c r="B563" t="s">
        <v>865</v>
      </c>
      <c r="C563" s="43">
        <v>43739</v>
      </c>
      <c r="D563" s="40">
        <v>10.24</v>
      </c>
    </row>
    <row r="564" spans="1:4" x14ac:dyDescent="0.25">
      <c r="A564">
        <v>2</v>
      </c>
      <c r="B564" t="s">
        <v>865</v>
      </c>
      <c r="C564" s="42">
        <v>43770</v>
      </c>
      <c r="D564" s="40">
        <v>10.38</v>
      </c>
    </row>
    <row r="565" spans="1:4" x14ac:dyDescent="0.25">
      <c r="A565">
        <v>2</v>
      </c>
      <c r="B565" t="s">
        <v>865</v>
      </c>
      <c r="C565" s="43">
        <v>43800</v>
      </c>
      <c r="D565" s="40">
        <v>10.48</v>
      </c>
    </row>
    <row r="566" spans="1:4" x14ac:dyDescent="0.25">
      <c r="A566">
        <v>2</v>
      </c>
      <c r="B566" t="s">
        <v>865</v>
      </c>
      <c r="C566" s="42">
        <v>43831</v>
      </c>
      <c r="D566" s="40">
        <v>10.54</v>
      </c>
    </row>
    <row r="567" spans="1:4" x14ac:dyDescent="0.25">
      <c r="A567">
        <v>2</v>
      </c>
      <c r="B567" t="s">
        <v>865</v>
      </c>
      <c r="C567" s="43">
        <v>43862</v>
      </c>
      <c r="D567" s="40">
        <v>10.66</v>
      </c>
    </row>
    <row r="568" spans="1:4" x14ac:dyDescent="0.25">
      <c r="A568">
        <v>2</v>
      </c>
      <c r="B568" t="s">
        <v>865</v>
      </c>
      <c r="C568" s="42">
        <v>43891</v>
      </c>
      <c r="D568" s="41">
        <v>10.72</v>
      </c>
    </row>
    <row r="569" spans="1:4" x14ac:dyDescent="0.25">
      <c r="A569">
        <v>2</v>
      </c>
      <c r="B569" t="s">
        <v>212</v>
      </c>
      <c r="C569" s="42">
        <v>42005</v>
      </c>
      <c r="D569" s="40">
        <v>16.164293720094001</v>
      </c>
    </row>
    <row r="570" spans="1:4" x14ac:dyDescent="0.25">
      <c r="A570">
        <v>2</v>
      </c>
      <c r="B570" t="s">
        <v>212</v>
      </c>
      <c r="C570" s="43">
        <v>42036</v>
      </c>
      <c r="D570" s="40">
        <v>16.309999999999999</v>
      </c>
    </row>
    <row r="571" spans="1:4" x14ac:dyDescent="0.25">
      <c r="A571">
        <v>2</v>
      </c>
      <c r="B571" t="s">
        <v>212</v>
      </c>
      <c r="C571" s="42">
        <v>42064</v>
      </c>
      <c r="D571" s="40">
        <v>16.54</v>
      </c>
    </row>
    <row r="572" spans="1:4" x14ac:dyDescent="0.25">
      <c r="A572">
        <v>2</v>
      </c>
      <c r="B572" t="s">
        <v>212</v>
      </c>
      <c r="C572" s="43">
        <v>42095</v>
      </c>
      <c r="D572" s="40">
        <v>16.760000000000002</v>
      </c>
    </row>
    <row r="573" spans="1:4" x14ac:dyDescent="0.25">
      <c r="A573">
        <v>2</v>
      </c>
      <c r="B573" t="s">
        <v>212</v>
      </c>
      <c r="C573" s="42">
        <v>42125</v>
      </c>
      <c r="D573" s="40">
        <v>16.93</v>
      </c>
    </row>
    <row r="574" spans="1:4" x14ac:dyDescent="0.25">
      <c r="A574">
        <v>2</v>
      </c>
      <c r="B574" t="s">
        <v>212</v>
      </c>
      <c r="C574" s="43">
        <v>42156</v>
      </c>
      <c r="D574" s="40">
        <v>17.05</v>
      </c>
    </row>
    <row r="575" spans="1:4" x14ac:dyDescent="0.25">
      <c r="A575">
        <v>2</v>
      </c>
      <c r="B575" t="s">
        <v>212</v>
      </c>
      <c r="C575" s="42">
        <v>42186</v>
      </c>
      <c r="D575" s="40">
        <v>17.190000000000001</v>
      </c>
    </row>
    <row r="576" spans="1:4" x14ac:dyDescent="0.25">
      <c r="A576">
        <v>2</v>
      </c>
      <c r="B576" t="s">
        <v>212</v>
      </c>
      <c r="C576" s="43">
        <v>42217</v>
      </c>
      <c r="D576" s="40">
        <v>17.43</v>
      </c>
    </row>
    <row r="577" spans="1:4" x14ac:dyDescent="0.25">
      <c r="A577">
        <v>2</v>
      </c>
      <c r="B577" t="s">
        <v>212</v>
      </c>
      <c r="C577" s="42">
        <v>42248</v>
      </c>
      <c r="D577" s="40">
        <v>17.53</v>
      </c>
    </row>
    <row r="578" spans="1:4" x14ac:dyDescent="0.25">
      <c r="A578">
        <v>2</v>
      </c>
      <c r="B578" t="s">
        <v>212</v>
      </c>
      <c r="C578" s="43">
        <v>42278</v>
      </c>
      <c r="D578" s="40">
        <v>17.79</v>
      </c>
    </row>
    <row r="579" spans="1:4" x14ac:dyDescent="0.25">
      <c r="A579">
        <v>2</v>
      </c>
      <c r="B579" t="s">
        <v>212</v>
      </c>
      <c r="C579" s="42">
        <v>42309</v>
      </c>
      <c r="D579" s="40">
        <v>18.04</v>
      </c>
    </row>
    <row r="580" spans="1:4" x14ac:dyDescent="0.25">
      <c r="A580">
        <v>2</v>
      </c>
      <c r="B580" t="s">
        <v>212</v>
      </c>
      <c r="C580" s="43">
        <v>42339</v>
      </c>
      <c r="D580" s="40">
        <v>18.260000000000002</v>
      </c>
    </row>
    <row r="581" spans="1:4" x14ac:dyDescent="0.25">
      <c r="A581">
        <v>2</v>
      </c>
      <c r="B581" t="s">
        <v>212</v>
      </c>
      <c r="C581" s="42">
        <v>42370</v>
      </c>
      <c r="D581" s="40">
        <v>18.52</v>
      </c>
    </row>
    <row r="582" spans="1:4" x14ac:dyDescent="0.25">
      <c r="A582">
        <v>2</v>
      </c>
      <c r="B582" t="s">
        <v>212</v>
      </c>
      <c r="C582" s="43">
        <v>42401</v>
      </c>
      <c r="D582" s="40">
        <v>18.739999999999998</v>
      </c>
    </row>
    <row r="583" spans="1:4" x14ac:dyDescent="0.25">
      <c r="A583">
        <v>2</v>
      </c>
      <c r="B583" t="s">
        <v>212</v>
      </c>
      <c r="C583" s="42">
        <v>42430</v>
      </c>
      <c r="D583" s="40">
        <v>18.93</v>
      </c>
    </row>
    <row r="584" spans="1:4" x14ac:dyDescent="0.25">
      <c r="A584">
        <v>2</v>
      </c>
      <c r="B584" t="s">
        <v>212</v>
      </c>
      <c r="C584" s="43">
        <v>42461</v>
      </c>
      <c r="D584" s="40">
        <v>19.079999999999998</v>
      </c>
    </row>
    <row r="585" spans="1:4" x14ac:dyDescent="0.25">
      <c r="A585">
        <v>2</v>
      </c>
      <c r="B585" t="s">
        <v>212</v>
      </c>
      <c r="C585" s="42">
        <v>42491</v>
      </c>
      <c r="D585" s="40">
        <v>19.23</v>
      </c>
    </row>
    <row r="586" spans="1:4" x14ac:dyDescent="0.25">
      <c r="A586">
        <v>2</v>
      </c>
      <c r="B586" t="s">
        <v>212</v>
      </c>
      <c r="C586" s="43">
        <v>42522</v>
      </c>
      <c r="D586" s="40">
        <v>19.52</v>
      </c>
    </row>
    <row r="587" spans="1:4" x14ac:dyDescent="0.25">
      <c r="A587">
        <v>2</v>
      </c>
      <c r="B587" t="s">
        <v>212</v>
      </c>
      <c r="C587" s="42">
        <v>42552</v>
      </c>
      <c r="D587" s="40">
        <v>19.75</v>
      </c>
    </row>
    <row r="588" spans="1:4" x14ac:dyDescent="0.25">
      <c r="A588">
        <v>2</v>
      </c>
      <c r="B588" t="s">
        <v>212</v>
      </c>
      <c r="C588" s="43">
        <v>42583</v>
      </c>
      <c r="D588" s="40">
        <v>19.91</v>
      </c>
    </row>
    <row r="589" spans="1:4" x14ac:dyDescent="0.25">
      <c r="A589">
        <v>2</v>
      </c>
      <c r="B589" t="s">
        <v>212</v>
      </c>
      <c r="C589" s="42">
        <v>42614</v>
      </c>
      <c r="D589" s="40">
        <v>20.05</v>
      </c>
    </row>
    <row r="590" spans="1:4" x14ac:dyDescent="0.25">
      <c r="A590">
        <v>2</v>
      </c>
      <c r="B590" t="s">
        <v>212</v>
      </c>
      <c r="C590" s="43">
        <v>42644</v>
      </c>
      <c r="D590" s="40">
        <v>20.25</v>
      </c>
    </row>
    <row r="591" spans="1:4" x14ac:dyDescent="0.25">
      <c r="A591">
        <v>2</v>
      </c>
      <c r="B591" t="s">
        <v>212</v>
      </c>
      <c r="C591" s="42">
        <v>42675</v>
      </c>
      <c r="D591" s="40">
        <v>20.350000000000001</v>
      </c>
    </row>
    <row r="592" spans="1:4" x14ac:dyDescent="0.25">
      <c r="A592">
        <v>2</v>
      </c>
      <c r="B592" t="s">
        <v>212</v>
      </c>
      <c r="C592" s="43">
        <v>42705</v>
      </c>
      <c r="D592" s="40">
        <v>20.49</v>
      </c>
    </row>
    <row r="593" spans="1:4" x14ac:dyDescent="0.25">
      <c r="A593">
        <v>2</v>
      </c>
      <c r="B593" t="s">
        <v>212</v>
      </c>
      <c r="C593" s="42">
        <v>42736</v>
      </c>
      <c r="D593" s="40">
        <v>20.65</v>
      </c>
    </row>
    <row r="594" spans="1:4" x14ac:dyDescent="0.25">
      <c r="A594">
        <v>2</v>
      </c>
      <c r="B594" t="s">
        <v>212</v>
      </c>
      <c r="C594" s="43">
        <v>42767</v>
      </c>
      <c r="D594" s="40">
        <v>20.92</v>
      </c>
    </row>
    <row r="595" spans="1:4" x14ac:dyDescent="0.25">
      <c r="A595">
        <v>2</v>
      </c>
      <c r="B595" t="s">
        <v>212</v>
      </c>
      <c r="C595" s="42">
        <v>42795</v>
      </c>
      <c r="D595" s="40">
        <v>21.05</v>
      </c>
    </row>
    <row r="596" spans="1:4" x14ac:dyDescent="0.25">
      <c r="A596">
        <v>2</v>
      </c>
      <c r="B596" t="s">
        <v>212</v>
      </c>
      <c r="C596" s="43">
        <v>42826</v>
      </c>
      <c r="D596" s="40">
        <v>21.24</v>
      </c>
    </row>
    <row r="597" spans="1:4" x14ac:dyDescent="0.25">
      <c r="A597">
        <v>2</v>
      </c>
      <c r="B597" t="s">
        <v>212</v>
      </c>
      <c r="C597" s="42">
        <v>42856</v>
      </c>
      <c r="D597" s="40">
        <v>21.49</v>
      </c>
    </row>
    <row r="598" spans="1:4" x14ac:dyDescent="0.25">
      <c r="A598">
        <v>2</v>
      </c>
      <c r="B598" t="s">
        <v>212</v>
      </c>
      <c r="C598" s="43">
        <v>42887</v>
      </c>
      <c r="D598" s="40">
        <v>21.73</v>
      </c>
    </row>
    <row r="599" spans="1:4" x14ac:dyDescent="0.25">
      <c r="A599">
        <v>2</v>
      </c>
      <c r="B599" t="s">
        <v>212</v>
      </c>
      <c r="C599" s="42">
        <v>42917</v>
      </c>
      <c r="D599" s="40">
        <v>22.06</v>
      </c>
    </row>
    <row r="600" spans="1:4" x14ac:dyDescent="0.25">
      <c r="A600">
        <v>2</v>
      </c>
      <c r="B600" t="s">
        <v>212</v>
      </c>
      <c r="C600" s="43">
        <v>42948</v>
      </c>
      <c r="D600" s="40">
        <v>22.17</v>
      </c>
    </row>
    <row r="601" spans="1:4" x14ac:dyDescent="0.25">
      <c r="A601">
        <v>2</v>
      </c>
      <c r="B601" t="s">
        <v>212</v>
      </c>
      <c r="C601" s="42">
        <v>42979</v>
      </c>
      <c r="D601" s="40">
        <v>22.37</v>
      </c>
    </row>
    <row r="602" spans="1:4" x14ac:dyDescent="0.25">
      <c r="A602">
        <v>2</v>
      </c>
      <c r="B602" t="s">
        <v>212</v>
      </c>
      <c r="C602" s="43">
        <v>43009</v>
      </c>
      <c r="D602" s="40">
        <v>22.57</v>
      </c>
    </row>
    <row r="603" spans="1:4" x14ac:dyDescent="0.25">
      <c r="A603">
        <v>2</v>
      </c>
      <c r="B603" t="s">
        <v>212</v>
      </c>
      <c r="C603" s="42">
        <v>43040</v>
      </c>
      <c r="D603" s="40">
        <v>22.73</v>
      </c>
    </row>
    <row r="604" spans="1:4" x14ac:dyDescent="0.25">
      <c r="A604">
        <v>2</v>
      </c>
      <c r="B604" t="s">
        <v>212</v>
      </c>
      <c r="C604" s="43">
        <v>43070</v>
      </c>
      <c r="D604" s="40">
        <v>23.07</v>
      </c>
    </row>
    <row r="605" spans="1:4" x14ac:dyDescent="0.25">
      <c r="A605">
        <v>2</v>
      </c>
      <c r="B605" t="s">
        <v>212</v>
      </c>
      <c r="C605" s="42">
        <v>43101</v>
      </c>
      <c r="D605" s="40">
        <v>23.21</v>
      </c>
    </row>
    <row r="606" spans="1:4" x14ac:dyDescent="0.25">
      <c r="A606">
        <v>2</v>
      </c>
      <c r="B606" t="s">
        <v>212</v>
      </c>
      <c r="C606" s="43">
        <v>43132</v>
      </c>
      <c r="D606" s="40">
        <v>23.51</v>
      </c>
    </row>
    <row r="607" spans="1:4" x14ac:dyDescent="0.25">
      <c r="A607">
        <v>2</v>
      </c>
      <c r="B607" t="s">
        <v>212</v>
      </c>
      <c r="C607" s="42">
        <v>43160</v>
      </c>
      <c r="D607" s="40">
        <v>23.7</v>
      </c>
    </row>
    <row r="608" spans="1:4" x14ac:dyDescent="0.25">
      <c r="A608">
        <v>2</v>
      </c>
      <c r="B608" t="s">
        <v>212</v>
      </c>
      <c r="C608" s="43">
        <v>43191</v>
      </c>
      <c r="D608" s="40">
        <v>23.82</v>
      </c>
    </row>
    <row r="609" spans="1:4" x14ac:dyDescent="0.25">
      <c r="A609">
        <v>2</v>
      </c>
      <c r="B609" t="s">
        <v>212</v>
      </c>
      <c r="C609" s="42">
        <v>43221</v>
      </c>
      <c r="D609" s="40">
        <v>24.18</v>
      </c>
    </row>
    <row r="610" spans="1:4" x14ac:dyDescent="0.25">
      <c r="A610">
        <v>2</v>
      </c>
      <c r="B610" t="s">
        <v>212</v>
      </c>
      <c r="C610" s="43">
        <v>43252</v>
      </c>
      <c r="D610" s="40">
        <v>24.33</v>
      </c>
    </row>
    <row r="611" spans="1:4" x14ac:dyDescent="0.25">
      <c r="A611">
        <v>2</v>
      </c>
      <c r="B611" t="s">
        <v>212</v>
      </c>
      <c r="C611" s="42">
        <v>43282</v>
      </c>
      <c r="D611" s="40">
        <v>24.6</v>
      </c>
    </row>
    <row r="612" spans="1:4" x14ac:dyDescent="0.25">
      <c r="A612">
        <v>2</v>
      </c>
      <c r="B612" t="s">
        <v>212</v>
      </c>
      <c r="C612" s="43">
        <v>43313</v>
      </c>
      <c r="D612" s="40">
        <v>24.92</v>
      </c>
    </row>
    <row r="613" spans="1:4" x14ac:dyDescent="0.25">
      <c r="A613">
        <v>2</v>
      </c>
      <c r="B613" t="s">
        <v>212</v>
      </c>
      <c r="C613" s="42">
        <v>43344</v>
      </c>
      <c r="D613" s="40">
        <v>25.17</v>
      </c>
    </row>
    <row r="614" spans="1:4" x14ac:dyDescent="0.25">
      <c r="A614">
        <v>2</v>
      </c>
      <c r="B614" t="s">
        <v>212</v>
      </c>
      <c r="C614" s="43">
        <v>43374</v>
      </c>
      <c r="D614" s="40">
        <v>25.32</v>
      </c>
    </row>
    <row r="615" spans="1:4" x14ac:dyDescent="0.25">
      <c r="A615">
        <v>2</v>
      </c>
      <c r="B615" t="s">
        <v>212</v>
      </c>
      <c r="C615" s="42">
        <v>43405</v>
      </c>
      <c r="D615" s="40">
        <v>25.55</v>
      </c>
    </row>
    <row r="616" spans="1:4" x14ac:dyDescent="0.25">
      <c r="A616">
        <v>2</v>
      </c>
      <c r="B616" t="s">
        <v>212</v>
      </c>
      <c r="C616" s="43">
        <v>43435</v>
      </c>
      <c r="D616" s="40">
        <v>25.86</v>
      </c>
    </row>
    <row r="617" spans="1:4" x14ac:dyDescent="0.25">
      <c r="A617">
        <v>2</v>
      </c>
      <c r="B617" t="s">
        <v>212</v>
      </c>
      <c r="C617" s="42">
        <v>43466</v>
      </c>
      <c r="D617" s="40">
        <v>26.14</v>
      </c>
    </row>
    <row r="618" spans="1:4" x14ac:dyDescent="0.25">
      <c r="A618">
        <v>2</v>
      </c>
      <c r="B618" t="s">
        <v>212</v>
      </c>
      <c r="C618" s="43">
        <v>43497</v>
      </c>
      <c r="D618" s="40">
        <v>26.35</v>
      </c>
    </row>
    <row r="619" spans="1:4" x14ac:dyDescent="0.25">
      <c r="A619">
        <v>2</v>
      </c>
      <c r="B619" t="s">
        <v>212</v>
      </c>
      <c r="C619" s="42">
        <v>43525</v>
      </c>
      <c r="D619" s="40">
        <v>26.69</v>
      </c>
    </row>
    <row r="620" spans="1:4" x14ac:dyDescent="0.25">
      <c r="A620">
        <v>2</v>
      </c>
      <c r="B620" t="s">
        <v>212</v>
      </c>
      <c r="C620" s="43">
        <v>43556</v>
      </c>
      <c r="D620" s="40">
        <v>26.98</v>
      </c>
    </row>
    <row r="621" spans="1:4" x14ac:dyDescent="0.25">
      <c r="A621">
        <v>2</v>
      </c>
      <c r="B621" t="s">
        <v>212</v>
      </c>
      <c r="C621" s="42">
        <v>43586</v>
      </c>
      <c r="D621" s="40">
        <v>27.28</v>
      </c>
    </row>
    <row r="622" spans="1:4" x14ac:dyDescent="0.25">
      <c r="A622">
        <v>2</v>
      </c>
      <c r="B622" t="s">
        <v>212</v>
      </c>
      <c r="C622" s="43">
        <v>43617</v>
      </c>
      <c r="D622" s="40">
        <v>27.63</v>
      </c>
    </row>
    <row r="623" spans="1:4" x14ac:dyDescent="0.25">
      <c r="A623">
        <v>2</v>
      </c>
      <c r="B623" t="s">
        <v>212</v>
      </c>
      <c r="C623" s="42">
        <v>43647</v>
      </c>
      <c r="D623" s="40">
        <v>27.85</v>
      </c>
    </row>
    <row r="624" spans="1:4" x14ac:dyDescent="0.25">
      <c r="A624">
        <v>2</v>
      </c>
      <c r="B624" t="s">
        <v>212</v>
      </c>
      <c r="C624" s="43">
        <v>43678</v>
      </c>
      <c r="D624" s="40">
        <v>28.13</v>
      </c>
    </row>
    <row r="625" spans="1:4" x14ac:dyDescent="0.25">
      <c r="A625">
        <v>2</v>
      </c>
      <c r="B625" t="s">
        <v>212</v>
      </c>
      <c r="C625" s="42">
        <v>43709</v>
      </c>
      <c r="D625" s="40">
        <v>28.52</v>
      </c>
    </row>
    <row r="626" spans="1:4" x14ac:dyDescent="0.25">
      <c r="A626">
        <v>2</v>
      </c>
      <c r="B626" t="s">
        <v>212</v>
      </c>
      <c r="C626" s="43">
        <v>43739</v>
      </c>
      <c r="D626" s="40">
        <v>28.95</v>
      </c>
    </row>
    <row r="627" spans="1:4" x14ac:dyDescent="0.25">
      <c r="A627">
        <v>2</v>
      </c>
      <c r="B627" t="s">
        <v>212</v>
      </c>
      <c r="C627" s="42">
        <v>43770</v>
      </c>
      <c r="D627" s="40">
        <v>29.27</v>
      </c>
    </row>
    <row r="628" spans="1:4" x14ac:dyDescent="0.25">
      <c r="A628">
        <v>2</v>
      </c>
      <c r="B628" t="s">
        <v>212</v>
      </c>
      <c r="C628" s="43">
        <v>43800</v>
      </c>
      <c r="D628" s="40">
        <v>29.56</v>
      </c>
    </row>
    <row r="629" spans="1:4" x14ac:dyDescent="0.25">
      <c r="A629">
        <v>2</v>
      </c>
      <c r="B629" t="s">
        <v>212</v>
      </c>
      <c r="C629" s="42">
        <v>43831</v>
      </c>
      <c r="D629" s="40">
        <v>29.91</v>
      </c>
    </row>
    <row r="630" spans="1:4" x14ac:dyDescent="0.25">
      <c r="A630">
        <v>2</v>
      </c>
      <c r="B630" t="s">
        <v>212</v>
      </c>
      <c r="C630" s="43">
        <v>43862</v>
      </c>
      <c r="D630" s="40">
        <v>30.21</v>
      </c>
    </row>
    <row r="631" spans="1:4" x14ac:dyDescent="0.25">
      <c r="A631">
        <v>2</v>
      </c>
      <c r="B631" t="s">
        <v>212</v>
      </c>
      <c r="C631" s="42">
        <v>43891</v>
      </c>
      <c r="D631" s="41">
        <v>30.45</v>
      </c>
    </row>
    <row r="632" spans="1:4" x14ac:dyDescent="0.25">
      <c r="A632">
        <v>2</v>
      </c>
      <c r="B632" t="s">
        <v>235</v>
      </c>
      <c r="C632" s="42">
        <v>42005</v>
      </c>
      <c r="D632" s="40">
        <v>6.5264509990770003</v>
      </c>
    </row>
    <row r="633" spans="1:4" x14ac:dyDescent="0.25">
      <c r="A633">
        <v>2</v>
      </c>
      <c r="B633" t="s">
        <v>235</v>
      </c>
      <c r="C633" s="43">
        <v>42036</v>
      </c>
      <c r="D633" s="40">
        <v>6.59</v>
      </c>
    </row>
    <row r="634" spans="1:4" x14ac:dyDescent="0.25">
      <c r="A634">
        <v>2</v>
      </c>
      <c r="B634" t="s">
        <v>235</v>
      </c>
      <c r="C634" s="42">
        <v>42064</v>
      </c>
      <c r="D634" s="40">
        <v>6.64</v>
      </c>
    </row>
    <row r="635" spans="1:4" x14ac:dyDescent="0.25">
      <c r="A635">
        <v>2</v>
      </c>
      <c r="B635" t="s">
        <v>235</v>
      </c>
      <c r="C635" s="43">
        <v>42095</v>
      </c>
      <c r="D635" s="40">
        <v>6.73</v>
      </c>
    </row>
    <row r="636" spans="1:4" x14ac:dyDescent="0.25">
      <c r="A636">
        <v>2</v>
      </c>
      <c r="B636" t="s">
        <v>235</v>
      </c>
      <c r="C636" s="42">
        <v>42125</v>
      </c>
      <c r="D636" s="40">
        <v>6.76</v>
      </c>
    </row>
    <row r="637" spans="1:4" x14ac:dyDescent="0.25">
      <c r="A637">
        <v>2</v>
      </c>
      <c r="B637" t="s">
        <v>235</v>
      </c>
      <c r="C637" s="43">
        <v>42156</v>
      </c>
      <c r="D637" s="40">
        <v>6.85</v>
      </c>
    </row>
    <row r="638" spans="1:4" x14ac:dyDescent="0.25">
      <c r="A638">
        <v>2</v>
      </c>
      <c r="B638" t="s">
        <v>235</v>
      </c>
      <c r="C638" s="42">
        <v>42186</v>
      </c>
      <c r="D638" s="40">
        <v>6.94</v>
      </c>
    </row>
    <row r="639" spans="1:4" x14ac:dyDescent="0.25">
      <c r="A639">
        <v>2</v>
      </c>
      <c r="B639" t="s">
        <v>235</v>
      </c>
      <c r="C639" s="43">
        <v>42217</v>
      </c>
      <c r="D639" s="40">
        <v>7.04</v>
      </c>
    </row>
    <row r="640" spans="1:4" x14ac:dyDescent="0.25">
      <c r="A640">
        <v>2</v>
      </c>
      <c r="B640" t="s">
        <v>235</v>
      </c>
      <c r="C640" s="42">
        <v>42248</v>
      </c>
      <c r="D640" s="40">
        <v>7.14</v>
      </c>
    </row>
    <row r="641" spans="1:4" x14ac:dyDescent="0.25">
      <c r="A641">
        <v>2</v>
      </c>
      <c r="B641" t="s">
        <v>235</v>
      </c>
      <c r="C641" s="43">
        <v>42278</v>
      </c>
      <c r="D641" s="40">
        <v>7.23</v>
      </c>
    </row>
    <row r="642" spans="1:4" x14ac:dyDescent="0.25">
      <c r="A642">
        <v>2</v>
      </c>
      <c r="B642" t="s">
        <v>235</v>
      </c>
      <c r="C642" s="42">
        <v>42309</v>
      </c>
      <c r="D642" s="40">
        <v>7.33</v>
      </c>
    </row>
    <row r="643" spans="1:4" x14ac:dyDescent="0.25">
      <c r="A643">
        <v>2</v>
      </c>
      <c r="B643" t="s">
        <v>235</v>
      </c>
      <c r="C643" s="43">
        <v>42339</v>
      </c>
      <c r="D643" s="40">
        <v>7.41</v>
      </c>
    </row>
    <row r="644" spans="1:4" x14ac:dyDescent="0.25">
      <c r="A644">
        <v>2</v>
      </c>
      <c r="B644" t="s">
        <v>235</v>
      </c>
      <c r="C644" s="42">
        <v>42370</v>
      </c>
      <c r="D644" s="40">
        <v>7.49</v>
      </c>
    </row>
    <row r="645" spans="1:4" x14ac:dyDescent="0.25">
      <c r="A645">
        <v>2</v>
      </c>
      <c r="B645" t="s">
        <v>235</v>
      </c>
      <c r="C645" s="43">
        <v>42401</v>
      </c>
      <c r="D645" s="40">
        <v>7.57</v>
      </c>
    </row>
    <row r="646" spans="1:4" x14ac:dyDescent="0.25">
      <c r="A646">
        <v>2</v>
      </c>
      <c r="B646" t="s">
        <v>235</v>
      </c>
      <c r="C646" s="42">
        <v>42430</v>
      </c>
      <c r="D646" s="40">
        <v>7.66</v>
      </c>
    </row>
    <row r="647" spans="1:4" x14ac:dyDescent="0.25">
      <c r="A647">
        <v>2</v>
      </c>
      <c r="B647" t="s">
        <v>235</v>
      </c>
      <c r="C647" s="43">
        <v>42461</v>
      </c>
      <c r="D647" s="40">
        <v>7.77</v>
      </c>
    </row>
    <row r="648" spans="1:4" x14ac:dyDescent="0.25">
      <c r="A648">
        <v>2</v>
      </c>
      <c r="B648" t="s">
        <v>235</v>
      </c>
      <c r="C648" s="42">
        <v>42491</v>
      </c>
      <c r="D648" s="40">
        <v>7.87</v>
      </c>
    </row>
    <row r="649" spans="1:4" x14ac:dyDescent="0.25">
      <c r="A649">
        <v>2</v>
      </c>
      <c r="B649" t="s">
        <v>235</v>
      </c>
      <c r="C649" s="43">
        <v>42522</v>
      </c>
      <c r="D649" s="40">
        <v>7.96</v>
      </c>
    </row>
    <row r="650" spans="1:4" x14ac:dyDescent="0.25">
      <c r="A650">
        <v>2</v>
      </c>
      <c r="B650" t="s">
        <v>235</v>
      </c>
      <c r="C650" s="42">
        <v>42552</v>
      </c>
      <c r="D650" s="40">
        <v>8.02</v>
      </c>
    </row>
    <row r="651" spans="1:4" x14ac:dyDescent="0.25">
      <c r="A651">
        <v>2</v>
      </c>
      <c r="B651" t="s">
        <v>235</v>
      </c>
      <c r="C651" s="43">
        <v>42583</v>
      </c>
      <c r="D651" s="40">
        <v>8.08</v>
      </c>
    </row>
    <row r="652" spans="1:4" x14ac:dyDescent="0.25">
      <c r="A652">
        <v>2</v>
      </c>
      <c r="B652" t="s">
        <v>235</v>
      </c>
      <c r="C652" s="42">
        <v>42614</v>
      </c>
      <c r="D652" s="40">
        <v>8.1300000000000008</v>
      </c>
    </row>
    <row r="653" spans="1:4" x14ac:dyDescent="0.25">
      <c r="A653">
        <v>2</v>
      </c>
      <c r="B653" t="s">
        <v>235</v>
      </c>
      <c r="C653" s="43">
        <v>42644</v>
      </c>
      <c r="D653" s="40">
        <v>8.18</v>
      </c>
    </row>
    <row r="654" spans="1:4" x14ac:dyDescent="0.25">
      <c r="A654">
        <v>2</v>
      </c>
      <c r="B654" t="s">
        <v>235</v>
      </c>
      <c r="C654" s="42">
        <v>42675</v>
      </c>
      <c r="D654" s="40">
        <v>8.27</v>
      </c>
    </row>
    <row r="655" spans="1:4" x14ac:dyDescent="0.25">
      <c r="A655">
        <v>2</v>
      </c>
      <c r="B655" t="s">
        <v>235</v>
      </c>
      <c r="C655" s="43">
        <v>42705</v>
      </c>
      <c r="D655" s="40">
        <v>8.3699999999999992</v>
      </c>
    </row>
    <row r="656" spans="1:4" x14ac:dyDescent="0.25">
      <c r="A656">
        <v>2</v>
      </c>
      <c r="B656" t="s">
        <v>235</v>
      </c>
      <c r="C656" s="42">
        <v>42736</v>
      </c>
      <c r="D656" s="40">
        <v>8.42</v>
      </c>
    </row>
    <row r="657" spans="1:4" x14ac:dyDescent="0.25">
      <c r="A657">
        <v>2</v>
      </c>
      <c r="B657" t="s">
        <v>235</v>
      </c>
      <c r="C657" s="43">
        <v>42767</v>
      </c>
      <c r="D657" s="40">
        <v>8.5399999999999991</v>
      </c>
    </row>
    <row r="658" spans="1:4" x14ac:dyDescent="0.25">
      <c r="A658">
        <v>2</v>
      </c>
      <c r="B658" t="s">
        <v>235</v>
      </c>
      <c r="C658" s="42">
        <v>42795</v>
      </c>
      <c r="D658" s="40">
        <v>8.66</v>
      </c>
    </row>
    <row r="659" spans="1:4" x14ac:dyDescent="0.25">
      <c r="A659">
        <v>2</v>
      </c>
      <c r="B659" t="s">
        <v>235</v>
      </c>
      <c r="C659" s="43">
        <v>42826</v>
      </c>
      <c r="D659" s="40">
        <v>8.7899999999999991</v>
      </c>
    </row>
    <row r="660" spans="1:4" x14ac:dyDescent="0.25">
      <c r="A660">
        <v>2</v>
      </c>
      <c r="B660" t="s">
        <v>235</v>
      </c>
      <c r="C660" s="42">
        <v>42856</v>
      </c>
      <c r="D660" s="40">
        <v>8.9</v>
      </c>
    </row>
    <row r="661" spans="1:4" x14ac:dyDescent="0.25">
      <c r="A661">
        <v>2</v>
      </c>
      <c r="B661" t="s">
        <v>235</v>
      </c>
      <c r="C661" s="43">
        <v>42887</v>
      </c>
      <c r="D661" s="40">
        <v>8.94</v>
      </c>
    </row>
    <row r="662" spans="1:4" x14ac:dyDescent="0.25">
      <c r="A662">
        <v>2</v>
      </c>
      <c r="B662" t="s">
        <v>235</v>
      </c>
      <c r="C662" s="42">
        <v>42917</v>
      </c>
      <c r="D662" s="40">
        <v>9.06</v>
      </c>
    </row>
    <row r="663" spans="1:4" x14ac:dyDescent="0.25">
      <c r="A663">
        <v>2</v>
      </c>
      <c r="B663" t="s">
        <v>235</v>
      </c>
      <c r="C663" s="43">
        <v>42948</v>
      </c>
      <c r="D663" s="40">
        <v>9.14</v>
      </c>
    </row>
    <row r="664" spans="1:4" x14ac:dyDescent="0.25">
      <c r="A664">
        <v>2</v>
      </c>
      <c r="B664" t="s">
        <v>235</v>
      </c>
      <c r="C664" s="42">
        <v>42979</v>
      </c>
      <c r="D664" s="40">
        <v>9.27</v>
      </c>
    </row>
    <row r="665" spans="1:4" x14ac:dyDescent="0.25">
      <c r="A665">
        <v>2</v>
      </c>
      <c r="B665" t="s">
        <v>235</v>
      </c>
      <c r="C665" s="43">
        <v>43009</v>
      </c>
      <c r="D665" s="40">
        <v>9.4</v>
      </c>
    </row>
    <row r="666" spans="1:4" x14ac:dyDescent="0.25">
      <c r="A666">
        <v>2</v>
      </c>
      <c r="B666" t="s">
        <v>235</v>
      </c>
      <c r="C666" s="42">
        <v>43040</v>
      </c>
      <c r="D666" s="40">
        <v>9.4499999999999993</v>
      </c>
    </row>
    <row r="667" spans="1:4" x14ac:dyDescent="0.25">
      <c r="A667">
        <v>2</v>
      </c>
      <c r="B667" t="s">
        <v>235</v>
      </c>
      <c r="C667" s="43">
        <v>43070</v>
      </c>
      <c r="D667" s="40">
        <v>9.59</v>
      </c>
    </row>
    <row r="668" spans="1:4" x14ac:dyDescent="0.25">
      <c r="A668">
        <v>2</v>
      </c>
      <c r="B668" t="s">
        <v>235</v>
      </c>
      <c r="C668" s="42">
        <v>43101</v>
      </c>
      <c r="D668" s="40">
        <v>9.7200000000000006</v>
      </c>
    </row>
    <row r="669" spans="1:4" x14ac:dyDescent="0.25">
      <c r="A669">
        <v>2</v>
      </c>
      <c r="B669" t="s">
        <v>235</v>
      </c>
      <c r="C669" s="43">
        <v>43132</v>
      </c>
      <c r="D669" s="40">
        <v>9.83</v>
      </c>
    </row>
    <row r="670" spans="1:4" x14ac:dyDescent="0.25">
      <c r="A670">
        <v>2</v>
      </c>
      <c r="B670" t="s">
        <v>235</v>
      </c>
      <c r="C670" s="42">
        <v>43160</v>
      </c>
      <c r="D670" s="40">
        <v>9.92</v>
      </c>
    </row>
    <row r="671" spans="1:4" x14ac:dyDescent="0.25">
      <c r="A671">
        <v>2</v>
      </c>
      <c r="B671" t="s">
        <v>235</v>
      </c>
      <c r="C671" s="43">
        <v>43191</v>
      </c>
      <c r="D671" s="40">
        <v>10.06</v>
      </c>
    </row>
    <row r="672" spans="1:4" x14ac:dyDescent="0.25">
      <c r="A672">
        <v>2</v>
      </c>
      <c r="B672" t="s">
        <v>235</v>
      </c>
      <c r="C672" s="42">
        <v>43221</v>
      </c>
      <c r="D672" s="40">
        <v>10.210000000000001</v>
      </c>
    </row>
    <row r="673" spans="1:4" x14ac:dyDescent="0.25">
      <c r="A673">
        <v>2</v>
      </c>
      <c r="B673" t="s">
        <v>235</v>
      </c>
      <c r="C673" s="43">
        <v>43252</v>
      </c>
      <c r="D673" s="40">
        <v>10.32</v>
      </c>
    </row>
    <row r="674" spans="1:4" x14ac:dyDescent="0.25">
      <c r="A674">
        <v>2</v>
      </c>
      <c r="B674" t="s">
        <v>235</v>
      </c>
      <c r="C674" s="42">
        <v>43282</v>
      </c>
      <c r="D674" s="40">
        <v>10.39</v>
      </c>
    </row>
    <row r="675" spans="1:4" x14ac:dyDescent="0.25">
      <c r="A675">
        <v>2</v>
      </c>
      <c r="B675" t="s">
        <v>235</v>
      </c>
      <c r="C675" s="43">
        <v>43313</v>
      </c>
      <c r="D675" s="40">
        <v>10.55</v>
      </c>
    </row>
    <row r="676" spans="1:4" x14ac:dyDescent="0.25">
      <c r="A676">
        <v>2</v>
      </c>
      <c r="B676" t="s">
        <v>235</v>
      </c>
      <c r="C676" s="42">
        <v>43344</v>
      </c>
      <c r="D676" s="40">
        <v>10.61</v>
      </c>
    </row>
    <row r="677" spans="1:4" x14ac:dyDescent="0.25">
      <c r="A677">
        <v>2</v>
      </c>
      <c r="B677" t="s">
        <v>235</v>
      </c>
      <c r="C677" s="43">
        <v>43374</v>
      </c>
      <c r="D677" s="40">
        <v>10.68</v>
      </c>
    </row>
    <row r="678" spans="1:4" x14ac:dyDescent="0.25">
      <c r="A678">
        <v>2</v>
      </c>
      <c r="B678" t="s">
        <v>235</v>
      </c>
      <c r="C678" s="42">
        <v>43405</v>
      </c>
      <c r="D678" s="40">
        <v>10.83</v>
      </c>
    </row>
    <row r="679" spans="1:4" x14ac:dyDescent="0.25">
      <c r="A679">
        <v>2</v>
      </c>
      <c r="B679" t="s">
        <v>235</v>
      </c>
      <c r="C679" s="43">
        <v>43435</v>
      </c>
      <c r="D679" s="40">
        <v>10.93</v>
      </c>
    </row>
    <row r="680" spans="1:4" x14ac:dyDescent="0.25">
      <c r="A680">
        <v>2</v>
      </c>
      <c r="B680" t="s">
        <v>235</v>
      </c>
      <c r="C680" s="42">
        <v>43466</v>
      </c>
      <c r="D680" s="40">
        <v>11.03</v>
      </c>
    </row>
    <row r="681" spans="1:4" x14ac:dyDescent="0.25">
      <c r="A681">
        <v>2</v>
      </c>
      <c r="B681" t="s">
        <v>235</v>
      </c>
      <c r="C681" s="43">
        <v>43497</v>
      </c>
      <c r="D681" s="40">
        <v>11.12</v>
      </c>
    </row>
    <row r="682" spans="1:4" x14ac:dyDescent="0.25">
      <c r="A682">
        <v>2</v>
      </c>
      <c r="B682" t="s">
        <v>235</v>
      </c>
      <c r="C682" s="42">
        <v>43525</v>
      </c>
      <c r="D682" s="40">
        <v>11.29</v>
      </c>
    </row>
    <row r="683" spans="1:4" x14ac:dyDescent="0.25">
      <c r="A683">
        <v>2</v>
      </c>
      <c r="B683" t="s">
        <v>235</v>
      </c>
      <c r="C683" s="43">
        <v>43556</v>
      </c>
      <c r="D683" s="40">
        <v>11.41</v>
      </c>
    </row>
    <row r="684" spans="1:4" x14ac:dyDescent="0.25">
      <c r="A684">
        <v>2</v>
      </c>
      <c r="B684" t="s">
        <v>235</v>
      </c>
      <c r="C684" s="42">
        <v>43586</v>
      </c>
      <c r="D684" s="40">
        <v>11.58</v>
      </c>
    </row>
    <row r="685" spans="1:4" x14ac:dyDescent="0.25">
      <c r="A685">
        <v>2</v>
      </c>
      <c r="B685" t="s">
        <v>235</v>
      </c>
      <c r="C685" s="43">
        <v>43617</v>
      </c>
      <c r="D685" s="40">
        <v>11.75</v>
      </c>
    </row>
    <row r="686" spans="1:4" x14ac:dyDescent="0.25">
      <c r="A686">
        <v>2</v>
      </c>
      <c r="B686" t="s">
        <v>235</v>
      </c>
      <c r="C686" s="42">
        <v>43647</v>
      </c>
      <c r="D686" s="40">
        <v>11.81</v>
      </c>
    </row>
    <row r="687" spans="1:4" x14ac:dyDescent="0.25">
      <c r="A687">
        <v>2</v>
      </c>
      <c r="B687" t="s">
        <v>235</v>
      </c>
      <c r="C687" s="43">
        <v>43678</v>
      </c>
      <c r="D687" s="40">
        <v>11.95</v>
      </c>
    </row>
    <row r="688" spans="1:4" x14ac:dyDescent="0.25">
      <c r="A688">
        <v>2</v>
      </c>
      <c r="B688" t="s">
        <v>235</v>
      </c>
      <c r="C688" s="42">
        <v>43709</v>
      </c>
      <c r="D688" s="40">
        <v>12.09</v>
      </c>
    </row>
    <row r="689" spans="1:4" x14ac:dyDescent="0.25">
      <c r="A689">
        <v>2</v>
      </c>
      <c r="B689" t="s">
        <v>235</v>
      </c>
      <c r="C689" s="43">
        <v>43739</v>
      </c>
      <c r="D689" s="40">
        <v>12.24</v>
      </c>
    </row>
    <row r="690" spans="1:4" x14ac:dyDescent="0.25">
      <c r="A690">
        <v>2</v>
      </c>
      <c r="B690" t="s">
        <v>235</v>
      </c>
      <c r="C690" s="42">
        <v>43770</v>
      </c>
      <c r="D690" s="40">
        <v>12.39</v>
      </c>
    </row>
    <row r="691" spans="1:4" x14ac:dyDescent="0.25">
      <c r="A691">
        <v>2</v>
      </c>
      <c r="B691" t="s">
        <v>235</v>
      </c>
      <c r="C691" s="43">
        <v>43800</v>
      </c>
      <c r="D691" s="40">
        <v>12.49</v>
      </c>
    </row>
    <row r="692" spans="1:4" x14ac:dyDescent="0.25">
      <c r="A692">
        <v>2</v>
      </c>
      <c r="B692" t="s">
        <v>235</v>
      </c>
      <c r="C692" s="42">
        <v>43831</v>
      </c>
      <c r="D692" s="40">
        <v>12.68</v>
      </c>
    </row>
    <row r="693" spans="1:4" x14ac:dyDescent="0.25">
      <c r="A693">
        <v>2</v>
      </c>
      <c r="B693" t="s">
        <v>235</v>
      </c>
      <c r="C693" s="43">
        <v>43862</v>
      </c>
      <c r="D693" s="40">
        <v>12.84</v>
      </c>
    </row>
    <row r="694" spans="1:4" x14ac:dyDescent="0.25">
      <c r="A694">
        <v>2</v>
      </c>
      <c r="B694" t="s">
        <v>235</v>
      </c>
      <c r="C694" s="42">
        <v>43891</v>
      </c>
      <c r="D694" s="41">
        <v>12.9</v>
      </c>
    </row>
    <row r="695" spans="1:4" x14ac:dyDescent="0.25">
      <c r="A695">
        <v>2</v>
      </c>
      <c r="B695" t="s">
        <v>866</v>
      </c>
      <c r="C695" s="42">
        <v>42005</v>
      </c>
      <c r="D695" s="40">
        <v>2.4119860106440001</v>
      </c>
    </row>
    <row r="696" spans="1:4" x14ac:dyDescent="0.25">
      <c r="A696">
        <v>2</v>
      </c>
      <c r="B696" t="s">
        <v>866</v>
      </c>
      <c r="C696" s="43">
        <v>42036</v>
      </c>
      <c r="D696" s="40">
        <v>2.42</v>
      </c>
    </row>
    <row r="697" spans="1:4" x14ac:dyDescent="0.25">
      <c r="A697">
        <v>2</v>
      </c>
      <c r="B697" t="s">
        <v>866</v>
      </c>
      <c r="C697" s="42">
        <v>42064</v>
      </c>
      <c r="D697" s="40">
        <v>2.44</v>
      </c>
    </row>
    <row r="698" spans="1:4" x14ac:dyDescent="0.25">
      <c r="A698">
        <v>2</v>
      </c>
      <c r="B698" t="s">
        <v>866</v>
      </c>
      <c r="C698" s="43">
        <v>42095</v>
      </c>
      <c r="D698" s="40">
        <v>2.46</v>
      </c>
    </row>
    <row r="699" spans="1:4" x14ac:dyDescent="0.25">
      <c r="A699">
        <v>2</v>
      </c>
      <c r="B699" t="s">
        <v>866</v>
      </c>
      <c r="C699" s="42">
        <v>42125</v>
      </c>
      <c r="D699" s="40">
        <v>2.4900000000000002</v>
      </c>
    </row>
    <row r="700" spans="1:4" x14ac:dyDescent="0.25">
      <c r="A700">
        <v>2</v>
      </c>
      <c r="B700" t="s">
        <v>866</v>
      </c>
      <c r="C700" s="43">
        <v>42156</v>
      </c>
      <c r="D700" s="40">
        <v>2.5</v>
      </c>
    </row>
    <row r="701" spans="1:4" x14ac:dyDescent="0.25">
      <c r="A701">
        <v>2</v>
      </c>
      <c r="B701" t="s">
        <v>866</v>
      </c>
      <c r="C701" s="42">
        <v>42186</v>
      </c>
      <c r="D701" s="40">
        <v>2.52</v>
      </c>
    </row>
    <row r="702" spans="1:4" x14ac:dyDescent="0.25">
      <c r="A702">
        <v>2</v>
      </c>
      <c r="B702" t="s">
        <v>866</v>
      </c>
      <c r="C702" s="43">
        <v>42217</v>
      </c>
      <c r="D702" s="40">
        <v>2.5299999999999998</v>
      </c>
    </row>
    <row r="703" spans="1:4" x14ac:dyDescent="0.25">
      <c r="A703">
        <v>2</v>
      </c>
      <c r="B703" t="s">
        <v>866</v>
      </c>
      <c r="C703" s="42">
        <v>42248</v>
      </c>
      <c r="D703" s="40">
        <v>2.56</v>
      </c>
    </row>
    <row r="704" spans="1:4" x14ac:dyDescent="0.25">
      <c r="A704">
        <v>2</v>
      </c>
      <c r="B704" t="s">
        <v>866</v>
      </c>
      <c r="C704" s="43">
        <v>42278</v>
      </c>
      <c r="D704" s="40">
        <v>2.59</v>
      </c>
    </row>
    <row r="705" spans="1:4" x14ac:dyDescent="0.25">
      <c r="A705">
        <v>2</v>
      </c>
      <c r="B705" t="s">
        <v>866</v>
      </c>
      <c r="C705" s="42">
        <v>42309</v>
      </c>
      <c r="D705" s="40">
        <v>2.61</v>
      </c>
    </row>
    <row r="706" spans="1:4" x14ac:dyDescent="0.25">
      <c r="A706">
        <v>2</v>
      </c>
      <c r="B706" t="s">
        <v>866</v>
      </c>
      <c r="C706" s="43">
        <v>42339</v>
      </c>
      <c r="D706" s="40">
        <v>2.63</v>
      </c>
    </row>
    <row r="707" spans="1:4" x14ac:dyDescent="0.25">
      <c r="A707">
        <v>2</v>
      </c>
      <c r="B707" t="s">
        <v>866</v>
      </c>
      <c r="C707" s="42">
        <v>42370</v>
      </c>
      <c r="D707" s="40">
        <v>2.65</v>
      </c>
    </row>
    <row r="708" spans="1:4" x14ac:dyDescent="0.25">
      <c r="A708">
        <v>2</v>
      </c>
      <c r="B708" t="s">
        <v>866</v>
      </c>
      <c r="C708" s="43">
        <v>42401</v>
      </c>
      <c r="D708" s="40">
        <v>2.67</v>
      </c>
    </row>
    <row r="709" spans="1:4" x14ac:dyDescent="0.25">
      <c r="A709">
        <v>2</v>
      </c>
      <c r="B709" t="s">
        <v>866</v>
      </c>
      <c r="C709" s="42">
        <v>42430</v>
      </c>
      <c r="D709" s="40">
        <v>2.7</v>
      </c>
    </row>
    <row r="710" spans="1:4" x14ac:dyDescent="0.25">
      <c r="A710">
        <v>2</v>
      </c>
      <c r="B710" t="s">
        <v>866</v>
      </c>
      <c r="C710" s="43">
        <v>42461</v>
      </c>
      <c r="D710" s="40">
        <v>2.72</v>
      </c>
    </row>
    <row r="711" spans="1:4" x14ac:dyDescent="0.25">
      <c r="A711">
        <v>2</v>
      </c>
      <c r="B711" t="s">
        <v>866</v>
      </c>
      <c r="C711" s="42">
        <v>42491</v>
      </c>
      <c r="D711" s="40">
        <v>2.76</v>
      </c>
    </row>
    <row r="712" spans="1:4" x14ac:dyDescent="0.25">
      <c r="A712">
        <v>2</v>
      </c>
      <c r="B712" t="s">
        <v>866</v>
      </c>
      <c r="C712" s="43">
        <v>42522</v>
      </c>
      <c r="D712" s="40">
        <v>2.78</v>
      </c>
    </row>
    <row r="713" spans="1:4" x14ac:dyDescent="0.25">
      <c r="A713">
        <v>2</v>
      </c>
      <c r="B713" t="s">
        <v>866</v>
      </c>
      <c r="C713" s="42">
        <v>42552</v>
      </c>
      <c r="D713" s="40">
        <v>2.8</v>
      </c>
    </row>
    <row r="714" spans="1:4" x14ac:dyDescent="0.25">
      <c r="A714">
        <v>2</v>
      </c>
      <c r="B714" t="s">
        <v>866</v>
      </c>
      <c r="C714" s="43">
        <v>42583</v>
      </c>
      <c r="D714" s="40">
        <v>2.84</v>
      </c>
    </row>
    <row r="715" spans="1:4" x14ac:dyDescent="0.25">
      <c r="A715">
        <v>2</v>
      </c>
      <c r="B715" t="s">
        <v>866</v>
      </c>
      <c r="C715" s="42">
        <v>42614</v>
      </c>
      <c r="D715" s="40">
        <v>2.86</v>
      </c>
    </row>
    <row r="716" spans="1:4" x14ac:dyDescent="0.25">
      <c r="A716">
        <v>2</v>
      </c>
      <c r="B716" t="s">
        <v>866</v>
      </c>
      <c r="C716" s="43">
        <v>42644</v>
      </c>
      <c r="D716" s="40">
        <v>2.89</v>
      </c>
    </row>
    <row r="717" spans="1:4" x14ac:dyDescent="0.25">
      <c r="A717">
        <v>2</v>
      </c>
      <c r="B717" t="s">
        <v>866</v>
      </c>
      <c r="C717" s="42">
        <v>42675</v>
      </c>
      <c r="D717" s="40">
        <v>2.91</v>
      </c>
    </row>
    <row r="718" spans="1:4" x14ac:dyDescent="0.25">
      <c r="A718">
        <v>2</v>
      </c>
      <c r="B718" t="s">
        <v>866</v>
      </c>
      <c r="C718" s="43">
        <v>42705</v>
      </c>
      <c r="D718" s="40">
        <v>2.95</v>
      </c>
    </row>
    <row r="719" spans="1:4" x14ac:dyDescent="0.25">
      <c r="A719">
        <v>2</v>
      </c>
      <c r="B719" t="s">
        <v>866</v>
      </c>
      <c r="C719" s="42">
        <v>42736</v>
      </c>
      <c r="D719" s="40">
        <v>2.98</v>
      </c>
    </row>
    <row r="720" spans="1:4" x14ac:dyDescent="0.25">
      <c r="A720">
        <v>2</v>
      </c>
      <c r="B720" t="s">
        <v>866</v>
      </c>
      <c r="C720" s="43">
        <v>42767</v>
      </c>
      <c r="D720" s="40">
        <v>3.01</v>
      </c>
    </row>
    <row r="721" spans="1:4" x14ac:dyDescent="0.25">
      <c r="A721">
        <v>2</v>
      </c>
      <c r="B721" t="s">
        <v>866</v>
      </c>
      <c r="C721" s="42">
        <v>42795</v>
      </c>
      <c r="D721" s="40">
        <v>3.04</v>
      </c>
    </row>
    <row r="722" spans="1:4" x14ac:dyDescent="0.25">
      <c r="A722">
        <v>2</v>
      </c>
      <c r="B722" t="s">
        <v>866</v>
      </c>
      <c r="C722" s="43">
        <v>42826</v>
      </c>
      <c r="D722" s="40">
        <v>3.07</v>
      </c>
    </row>
    <row r="723" spans="1:4" x14ac:dyDescent="0.25">
      <c r="A723">
        <v>2</v>
      </c>
      <c r="B723" t="s">
        <v>866</v>
      </c>
      <c r="C723" s="42">
        <v>42856</v>
      </c>
      <c r="D723" s="40">
        <v>3.1</v>
      </c>
    </row>
    <row r="724" spans="1:4" x14ac:dyDescent="0.25">
      <c r="A724">
        <v>2</v>
      </c>
      <c r="B724" t="s">
        <v>866</v>
      </c>
      <c r="C724" s="43">
        <v>42887</v>
      </c>
      <c r="D724" s="40">
        <v>3.13</v>
      </c>
    </row>
    <row r="725" spans="1:4" x14ac:dyDescent="0.25">
      <c r="A725">
        <v>2</v>
      </c>
      <c r="B725" t="s">
        <v>866</v>
      </c>
      <c r="C725" s="42">
        <v>42917</v>
      </c>
      <c r="D725" s="40">
        <v>3.15</v>
      </c>
    </row>
    <row r="726" spans="1:4" x14ac:dyDescent="0.25">
      <c r="A726">
        <v>2</v>
      </c>
      <c r="B726" t="s">
        <v>866</v>
      </c>
      <c r="C726" s="43">
        <v>42948</v>
      </c>
      <c r="D726" s="40">
        <v>3.18</v>
      </c>
    </row>
    <row r="727" spans="1:4" x14ac:dyDescent="0.25">
      <c r="A727">
        <v>2</v>
      </c>
      <c r="B727" t="s">
        <v>866</v>
      </c>
      <c r="C727" s="42">
        <v>42979</v>
      </c>
      <c r="D727" s="40">
        <v>3.2</v>
      </c>
    </row>
    <row r="728" spans="1:4" x14ac:dyDescent="0.25">
      <c r="A728">
        <v>2</v>
      </c>
      <c r="B728" t="s">
        <v>866</v>
      </c>
      <c r="C728" s="43">
        <v>43009</v>
      </c>
      <c r="D728" s="40">
        <v>3.24</v>
      </c>
    </row>
    <row r="729" spans="1:4" x14ac:dyDescent="0.25">
      <c r="A729">
        <v>2</v>
      </c>
      <c r="B729" t="s">
        <v>866</v>
      </c>
      <c r="C729" s="42">
        <v>43040</v>
      </c>
      <c r="D729" s="40">
        <v>3.28</v>
      </c>
    </row>
    <row r="730" spans="1:4" x14ac:dyDescent="0.25">
      <c r="A730">
        <v>2</v>
      </c>
      <c r="B730" t="s">
        <v>866</v>
      </c>
      <c r="C730" s="43">
        <v>43070</v>
      </c>
      <c r="D730" s="40">
        <v>3.32</v>
      </c>
    </row>
    <row r="731" spans="1:4" x14ac:dyDescent="0.25">
      <c r="A731">
        <v>2</v>
      </c>
      <c r="B731" t="s">
        <v>866</v>
      </c>
      <c r="C731" s="42">
        <v>43101</v>
      </c>
      <c r="D731" s="40">
        <v>3.36</v>
      </c>
    </row>
    <row r="732" spans="1:4" x14ac:dyDescent="0.25">
      <c r="A732">
        <v>2</v>
      </c>
      <c r="B732" t="s">
        <v>866</v>
      </c>
      <c r="C732" s="43">
        <v>43132</v>
      </c>
      <c r="D732" s="40">
        <v>3.38</v>
      </c>
    </row>
    <row r="733" spans="1:4" x14ac:dyDescent="0.25">
      <c r="A733">
        <v>2</v>
      </c>
      <c r="B733" t="s">
        <v>866</v>
      </c>
      <c r="C733" s="42">
        <v>43160</v>
      </c>
      <c r="D733" s="40">
        <v>3.42</v>
      </c>
    </row>
    <row r="734" spans="1:4" x14ac:dyDescent="0.25">
      <c r="A734">
        <v>2</v>
      </c>
      <c r="B734" t="s">
        <v>866</v>
      </c>
      <c r="C734" s="43">
        <v>43191</v>
      </c>
      <c r="D734" s="40">
        <v>3.46</v>
      </c>
    </row>
    <row r="735" spans="1:4" x14ac:dyDescent="0.25">
      <c r="A735">
        <v>2</v>
      </c>
      <c r="B735" t="s">
        <v>866</v>
      </c>
      <c r="C735" s="42">
        <v>43221</v>
      </c>
      <c r="D735" s="40">
        <v>3.49</v>
      </c>
    </row>
    <row r="736" spans="1:4" x14ac:dyDescent="0.25">
      <c r="A736">
        <v>2</v>
      </c>
      <c r="B736" t="s">
        <v>866</v>
      </c>
      <c r="C736" s="43">
        <v>43252</v>
      </c>
      <c r="D736" s="40">
        <v>3.53</v>
      </c>
    </row>
    <row r="737" spans="1:4" x14ac:dyDescent="0.25">
      <c r="A737">
        <v>2</v>
      </c>
      <c r="B737" t="s">
        <v>866</v>
      </c>
      <c r="C737" s="42">
        <v>43282</v>
      </c>
      <c r="D737" s="40">
        <v>3.55</v>
      </c>
    </row>
    <row r="738" spans="1:4" x14ac:dyDescent="0.25">
      <c r="A738">
        <v>2</v>
      </c>
      <c r="B738" t="s">
        <v>866</v>
      </c>
      <c r="C738" s="43">
        <v>43313</v>
      </c>
      <c r="D738" s="40">
        <v>3.58</v>
      </c>
    </row>
    <row r="739" spans="1:4" x14ac:dyDescent="0.25">
      <c r="A739">
        <v>2</v>
      </c>
      <c r="B739" t="s">
        <v>866</v>
      </c>
      <c r="C739" s="42">
        <v>43344</v>
      </c>
      <c r="D739" s="40">
        <v>3.6</v>
      </c>
    </row>
    <row r="740" spans="1:4" x14ac:dyDescent="0.25">
      <c r="A740">
        <v>2</v>
      </c>
      <c r="B740" t="s">
        <v>866</v>
      </c>
      <c r="C740" s="43">
        <v>43374</v>
      </c>
      <c r="D740" s="40">
        <v>3.64</v>
      </c>
    </row>
    <row r="741" spans="1:4" x14ac:dyDescent="0.25">
      <c r="A741">
        <v>2</v>
      </c>
      <c r="B741" t="s">
        <v>866</v>
      </c>
      <c r="C741" s="42">
        <v>43405</v>
      </c>
      <c r="D741" s="40">
        <v>3.67</v>
      </c>
    </row>
    <row r="742" spans="1:4" x14ac:dyDescent="0.25">
      <c r="A742">
        <v>2</v>
      </c>
      <c r="B742" t="s">
        <v>866</v>
      </c>
      <c r="C742" s="43">
        <v>43435</v>
      </c>
      <c r="D742" s="40">
        <v>3.69</v>
      </c>
    </row>
    <row r="743" spans="1:4" x14ac:dyDescent="0.25">
      <c r="A743">
        <v>2</v>
      </c>
      <c r="B743" t="s">
        <v>866</v>
      </c>
      <c r="C743" s="42">
        <v>43466</v>
      </c>
      <c r="D743" s="40">
        <v>3.72</v>
      </c>
    </row>
    <row r="744" spans="1:4" x14ac:dyDescent="0.25">
      <c r="A744">
        <v>2</v>
      </c>
      <c r="B744" t="s">
        <v>866</v>
      </c>
      <c r="C744" s="43">
        <v>43497</v>
      </c>
      <c r="D744" s="40">
        <v>3.77</v>
      </c>
    </row>
    <row r="745" spans="1:4" x14ac:dyDescent="0.25">
      <c r="A745">
        <v>2</v>
      </c>
      <c r="B745" t="s">
        <v>866</v>
      </c>
      <c r="C745" s="42">
        <v>43525</v>
      </c>
      <c r="D745" s="40">
        <v>3.8</v>
      </c>
    </row>
    <row r="746" spans="1:4" x14ac:dyDescent="0.25">
      <c r="A746">
        <v>2</v>
      </c>
      <c r="B746" t="s">
        <v>866</v>
      </c>
      <c r="C746" s="43">
        <v>43556</v>
      </c>
      <c r="D746" s="40">
        <v>3.82</v>
      </c>
    </row>
    <row r="747" spans="1:4" x14ac:dyDescent="0.25">
      <c r="A747">
        <v>2</v>
      </c>
      <c r="B747" t="s">
        <v>866</v>
      </c>
      <c r="C747" s="42">
        <v>43586</v>
      </c>
      <c r="D747" s="40">
        <v>3.84</v>
      </c>
    </row>
    <row r="748" spans="1:4" x14ac:dyDescent="0.25">
      <c r="A748">
        <v>2</v>
      </c>
      <c r="B748" t="s">
        <v>866</v>
      </c>
      <c r="C748" s="43">
        <v>43617</v>
      </c>
      <c r="D748" s="40">
        <v>3.89</v>
      </c>
    </row>
    <row r="749" spans="1:4" x14ac:dyDescent="0.25">
      <c r="A749">
        <v>2</v>
      </c>
      <c r="B749" t="s">
        <v>866</v>
      </c>
      <c r="C749" s="42">
        <v>43647</v>
      </c>
      <c r="D749" s="40">
        <v>3.92</v>
      </c>
    </row>
    <row r="750" spans="1:4" x14ac:dyDescent="0.25">
      <c r="A750">
        <v>2</v>
      </c>
      <c r="B750" t="s">
        <v>866</v>
      </c>
      <c r="C750" s="43">
        <v>43678</v>
      </c>
      <c r="D750" s="40">
        <v>3.98</v>
      </c>
    </row>
    <row r="751" spans="1:4" x14ac:dyDescent="0.25">
      <c r="A751">
        <v>2</v>
      </c>
      <c r="B751" t="s">
        <v>866</v>
      </c>
      <c r="C751" s="42">
        <v>43709</v>
      </c>
      <c r="D751" s="40">
        <v>4.0199999999999996</v>
      </c>
    </row>
    <row r="752" spans="1:4" x14ac:dyDescent="0.25">
      <c r="A752">
        <v>2</v>
      </c>
      <c r="B752" t="s">
        <v>866</v>
      </c>
      <c r="C752" s="43">
        <v>43739</v>
      </c>
      <c r="D752" s="40">
        <v>4.04</v>
      </c>
    </row>
    <row r="753" spans="1:4" x14ac:dyDescent="0.25">
      <c r="A753">
        <v>2</v>
      </c>
      <c r="B753" t="s">
        <v>866</v>
      </c>
      <c r="C753" s="42">
        <v>43770</v>
      </c>
      <c r="D753" s="40">
        <v>4.0999999999999996</v>
      </c>
    </row>
    <row r="754" spans="1:4" x14ac:dyDescent="0.25">
      <c r="A754">
        <v>2</v>
      </c>
      <c r="B754" t="s">
        <v>866</v>
      </c>
      <c r="C754" s="43">
        <v>43800</v>
      </c>
      <c r="D754" s="40">
        <v>4.16</v>
      </c>
    </row>
    <row r="755" spans="1:4" x14ac:dyDescent="0.25">
      <c r="A755">
        <v>2</v>
      </c>
      <c r="B755" t="s">
        <v>866</v>
      </c>
      <c r="C755" s="42">
        <v>43831</v>
      </c>
      <c r="D755" s="40">
        <v>4.18</v>
      </c>
    </row>
    <row r="756" spans="1:4" x14ac:dyDescent="0.25">
      <c r="A756">
        <v>2</v>
      </c>
      <c r="B756" t="s">
        <v>866</v>
      </c>
      <c r="C756" s="43">
        <v>43862</v>
      </c>
      <c r="D756" s="40">
        <v>4.21</v>
      </c>
    </row>
    <row r="757" spans="1:4" x14ac:dyDescent="0.25">
      <c r="A757">
        <v>2</v>
      </c>
      <c r="B757" t="s">
        <v>866</v>
      </c>
      <c r="C757" s="42">
        <v>43891</v>
      </c>
      <c r="D757" s="41">
        <v>4.24</v>
      </c>
    </row>
    <row r="758" spans="1:4" x14ac:dyDescent="0.25">
      <c r="A758">
        <v>2</v>
      </c>
      <c r="B758" t="s">
        <v>12</v>
      </c>
      <c r="C758" s="42">
        <v>42005</v>
      </c>
      <c r="D758" s="40">
        <v>7.5256302162990005</v>
      </c>
    </row>
    <row r="759" spans="1:4" x14ac:dyDescent="0.25">
      <c r="A759">
        <v>2</v>
      </c>
      <c r="B759" t="s">
        <v>12</v>
      </c>
      <c r="C759" s="43">
        <v>42036</v>
      </c>
      <c r="D759" s="40">
        <v>7.56</v>
      </c>
    </row>
    <row r="760" spans="1:4" x14ac:dyDescent="0.25">
      <c r="A760">
        <v>2</v>
      </c>
      <c r="B760" t="s">
        <v>12</v>
      </c>
      <c r="C760" s="42">
        <v>42064</v>
      </c>
      <c r="D760" s="40">
        <v>7.61</v>
      </c>
    </row>
    <row r="761" spans="1:4" x14ac:dyDescent="0.25">
      <c r="A761">
        <v>2</v>
      </c>
      <c r="B761" t="s">
        <v>12</v>
      </c>
      <c r="C761" s="43">
        <v>42095</v>
      </c>
      <c r="D761" s="40">
        <v>7.72</v>
      </c>
    </row>
    <row r="762" spans="1:4" x14ac:dyDescent="0.25">
      <c r="A762">
        <v>2</v>
      </c>
      <c r="B762" t="s">
        <v>12</v>
      </c>
      <c r="C762" s="42">
        <v>42125</v>
      </c>
      <c r="D762" s="40">
        <v>7.83</v>
      </c>
    </row>
    <row r="763" spans="1:4" x14ac:dyDescent="0.25">
      <c r="A763">
        <v>2</v>
      </c>
      <c r="B763" t="s">
        <v>12</v>
      </c>
      <c r="C763" s="43">
        <v>42156</v>
      </c>
      <c r="D763" s="40">
        <v>7.87</v>
      </c>
    </row>
    <row r="764" spans="1:4" x14ac:dyDescent="0.25">
      <c r="A764">
        <v>2</v>
      </c>
      <c r="B764" t="s">
        <v>12</v>
      </c>
      <c r="C764" s="42">
        <v>42186</v>
      </c>
      <c r="D764" s="40">
        <v>7.99</v>
      </c>
    </row>
    <row r="765" spans="1:4" x14ac:dyDescent="0.25">
      <c r="A765">
        <v>2</v>
      </c>
      <c r="B765" t="s">
        <v>12</v>
      </c>
      <c r="C765" s="43">
        <v>42217</v>
      </c>
      <c r="D765" s="40">
        <v>8.09</v>
      </c>
    </row>
    <row r="766" spans="1:4" x14ac:dyDescent="0.25">
      <c r="A766">
        <v>2</v>
      </c>
      <c r="B766" t="s">
        <v>12</v>
      </c>
      <c r="C766" s="42">
        <v>42248</v>
      </c>
      <c r="D766" s="40">
        <v>8.18</v>
      </c>
    </row>
    <row r="767" spans="1:4" x14ac:dyDescent="0.25">
      <c r="A767">
        <v>2</v>
      </c>
      <c r="B767" t="s">
        <v>12</v>
      </c>
      <c r="C767" s="43">
        <v>42278</v>
      </c>
      <c r="D767" s="40">
        <v>8.24</v>
      </c>
    </row>
    <row r="768" spans="1:4" x14ac:dyDescent="0.25">
      <c r="A768">
        <v>2</v>
      </c>
      <c r="B768" t="s">
        <v>12</v>
      </c>
      <c r="C768" s="42">
        <v>42309</v>
      </c>
      <c r="D768" s="40">
        <v>8.33</v>
      </c>
    </row>
    <row r="769" spans="1:4" x14ac:dyDescent="0.25">
      <c r="A769">
        <v>2</v>
      </c>
      <c r="B769" t="s">
        <v>12</v>
      </c>
      <c r="C769" s="43">
        <v>42339</v>
      </c>
      <c r="D769" s="40">
        <v>8.4</v>
      </c>
    </row>
    <row r="770" spans="1:4" x14ac:dyDescent="0.25">
      <c r="A770">
        <v>2</v>
      </c>
      <c r="B770" t="s">
        <v>12</v>
      </c>
      <c r="C770" s="42">
        <v>42370</v>
      </c>
      <c r="D770" s="40">
        <v>8.5</v>
      </c>
    </row>
    <row r="771" spans="1:4" x14ac:dyDescent="0.25">
      <c r="A771">
        <v>2</v>
      </c>
      <c r="B771" t="s">
        <v>12</v>
      </c>
      <c r="C771" s="43">
        <v>42401</v>
      </c>
      <c r="D771" s="40">
        <v>8.58</v>
      </c>
    </row>
    <row r="772" spans="1:4" x14ac:dyDescent="0.25">
      <c r="A772">
        <v>2</v>
      </c>
      <c r="B772" t="s">
        <v>12</v>
      </c>
      <c r="C772" s="42">
        <v>42430</v>
      </c>
      <c r="D772" s="40">
        <v>8.69</v>
      </c>
    </row>
    <row r="773" spans="1:4" x14ac:dyDescent="0.25">
      <c r="A773">
        <v>2</v>
      </c>
      <c r="B773" t="s">
        <v>12</v>
      </c>
      <c r="C773" s="43">
        <v>42461</v>
      </c>
      <c r="D773" s="40">
        <v>8.76</v>
      </c>
    </row>
    <row r="774" spans="1:4" x14ac:dyDescent="0.25">
      <c r="A774">
        <v>2</v>
      </c>
      <c r="B774" t="s">
        <v>12</v>
      </c>
      <c r="C774" s="42">
        <v>42491</v>
      </c>
      <c r="D774" s="40">
        <v>8.8699999999999992</v>
      </c>
    </row>
    <row r="775" spans="1:4" x14ac:dyDescent="0.25">
      <c r="A775">
        <v>2</v>
      </c>
      <c r="B775" t="s">
        <v>12</v>
      </c>
      <c r="C775" s="43">
        <v>42522</v>
      </c>
      <c r="D775" s="40">
        <v>8.99</v>
      </c>
    </row>
    <row r="776" spans="1:4" x14ac:dyDescent="0.25">
      <c r="A776">
        <v>2</v>
      </c>
      <c r="B776" t="s">
        <v>12</v>
      </c>
      <c r="C776" s="42">
        <v>42552</v>
      </c>
      <c r="D776" s="40">
        <v>9.1199999999999992</v>
      </c>
    </row>
    <row r="777" spans="1:4" x14ac:dyDescent="0.25">
      <c r="A777">
        <v>2</v>
      </c>
      <c r="B777" t="s">
        <v>12</v>
      </c>
      <c r="C777" s="43">
        <v>42583</v>
      </c>
      <c r="D777" s="40">
        <v>9.2200000000000006</v>
      </c>
    </row>
    <row r="778" spans="1:4" x14ac:dyDescent="0.25">
      <c r="A778">
        <v>2</v>
      </c>
      <c r="B778" t="s">
        <v>12</v>
      </c>
      <c r="C778" s="42">
        <v>42614</v>
      </c>
      <c r="D778" s="40">
        <v>9.35</v>
      </c>
    </row>
    <row r="779" spans="1:4" x14ac:dyDescent="0.25">
      <c r="A779">
        <v>2</v>
      </c>
      <c r="B779" t="s">
        <v>12</v>
      </c>
      <c r="C779" s="43">
        <v>42644</v>
      </c>
      <c r="D779" s="40">
        <v>9.4</v>
      </c>
    </row>
    <row r="780" spans="1:4" x14ac:dyDescent="0.25">
      <c r="A780">
        <v>2</v>
      </c>
      <c r="B780" t="s">
        <v>12</v>
      </c>
      <c r="C780" s="42">
        <v>42675</v>
      </c>
      <c r="D780" s="40">
        <v>9.49</v>
      </c>
    </row>
    <row r="781" spans="1:4" x14ac:dyDescent="0.25">
      <c r="A781">
        <v>2</v>
      </c>
      <c r="B781" t="s">
        <v>12</v>
      </c>
      <c r="C781" s="43">
        <v>42705</v>
      </c>
      <c r="D781" s="40">
        <v>9.58</v>
      </c>
    </row>
    <row r="782" spans="1:4" x14ac:dyDescent="0.25">
      <c r="A782">
        <v>2</v>
      </c>
      <c r="B782" t="s">
        <v>12</v>
      </c>
      <c r="C782" s="42">
        <v>42736</v>
      </c>
      <c r="D782" s="40">
        <v>9.7200000000000006</v>
      </c>
    </row>
    <row r="783" spans="1:4" x14ac:dyDescent="0.25">
      <c r="A783">
        <v>2</v>
      </c>
      <c r="B783" t="s">
        <v>12</v>
      </c>
      <c r="C783" s="43">
        <v>42767</v>
      </c>
      <c r="D783" s="40">
        <v>9.85</v>
      </c>
    </row>
    <row r="784" spans="1:4" x14ac:dyDescent="0.25">
      <c r="A784">
        <v>2</v>
      </c>
      <c r="B784" t="s">
        <v>12</v>
      </c>
      <c r="C784" s="42">
        <v>42795</v>
      </c>
      <c r="D784" s="40">
        <v>10</v>
      </c>
    </row>
    <row r="785" spans="1:4" x14ac:dyDescent="0.25">
      <c r="A785">
        <v>2</v>
      </c>
      <c r="B785" t="s">
        <v>12</v>
      </c>
      <c r="C785" s="43">
        <v>42826</v>
      </c>
      <c r="D785" s="40">
        <v>10.15</v>
      </c>
    </row>
    <row r="786" spans="1:4" x14ac:dyDescent="0.25">
      <c r="A786">
        <v>2</v>
      </c>
      <c r="B786" t="s">
        <v>12</v>
      </c>
      <c r="C786" s="42">
        <v>42856</v>
      </c>
      <c r="D786" s="40">
        <v>10.27</v>
      </c>
    </row>
    <row r="787" spans="1:4" x14ac:dyDescent="0.25">
      <c r="A787">
        <v>2</v>
      </c>
      <c r="B787" t="s">
        <v>12</v>
      </c>
      <c r="C787" s="43">
        <v>42887</v>
      </c>
      <c r="D787" s="40">
        <v>10.4</v>
      </c>
    </row>
    <row r="788" spans="1:4" x14ac:dyDescent="0.25">
      <c r="A788">
        <v>2</v>
      </c>
      <c r="B788" t="s">
        <v>12</v>
      </c>
      <c r="C788" s="42">
        <v>42917</v>
      </c>
      <c r="D788" s="40">
        <v>10.48</v>
      </c>
    </row>
    <row r="789" spans="1:4" x14ac:dyDescent="0.25">
      <c r="A789">
        <v>2</v>
      </c>
      <c r="B789" t="s">
        <v>12</v>
      </c>
      <c r="C789" s="43">
        <v>42948</v>
      </c>
      <c r="D789" s="40">
        <v>10.61</v>
      </c>
    </row>
    <row r="790" spans="1:4" x14ac:dyDescent="0.25">
      <c r="A790">
        <v>2</v>
      </c>
      <c r="B790" t="s">
        <v>12</v>
      </c>
      <c r="C790" s="42">
        <v>42979</v>
      </c>
      <c r="D790" s="40">
        <v>10.76</v>
      </c>
    </row>
    <row r="791" spans="1:4" x14ac:dyDescent="0.25">
      <c r="A791">
        <v>2</v>
      </c>
      <c r="B791" t="s">
        <v>12</v>
      </c>
      <c r="C791" s="43">
        <v>43009</v>
      </c>
      <c r="D791" s="40">
        <v>10.86</v>
      </c>
    </row>
    <row r="792" spans="1:4" x14ac:dyDescent="0.25">
      <c r="A792">
        <v>2</v>
      </c>
      <c r="B792" t="s">
        <v>12</v>
      </c>
      <c r="C792" s="42">
        <v>43040</v>
      </c>
      <c r="D792" s="40">
        <v>10.97</v>
      </c>
    </row>
    <row r="793" spans="1:4" x14ac:dyDescent="0.25">
      <c r="A793">
        <v>2</v>
      </c>
      <c r="B793" t="s">
        <v>12</v>
      </c>
      <c r="C793" s="43">
        <v>43070</v>
      </c>
      <c r="D793" s="40">
        <v>11.02</v>
      </c>
    </row>
    <row r="794" spans="1:4" x14ac:dyDescent="0.25">
      <c r="A794">
        <v>2</v>
      </c>
      <c r="B794" t="s">
        <v>12</v>
      </c>
      <c r="C794" s="42">
        <v>43101</v>
      </c>
      <c r="D794" s="40">
        <v>11.09</v>
      </c>
    </row>
    <row r="795" spans="1:4" x14ac:dyDescent="0.25">
      <c r="A795">
        <v>2</v>
      </c>
      <c r="B795" t="s">
        <v>12</v>
      </c>
      <c r="C795" s="43">
        <v>43132</v>
      </c>
      <c r="D795" s="40">
        <v>11.22</v>
      </c>
    </row>
    <row r="796" spans="1:4" x14ac:dyDescent="0.25">
      <c r="A796">
        <v>2</v>
      </c>
      <c r="B796" t="s">
        <v>12</v>
      </c>
      <c r="C796" s="42">
        <v>43160</v>
      </c>
      <c r="D796" s="40">
        <v>11.3</v>
      </c>
    </row>
    <row r="797" spans="1:4" x14ac:dyDescent="0.25">
      <c r="A797">
        <v>2</v>
      </c>
      <c r="B797" t="s">
        <v>12</v>
      </c>
      <c r="C797" s="43">
        <v>43191</v>
      </c>
      <c r="D797" s="40">
        <v>11.39</v>
      </c>
    </row>
    <row r="798" spans="1:4" x14ac:dyDescent="0.25">
      <c r="A798">
        <v>2</v>
      </c>
      <c r="B798" t="s">
        <v>12</v>
      </c>
      <c r="C798" s="42">
        <v>43221</v>
      </c>
      <c r="D798" s="40">
        <v>11.56</v>
      </c>
    </row>
    <row r="799" spans="1:4" x14ac:dyDescent="0.25">
      <c r="A799">
        <v>2</v>
      </c>
      <c r="B799" t="s">
        <v>12</v>
      </c>
      <c r="C799" s="43">
        <v>43252</v>
      </c>
      <c r="D799" s="40">
        <v>11.63</v>
      </c>
    </row>
    <row r="800" spans="1:4" x14ac:dyDescent="0.25">
      <c r="A800">
        <v>2</v>
      </c>
      <c r="B800" t="s">
        <v>12</v>
      </c>
      <c r="C800" s="42">
        <v>43282</v>
      </c>
      <c r="D800" s="40">
        <v>11.79</v>
      </c>
    </row>
    <row r="801" spans="1:4" x14ac:dyDescent="0.25">
      <c r="A801">
        <v>2</v>
      </c>
      <c r="B801" t="s">
        <v>12</v>
      </c>
      <c r="C801" s="43">
        <v>43313</v>
      </c>
      <c r="D801" s="40">
        <v>11.92</v>
      </c>
    </row>
    <row r="802" spans="1:4" x14ac:dyDescent="0.25">
      <c r="A802">
        <v>2</v>
      </c>
      <c r="B802" t="s">
        <v>12</v>
      </c>
      <c r="C802" s="42">
        <v>43344</v>
      </c>
      <c r="D802" s="40">
        <v>12.05</v>
      </c>
    </row>
    <row r="803" spans="1:4" x14ac:dyDescent="0.25">
      <c r="A803">
        <v>2</v>
      </c>
      <c r="B803" t="s">
        <v>12</v>
      </c>
      <c r="C803" s="43">
        <v>43374</v>
      </c>
      <c r="D803" s="40">
        <v>12.12</v>
      </c>
    </row>
    <row r="804" spans="1:4" x14ac:dyDescent="0.25">
      <c r="A804">
        <v>2</v>
      </c>
      <c r="B804" t="s">
        <v>12</v>
      </c>
      <c r="C804" s="42">
        <v>43405</v>
      </c>
      <c r="D804" s="40">
        <v>12.18</v>
      </c>
    </row>
    <row r="805" spans="1:4" x14ac:dyDescent="0.25">
      <c r="A805">
        <v>2</v>
      </c>
      <c r="B805" t="s">
        <v>12</v>
      </c>
      <c r="C805" s="43">
        <v>43435</v>
      </c>
      <c r="D805" s="40">
        <v>12.33</v>
      </c>
    </row>
    <row r="806" spans="1:4" x14ac:dyDescent="0.25">
      <c r="A806">
        <v>2</v>
      </c>
      <c r="B806" t="s">
        <v>12</v>
      </c>
      <c r="C806" s="42">
        <v>43466</v>
      </c>
      <c r="D806" s="40">
        <v>12.49</v>
      </c>
    </row>
    <row r="807" spans="1:4" x14ac:dyDescent="0.25">
      <c r="A807">
        <v>2</v>
      </c>
      <c r="B807" t="s">
        <v>12</v>
      </c>
      <c r="C807" s="43">
        <v>43497</v>
      </c>
      <c r="D807" s="40">
        <v>12.59</v>
      </c>
    </row>
    <row r="808" spans="1:4" x14ac:dyDescent="0.25">
      <c r="A808">
        <v>2</v>
      </c>
      <c r="B808" t="s">
        <v>12</v>
      </c>
      <c r="C808" s="42">
        <v>43525</v>
      </c>
      <c r="D808" s="40">
        <v>12.68</v>
      </c>
    </row>
    <row r="809" spans="1:4" x14ac:dyDescent="0.25">
      <c r="A809">
        <v>2</v>
      </c>
      <c r="B809" t="s">
        <v>12</v>
      </c>
      <c r="C809" s="43">
        <v>43556</v>
      </c>
      <c r="D809" s="40">
        <v>12.83</v>
      </c>
    </row>
    <row r="810" spans="1:4" x14ac:dyDescent="0.25">
      <c r="A810">
        <v>2</v>
      </c>
      <c r="B810" t="s">
        <v>12</v>
      </c>
      <c r="C810" s="42">
        <v>43586</v>
      </c>
      <c r="D810" s="40">
        <v>12.92</v>
      </c>
    </row>
    <row r="811" spans="1:4" x14ac:dyDescent="0.25">
      <c r="A811">
        <v>2</v>
      </c>
      <c r="B811" t="s">
        <v>12</v>
      </c>
      <c r="C811" s="43">
        <v>43617</v>
      </c>
      <c r="D811" s="40">
        <v>13.05</v>
      </c>
    </row>
    <row r="812" spans="1:4" x14ac:dyDescent="0.25">
      <c r="A812">
        <v>2</v>
      </c>
      <c r="B812" t="s">
        <v>12</v>
      </c>
      <c r="C812" s="42">
        <v>43647</v>
      </c>
      <c r="D812" s="40">
        <v>13.18</v>
      </c>
    </row>
    <row r="813" spans="1:4" x14ac:dyDescent="0.25">
      <c r="A813">
        <v>2</v>
      </c>
      <c r="B813" t="s">
        <v>12</v>
      </c>
      <c r="C813" s="43">
        <v>43678</v>
      </c>
      <c r="D813" s="40">
        <v>13.38</v>
      </c>
    </row>
    <row r="814" spans="1:4" x14ac:dyDescent="0.25">
      <c r="A814">
        <v>2</v>
      </c>
      <c r="B814" t="s">
        <v>12</v>
      </c>
      <c r="C814" s="42">
        <v>43709</v>
      </c>
      <c r="D814" s="40">
        <v>13.49</v>
      </c>
    </row>
    <row r="815" spans="1:4" x14ac:dyDescent="0.25">
      <c r="A815">
        <v>2</v>
      </c>
      <c r="B815" t="s">
        <v>12</v>
      </c>
      <c r="C815" s="43">
        <v>43739</v>
      </c>
      <c r="D815" s="40">
        <v>13.56</v>
      </c>
    </row>
    <row r="816" spans="1:4" x14ac:dyDescent="0.25">
      <c r="A816">
        <v>2</v>
      </c>
      <c r="B816" t="s">
        <v>12</v>
      </c>
      <c r="C816" s="42">
        <v>43770</v>
      </c>
      <c r="D816" s="40">
        <v>13.74</v>
      </c>
    </row>
    <row r="817" spans="1:4" x14ac:dyDescent="0.25">
      <c r="A817">
        <v>2</v>
      </c>
      <c r="B817" t="s">
        <v>12</v>
      </c>
      <c r="C817" s="43">
        <v>43800</v>
      </c>
      <c r="D817" s="40">
        <v>13.86</v>
      </c>
    </row>
    <row r="818" spans="1:4" x14ac:dyDescent="0.25">
      <c r="A818">
        <v>2</v>
      </c>
      <c r="B818" t="s">
        <v>12</v>
      </c>
      <c r="C818" s="42">
        <v>43831</v>
      </c>
      <c r="D818" s="40">
        <v>13.98</v>
      </c>
    </row>
    <row r="819" spans="1:4" x14ac:dyDescent="0.25">
      <c r="A819">
        <v>2</v>
      </c>
      <c r="B819" t="s">
        <v>12</v>
      </c>
      <c r="C819" s="43">
        <v>43862</v>
      </c>
      <c r="D819" s="40">
        <v>14.05</v>
      </c>
    </row>
    <row r="820" spans="1:4" x14ac:dyDescent="0.25">
      <c r="A820">
        <v>2</v>
      </c>
      <c r="B820" t="s">
        <v>12</v>
      </c>
      <c r="C820" s="42">
        <v>43891</v>
      </c>
      <c r="D820" s="41">
        <v>14.23</v>
      </c>
    </row>
    <row r="821" spans="1:4" x14ac:dyDescent="0.25">
      <c r="A821">
        <v>2</v>
      </c>
      <c r="B821" t="s">
        <v>214</v>
      </c>
      <c r="C821" s="42">
        <v>42005</v>
      </c>
      <c r="D821" s="40">
        <v>1.217821402092</v>
      </c>
    </row>
    <row r="822" spans="1:4" x14ac:dyDescent="0.25">
      <c r="A822">
        <v>2</v>
      </c>
      <c r="B822" t="s">
        <v>214</v>
      </c>
      <c r="C822" s="43">
        <v>42036</v>
      </c>
      <c r="D822" s="40">
        <v>1.23</v>
      </c>
    </row>
    <row r="823" spans="1:4" x14ac:dyDescent="0.25">
      <c r="A823">
        <v>2</v>
      </c>
      <c r="B823" t="s">
        <v>214</v>
      </c>
      <c r="C823" s="42">
        <v>42064</v>
      </c>
      <c r="D823" s="40">
        <v>1.25</v>
      </c>
    </row>
    <row r="824" spans="1:4" x14ac:dyDescent="0.25">
      <c r="A824">
        <v>2</v>
      </c>
      <c r="B824" t="s">
        <v>214</v>
      </c>
      <c r="C824" s="43">
        <v>42095</v>
      </c>
      <c r="D824" s="40">
        <v>1.26</v>
      </c>
    </row>
    <row r="825" spans="1:4" x14ac:dyDescent="0.25">
      <c r="A825">
        <v>2</v>
      </c>
      <c r="B825" t="s">
        <v>214</v>
      </c>
      <c r="C825" s="42">
        <v>42125</v>
      </c>
      <c r="D825" s="40">
        <v>1.27</v>
      </c>
    </row>
    <row r="826" spans="1:4" x14ac:dyDescent="0.25">
      <c r="A826">
        <v>2</v>
      </c>
      <c r="B826" t="s">
        <v>214</v>
      </c>
      <c r="C826" s="43">
        <v>42156</v>
      </c>
      <c r="D826" s="40">
        <v>1.28</v>
      </c>
    </row>
    <row r="827" spans="1:4" x14ac:dyDescent="0.25">
      <c r="A827">
        <v>2</v>
      </c>
      <c r="B827" t="s">
        <v>214</v>
      </c>
      <c r="C827" s="42">
        <v>42186</v>
      </c>
      <c r="D827" s="40">
        <v>1.3</v>
      </c>
    </row>
    <row r="828" spans="1:4" x14ac:dyDescent="0.25">
      <c r="A828">
        <v>2</v>
      </c>
      <c r="B828" t="s">
        <v>214</v>
      </c>
      <c r="C828" s="43">
        <v>42217</v>
      </c>
      <c r="D828" s="40">
        <v>1.31</v>
      </c>
    </row>
    <row r="829" spans="1:4" x14ac:dyDescent="0.25">
      <c r="A829">
        <v>2</v>
      </c>
      <c r="B829" t="s">
        <v>214</v>
      </c>
      <c r="C829" s="42">
        <v>42248</v>
      </c>
      <c r="D829" s="40">
        <v>1.33</v>
      </c>
    </row>
    <row r="830" spans="1:4" x14ac:dyDescent="0.25">
      <c r="A830">
        <v>2</v>
      </c>
      <c r="B830" t="s">
        <v>214</v>
      </c>
      <c r="C830" s="43">
        <v>42278</v>
      </c>
      <c r="D830" s="40">
        <v>1.35</v>
      </c>
    </row>
    <row r="831" spans="1:4" x14ac:dyDescent="0.25">
      <c r="A831">
        <v>2</v>
      </c>
      <c r="B831" t="s">
        <v>214</v>
      </c>
      <c r="C831" s="42">
        <v>42309</v>
      </c>
      <c r="D831" s="40">
        <v>1.36</v>
      </c>
    </row>
    <row r="832" spans="1:4" x14ac:dyDescent="0.25">
      <c r="A832">
        <v>2</v>
      </c>
      <c r="B832" t="s">
        <v>214</v>
      </c>
      <c r="C832" s="43">
        <v>42339</v>
      </c>
      <c r="D832" s="40">
        <v>1.37</v>
      </c>
    </row>
    <row r="833" spans="1:4" x14ac:dyDescent="0.25">
      <c r="A833">
        <v>2</v>
      </c>
      <c r="B833" t="s">
        <v>214</v>
      </c>
      <c r="C833" s="42">
        <v>42370</v>
      </c>
      <c r="D833" s="40">
        <v>1.38</v>
      </c>
    </row>
    <row r="834" spans="1:4" x14ac:dyDescent="0.25">
      <c r="A834">
        <v>2</v>
      </c>
      <c r="B834" t="s">
        <v>214</v>
      </c>
      <c r="C834" s="43">
        <v>42401</v>
      </c>
      <c r="D834" s="40">
        <v>1.4</v>
      </c>
    </row>
    <row r="835" spans="1:4" x14ac:dyDescent="0.25">
      <c r="A835">
        <v>2</v>
      </c>
      <c r="B835" t="s">
        <v>214</v>
      </c>
      <c r="C835" s="42">
        <v>42430</v>
      </c>
      <c r="D835" s="40">
        <v>1.42</v>
      </c>
    </row>
    <row r="836" spans="1:4" x14ac:dyDescent="0.25">
      <c r="A836">
        <v>2</v>
      </c>
      <c r="B836" t="s">
        <v>214</v>
      </c>
      <c r="C836" s="43">
        <v>42461</v>
      </c>
      <c r="D836" s="40">
        <v>1.43</v>
      </c>
    </row>
    <row r="837" spans="1:4" x14ac:dyDescent="0.25">
      <c r="A837">
        <v>2</v>
      </c>
      <c r="B837" t="s">
        <v>214</v>
      </c>
      <c r="C837" s="42">
        <v>42491</v>
      </c>
      <c r="D837" s="40">
        <v>1.44</v>
      </c>
    </row>
    <row r="838" spans="1:4" x14ac:dyDescent="0.25">
      <c r="A838">
        <v>2</v>
      </c>
      <c r="B838" t="s">
        <v>214</v>
      </c>
      <c r="C838" s="43">
        <v>42522</v>
      </c>
      <c r="D838" s="40">
        <v>1.46</v>
      </c>
    </row>
    <row r="839" spans="1:4" x14ac:dyDescent="0.25">
      <c r="A839">
        <v>2</v>
      </c>
      <c r="B839" t="s">
        <v>214</v>
      </c>
      <c r="C839" s="42">
        <v>42552</v>
      </c>
      <c r="D839" s="40">
        <v>1.48</v>
      </c>
    </row>
    <row r="840" spans="1:4" x14ac:dyDescent="0.25">
      <c r="A840">
        <v>2</v>
      </c>
      <c r="B840" t="s">
        <v>214</v>
      </c>
      <c r="C840" s="43">
        <v>42583</v>
      </c>
      <c r="D840" s="40">
        <v>1.5</v>
      </c>
    </row>
    <row r="841" spans="1:4" x14ac:dyDescent="0.25">
      <c r="A841">
        <v>2</v>
      </c>
      <c r="B841" t="s">
        <v>214</v>
      </c>
      <c r="C841" s="42">
        <v>42614</v>
      </c>
      <c r="D841" s="40">
        <v>1.51</v>
      </c>
    </row>
    <row r="842" spans="1:4" x14ac:dyDescent="0.25">
      <c r="A842">
        <v>2</v>
      </c>
      <c r="B842" t="s">
        <v>214</v>
      </c>
      <c r="C842" s="43">
        <v>42644</v>
      </c>
      <c r="D842" s="40">
        <v>1.53</v>
      </c>
    </row>
    <row r="843" spans="1:4" x14ac:dyDescent="0.25">
      <c r="A843">
        <v>2</v>
      </c>
      <c r="B843" t="s">
        <v>214</v>
      </c>
      <c r="C843" s="42">
        <v>42675</v>
      </c>
      <c r="D843" s="40">
        <v>1.55</v>
      </c>
    </row>
    <row r="844" spans="1:4" x14ac:dyDescent="0.25">
      <c r="A844">
        <v>2</v>
      </c>
      <c r="B844" t="s">
        <v>214</v>
      </c>
      <c r="C844" s="43">
        <v>42705</v>
      </c>
      <c r="D844" s="40">
        <v>1.57</v>
      </c>
    </row>
    <row r="845" spans="1:4" x14ac:dyDescent="0.25">
      <c r="A845">
        <v>2</v>
      </c>
      <c r="B845" t="s">
        <v>214</v>
      </c>
      <c r="C845" s="42">
        <v>42736</v>
      </c>
      <c r="D845" s="40">
        <v>1.59</v>
      </c>
    </row>
    <row r="846" spans="1:4" x14ac:dyDescent="0.25">
      <c r="A846">
        <v>2</v>
      </c>
      <c r="B846" t="s">
        <v>214</v>
      </c>
      <c r="C846" s="43">
        <v>42767</v>
      </c>
      <c r="D846" s="40">
        <v>1.6</v>
      </c>
    </row>
    <row r="847" spans="1:4" x14ac:dyDescent="0.25">
      <c r="A847">
        <v>2</v>
      </c>
      <c r="B847" t="s">
        <v>214</v>
      </c>
      <c r="C847" s="42">
        <v>42795</v>
      </c>
      <c r="D847" s="40">
        <v>1.61</v>
      </c>
    </row>
    <row r="848" spans="1:4" x14ac:dyDescent="0.25">
      <c r="A848">
        <v>2</v>
      </c>
      <c r="B848" t="s">
        <v>214</v>
      </c>
      <c r="C848" s="43">
        <v>42826</v>
      </c>
      <c r="D848" s="40">
        <v>1.63</v>
      </c>
    </row>
    <row r="849" spans="1:4" x14ac:dyDescent="0.25">
      <c r="A849">
        <v>2</v>
      </c>
      <c r="B849" t="s">
        <v>214</v>
      </c>
      <c r="C849" s="42">
        <v>42856</v>
      </c>
      <c r="D849" s="40">
        <v>1.65</v>
      </c>
    </row>
    <row r="850" spans="1:4" x14ac:dyDescent="0.25">
      <c r="A850">
        <v>2</v>
      </c>
      <c r="B850" t="s">
        <v>214</v>
      </c>
      <c r="C850" s="43">
        <v>42887</v>
      </c>
      <c r="D850" s="40">
        <v>1.67</v>
      </c>
    </row>
    <row r="851" spans="1:4" x14ac:dyDescent="0.25">
      <c r="A851">
        <v>2</v>
      </c>
      <c r="B851" t="s">
        <v>214</v>
      </c>
      <c r="C851" s="42">
        <v>42917</v>
      </c>
      <c r="D851" s="40">
        <v>1.69</v>
      </c>
    </row>
    <row r="852" spans="1:4" x14ac:dyDescent="0.25">
      <c r="A852">
        <v>2</v>
      </c>
      <c r="B852" t="s">
        <v>214</v>
      </c>
      <c r="C852" s="43">
        <v>42948</v>
      </c>
      <c r="D852" s="40">
        <v>1.71</v>
      </c>
    </row>
    <row r="853" spans="1:4" x14ac:dyDescent="0.25">
      <c r="A853">
        <v>2</v>
      </c>
      <c r="B853" t="s">
        <v>214</v>
      </c>
      <c r="C853" s="42">
        <v>42979</v>
      </c>
      <c r="D853" s="40">
        <v>1.72</v>
      </c>
    </row>
    <row r="854" spans="1:4" x14ac:dyDescent="0.25">
      <c r="A854">
        <v>2</v>
      </c>
      <c r="B854" t="s">
        <v>214</v>
      </c>
      <c r="C854" s="43">
        <v>43009</v>
      </c>
      <c r="D854" s="40">
        <v>1.73</v>
      </c>
    </row>
    <row r="855" spans="1:4" x14ac:dyDescent="0.25">
      <c r="A855">
        <v>2</v>
      </c>
      <c r="B855" t="s">
        <v>214</v>
      </c>
      <c r="C855" s="42">
        <v>43040</v>
      </c>
      <c r="D855" s="40">
        <v>1.74</v>
      </c>
    </row>
    <row r="856" spans="1:4" x14ac:dyDescent="0.25">
      <c r="A856">
        <v>2</v>
      </c>
      <c r="B856" t="s">
        <v>214</v>
      </c>
      <c r="C856" s="43">
        <v>43070</v>
      </c>
      <c r="D856" s="40">
        <v>1.76</v>
      </c>
    </row>
    <row r="857" spans="1:4" x14ac:dyDescent="0.25">
      <c r="A857">
        <v>2</v>
      </c>
      <c r="B857" t="s">
        <v>214</v>
      </c>
      <c r="C857" s="42">
        <v>43101</v>
      </c>
      <c r="D857" s="40">
        <v>1.77</v>
      </c>
    </row>
    <row r="858" spans="1:4" x14ac:dyDescent="0.25">
      <c r="A858">
        <v>2</v>
      </c>
      <c r="B858" t="s">
        <v>214</v>
      </c>
      <c r="C858" s="43">
        <v>43132</v>
      </c>
      <c r="D858" s="40">
        <v>1.79</v>
      </c>
    </row>
    <row r="859" spans="1:4" x14ac:dyDescent="0.25">
      <c r="A859">
        <v>2</v>
      </c>
      <c r="B859" t="s">
        <v>214</v>
      </c>
      <c r="C859" s="42">
        <v>43160</v>
      </c>
      <c r="D859" s="40">
        <v>1.81</v>
      </c>
    </row>
    <row r="860" spans="1:4" x14ac:dyDescent="0.25">
      <c r="A860">
        <v>2</v>
      </c>
      <c r="B860" t="s">
        <v>214</v>
      </c>
      <c r="C860" s="43">
        <v>43191</v>
      </c>
      <c r="D860" s="40">
        <v>1.83</v>
      </c>
    </row>
    <row r="861" spans="1:4" x14ac:dyDescent="0.25">
      <c r="A861">
        <v>2</v>
      </c>
      <c r="B861" t="s">
        <v>214</v>
      </c>
      <c r="C861" s="42">
        <v>43221</v>
      </c>
      <c r="D861" s="40">
        <v>1.85</v>
      </c>
    </row>
    <row r="862" spans="1:4" x14ac:dyDescent="0.25">
      <c r="A862">
        <v>2</v>
      </c>
      <c r="B862" t="s">
        <v>214</v>
      </c>
      <c r="C862" s="43">
        <v>43252</v>
      </c>
      <c r="D862" s="40">
        <v>1.88</v>
      </c>
    </row>
    <row r="863" spans="1:4" x14ac:dyDescent="0.25">
      <c r="A863">
        <v>2</v>
      </c>
      <c r="B863" t="s">
        <v>214</v>
      </c>
      <c r="C863" s="42">
        <v>43282</v>
      </c>
      <c r="D863" s="40">
        <v>1.89</v>
      </c>
    </row>
    <row r="864" spans="1:4" x14ac:dyDescent="0.25">
      <c r="A864">
        <v>2</v>
      </c>
      <c r="B864" t="s">
        <v>214</v>
      </c>
      <c r="C864" s="43">
        <v>43313</v>
      </c>
      <c r="D864" s="40">
        <v>1.92</v>
      </c>
    </row>
    <row r="865" spans="1:4" x14ac:dyDescent="0.25">
      <c r="A865">
        <v>2</v>
      </c>
      <c r="B865" t="s">
        <v>214</v>
      </c>
      <c r="C865" s="42">
        <v>43344</v>
      </c>
      <c r="D865" s="40">
        <v>1.93</v>
      </c>
    </row>
    <row r="866" spans="1:4" x14ac:dyDescent="0.25">
      <c r="A866">
        <v>2</v>
      </c>
      <c r="B866" t="s">
        <v>214</v>
      </c>
      <c r="C866" s="43">
        <v>43374</v>
      </c>
      <c r="D866" s="40">
        <v>1.95</v>
      </c>
    </row>
    <row r="867" spans="1:4" x14ac:dyDescent="0.25">
      <c r="A867">
        <v>2</v>
      </c>
      <c r="B867" t="s">
        <v>214</v>
      </c>
      <c r="C867" s="42">
        <v>43405</v>
      </c>
      <c r="D867" s="40">
        <v>1.97</v>
      </c>
    </row>
    <row r="868" spans="1:4" x14ac:dyDescent="0.25">
      <c r="A868">
        <v>2</v>
      </c>
      <c r="B868" t="s">
        <v>214</v>
      </c>
      <c r="C868" s="43">
        <v>43435</v>
      </c>
      <c r="D868" s="40">
        <v>2</v>
      </c>
    </row>
    <row r="869" spans="1:4" x14ac:dyDescent="0.25">
      <c r="A869">
        <v>2</v>
      </c>
      <c r="B869" t="s">
        <v>214</v>
      </c>
      <c r="C869" s="42">
        <v>43466</v>
      </c>
      <c r="D869" s="40">
        <v>2.02</v>
      </c>
    </row>
    <row r="870" spans="1:4" x14ac:dyDescent="0.25">
      <c r="A870">
        <v>2</v>
      </c>
      <c r="B870" t="s">
        <v>214</v>
      </c>
      <c r="C870" s="43">
        <v>43497</v>
      </c>
      <c r="D870" s="40">
        <v>2.04</v>
      </c>
    </row>
    <row r="871" spans="1:4" x14ac:dyDescent="0.25">
      <c r="A871">
        <v>2</v>
      </c>
      <c r="B871" t="s">
        <v>214</v>
      </c>
      <c r="C871" s="42">
        <v>43525</v>
      </c>
      <c r="D871" s="40">
        <v>2.0699999999999998</v>
      </c>
    </row>
    <row r="872" spans="1:4" x14ac:dyDescent="0.25">
      <c r="A872">
        <v>2</v>
      </c>
      <c r="B872" t="s">
        <v>214</v>
      </c>
      <c r="C872" s="43">
        <v>43556</v>
      </c>
      <c r="D872" s="40">
        <v>2.1</v>
      </c>
    </row>
    <row r="873" spans="1:4" x14ac:dyDescent="0.25">
      <c r="A873">
        <v>2</v>
      </c>
      <c r="B873" t="s">
        <v>214</v>
      </c>
      <c r="C873" s="42">
        <v>43586</v>
      </c>
      <c r="D873" s="40">
        <v>2.13</v>
      </c>
    </row>
    <row r="874" spans="1:4" x14ac:dyDescent="0.25">
      <c r="A874">
        <v>2</v>
      </c>
      <c r="B874" t="s">
        <v>214</v>
      </c>
      <c r="C874" s="43">
        <v>43617</v>
      </c>
      <c r="D874" s="40">
        <v>2.16</v>
      </c>
    </row>
    <row r="875" spans="1:4" x14ac:dyDescent="0.25">
      <c r="A875">
        <v>2</v>
      </c>
      <c r="B875" t="s">
        <v>214</v>
      </c>
      <c r="C875" s="42">
        <v>43647</v>
      </c>
      <c r="D875" s="40">
        <v>2.19</v>
      </c>
    </row>
    <row r="876" spans="1:4" x14ac:dyDescent="0.25">
      <c r="A876">
        <v>2</v>
      </c>
      <c r="B876" t="s">
        <v>214</v>
      </c>
      <c r="C876" s="43">
        <v>43678</v>
      </c>
      <c r="D876" s="40">
        <v>2.2000000000000002</v>
      </c>
    </row>
    <row r="877" spans="1:4" x14ac:dyDescent="0.25">
      <c r="A877">
        <v>2</v>
      </c>
      <c r="B877" t="s">
        <v>214</v>
      </c>
      <c r="C877" s="42">
        <v>43709</v>
      </c>
      <c r="D877" s="40">
        <v>2.2200000000000002</v>
      </c>
    </row>
    <row r="878" spans="1:4" x14ac:dyDescent="0.25">
      <c r="A878">
        <v>2</v>
      </c>
      <c r="B878" t="s">
        <v>214</v>
      </c>
      <c r="C878" s="43">
        <v>43739</v>
      </c>
      <c r="D878" s="40">
        <v>2.23</v>
      </c>
    </row>
    <row r="879" spans="1:4" x14ac:dyDescent="0.25">
      <c r="A879">
        <v>2</v>
      </c>
      <c r="B879" t="s">
        <v>214</v>
      </c>
      <c r="C879" s="42">
        <v>43770</v>
      </c>
      <c r="D879" s="40">
        <v>2.2599999999999998</v>
      </c>
    </row>
    <row r="880" spans="1:4" x14ac:dyDescent="0.25">
      <c r="A880">
        <v>2</v>
      </c>
      <c r="B880" t="s">
        <v>214</v>
      </c>
      <c r="C880" s="43">
        <v>43800</v>
      </c>
      <c r="D880" s="40">
        <v>2.29</v>
      </c>
    </row>
    <row r="881" spans="1:4" x14ac:dyDescent="0.25">
      <c r="A881">
        <v>2</v>
      </c>
      <c r="B881" t="s">
        <v>214</v>
      </c>
      <c r="C881" s="42">
        <v>43831</v>
      </c>
      <c r="D881" s="40">
        <v>2.2999999999999998</v>
      </c>
    </row>
    <row r="882" spans="1:4" x14ac:dyDescent="0.25">
      <c r="A882">
        <v>2</v>
      </c>
      <c r="B882" t="s">
        <v>214</v>
      </c>
      <c r="C882" s="43">
        <v>43862</v>
      </c>
      <c r="D882" s="40">
        <v>2.33</v>
      </c>
    </row>
    <row r="883" spans="1:4" x14ac:dyDescent="0.25">
      <c r="A883">
        <v>2</v>
      </c>
      <c r="B883" t="s">
        <v>214</v>
      </c>
      <c r="C883" s="42">
        <v>43891</v>
      </c>
      <c r="D883" s="41">
        <v>2.35</v>
      </c>
    </row>
    <row r="884" spans="1:4" x14ac:dyDescent="0.25">
      <c r="A884">
        <v>3</v>
      </c>
      <c r="B884" t="s">
        <v>7</v>
      </c>
      <c r="C884" s="42">
        <v>42005</v>
      </c>
      <c r="D884" s="40">
        <v>7.5641920443979993</v>
      </c>
    </row>
    <row r="885" spans="1:4" x14ac:dyDescent="0.25">
      <c r="A885">
        <v>3</v>
      </c>
      <c r="B885" t="s">
        <v>7</v>
      </c>
      <c r="C885" s="43">
        <v>42036</v>
      </c>
      <c r="D885" s="40">
        <v>7.6</v>
      </c>
    </row>
    <row r="886" spans="1:4" x14ac:dyDescent="0.25">
      <c r="A886">
        <v>3</v>
      </c>
      <c r="B886" t="s">
        <v>7</v>
      </c>
      <c r="C886" s="42">
        <v>42064</v>
      </c>
      <c r="D886" s="40">
        <v>7.65</v>
      </c>
    </row>
    <row r="887" spans="1:4" x14ac:dyDescent="0.25">
      <c r="A887">
        <v>3</v>
      </c>
      <c r="B887" t="s">
        <v>7</v>
      </c>
      <c r="C887" s="43">
        <v>42095</v>
      </c>
      <c r="D887" s="40">
        <v>7.76</v>
      </c>
    </row>
    <row r="888" spans="1:4" x14ac:dyDescent="0.25">
      <c r="A888">
        <v>3</v>
      </c>
      <c r="B888" t="s">
        <v>7</v>
      </c>
      <c r="C888" s="42">
        <v>42125</v>
      </c>
      <c r="D888" s="40">
        <v>7.81</v>
      </c>
    </row>
    <row r="889" spans="1:4" x14ac:dyDescent="0.25">
      <c r="A889">
        <v>3</v>
      </c>
      <c r="B889" t="s">
        <v>7</v>
      </c>
      <c r="C889" s="43">
        <v>42156</v>
      </c>
      <c r="D889" s="40">
        <v>7.91</v>
      </c>
    </row>
    <row r="890" spans="1:4" x14ac:dyDescent="0.25">
      <c r="A890">
        <v>3</v>
      </c>
      <c r="B890" t="s">
        <v>7</v>
      </c>
      <c r="C890" s="42">
        <v>42186</v>
      </c>
      <c r="D890" s="40">
        <v>7.98</v>
      </c>
    </row>
    <row r="891" spans="1:4" x14ac:dyDescent="0.25">
      <c r="A891">
        <v>3</v>
      </c>
      <c r="B891" t="s">
        <v>7</v>
      </c>
      <c r="C891" s="43">
        <v>42217</v>
      </c>
      <c r="D891" s="40">
        <v>8.0299999999999994</v>
      </c>
    </row>
    <row r="892" spans="1:4" x14ac:dyDescent="0.25">
      <c r="A892">
        <v>3</v>
      </c>
      <c r="B892" t="s">
        <v>7</v>
      </c>
      <c r="C892" s="42">
        <v>42248</v>
      </c>
      <c r="D892" s="40">
        <v>8.09</v>
      </c>
    </row>
    <row r="893" spans="1:4" x14ac:dyDescent="0.25">
      <c r="A893">
        <v>3</v>
      </c>
      <c r="B893" t="s">
        <v>7</v>
      </c>
      <c r="C893" s="43">
        <v>42278</v>
      </c>
      <c r="D893" s="40">
        <v>8.18</v>
      </c>
    </row>
    <row r="894" spans="1:4" x14ac:dyDescent="0.25">
      <c r="A894">
        <v>3</v>
      </c>
      <c r="B894" t="s">
        <v>7</v>
      </c>
      <c r="C894" s="42">
        <v>42309</v>
      </c>
      <c r="D894" s="40">
        <v>8.27</v>
      </c>
    </row>
    <row r="895" spans="1:4" x14ac:dyDescent="0.25">
      <c r="A895">
        <v>3</v>
      </c>
      <c r="B895" t="s">
        <v>7</v>
      </c>
      <c r="C895" s="43">
        <v>42339</v>
      </c>
      <c r="D895" s="40">
        <v>8.39</v>
      </c>
    </row>
    <row r="896" spans="1:4" x14ac:dyDescent="0.25">
      <c r="A896">
        <v>3</v>
      </c>
      <c r="B896" t="s">
        <v>7</v>
      </c>
      <c r="C896" s="42">
        <v>42370</v>
      </c>
      <c r="D896" s="40">
        <v>8.49</v>
      </c>
    </row>
    <row r="897" spans="1:4" x14ac:dyDescent="0.25">
      <c r="A897">
        <v>3</v>
      </c>
      <c r="B897" t="s">
        <v>7</v>
      </c>
      <c r="C897" s="43">
        <v>42401</v>
      </c>
      <c r="D897" s="40">
        <v>8.59</v>
      </c>
    </row>
    <row r="898" spans="1:4" x14ac:dyDescent="0.25">
      <c r="A898">
        <v>3</v>
      </c>
      <c r="B898" t="s">
        <v>7</v>
      </c>
      <c r="C898" s="42">
        <v>42430</v>
      </c>
      <c r="D898" s="40">
        <v>8.66</v>
      </c>
    </row>
    <row r="899" spans="1:4" x14ac:dyDescent="0.25">
      <c r="A899">
        <v>3</v>
      </c>
      <c r="B899" t="s">
        <v>7</v>
      </c>
      <c r="C899" s="43">
        <v>42461</v>
      </c>
      <c r="D899" s="40">
        <v>8.76</v>
      </c>
    </row>
    <row r="900" spans="1:4" x14ac:dyDescent="0.25">
      <c r="A900">
        <v>3</v>
      </c>
      <c r="B900" t="s">
        <v>7</v>
      </c>
      <c r="C900" s="42">
        <v>42491</v>
      </c>
      <c r="D900" s="40">
        <v>8.83</v>
      </c>
    </row>
    <row r="901" spans="1:4" x14ac:dyDescent="0.25">
      <c r="A901">
        <v>3</v>
      </c>
      <c r="B901" t="s">
        <v>7</v>
      </c>
      <c r="C901" s="43">
        <v>42522</v>
      </c>
      <c r="D901" s="40">
        <v>8.94</v>
      </c>
    </row>
    <row r="902" spans="1:4" x14ac:dyDescent="0.25">
      <c r="A902">
        <v>3</v>
      </c>
      <c r="B902" t="s">
        <v>7</v>
      </c>
      <c r="C902" s="42">
        <v>42552</v>
      </c>
      <c r="D902" s="40">
        <v>8.98</v>
      </c>
    </row>
    <row r="903" spans="1:4" x14ac:dyDescent="0.25">
      <c r="A903">
        <v>3</v>
      </c>
      <c r="B903" t="s">
        <v>7</v>
      </c>
      <c r="C903" s="43">
        <v>42583</v>
      </c>
      <c r="D903" s="40">
        <v>9.11</v>
      </c>
    </row>
    <row r="904" spans="1:4" x14ac:dyDescent="0.25">
      <c r="A904">
        <v>3</v>
      </c>
      <c r="B904" t="s">
        <v>7</v>
      </c>
      <c r="C904" s="42">
        <v>42614</v>
      </c>
      <c r="D904" s="40">
        <v>9.16</v>
      </c>
    </row>
    <row r="905" spans="1:4" x14ac:dyDescent="0.25">
      <c r="A905">
        <v>3</v>
      </c>
      <c r="B905" t="s">
        <v>7</v>
      </c>
      <c r="C905" s="43">
        <v>42644</v>
      </c>
      <c r="D905" s="40">
        <v>9.2100000000000009</v>
      </c>
    </row>
    <row r="906" spans="1:4" x14ac:dyDescent="0.25">
      <c r="A906">
        <v>3</v>
      </c>
      <c r="B906" t="s">
        <v>7</v>
      </c>
      <c r="C906" s="42">
        <v>42675</v>
      </c>
      <c r="D906" s="40">
        <v>9.35</v>
      </c>
    </row>
    <row r="907" spans="1:4" x14ac:dyDescent="0.25">
      <c r="A907">
        <v>3</v>
      </c>
      <c r="B907" t="s">
        <v>7</v>
      </c>
      <c r="C907" s="43">
        <v>42705</v>
      </c>
      <c r="D907" s="40">
        <v>9.42</v>
      </c>
    </row>
    <row r="908" spans="1:4" x14ac:dyDescent="0.25">
      <c r="A908">
        <v>3</v>
      </c>
      <c r="B908" t="s">
        <v>7</v>
      </c>
      <c r="C908" s="42">
        <v>42736</v>
      </c>
      <c r="D908" s="40">
        <v>9.5500000000000007</v>
      </c>
    </row>
    <row r="909" spans="1:4" x14ac:dyDescent="0.25">
      <c r="A909">
        <v>3</v>
      </c>
      <c r="B909" t="s">
        <v>7</v>
      </c>
      <c r="C909" s="43">
        <v>42767</v>
      </c>
      <c r="D909" s="40">
        <v>9.6300000000000008</v>
      </c>
    </row>
    <row r="910" spans="1:4" x14ac:dyDescent="0.25">
      <c r="A910">
        <v>3</v>
      </c>
      <c r="B910" t="s">
        <v>7</v>
      </c>
      <c r="C910" s="42">
        <v>42795</v>
      </c>
      <c r="D910" s="40">
        <v>9.6999999999999993</v>
      </c>
    </row>
    <row r="911" spans="1:4" x14ac:dyDescent="0.25">
      <c r="A911">
        <v>3</v>
      </c>
      <c r="B911" t="s">
        <v>7</v>
      </c>
      <c r="C911" s="43">
        <v>42826</v>
      </c>
      <c r="D911" s="40">
        <v>9.75</v>
      </c>
    </row>
    <row r="912" spans="1:4" x14ac:dyDescent="0.25">
      <c r="A912">
        <v>3</v>
      </c>
      <c r="B912" t="s">
        <v>7</v>
      </c>
      <c r="C912" s="42">
        <v>42856</v>
      </c>
      <c r="D912" s="40">
        <v>9.9</v>
      </c>
    </row>
    <row r="913" spans="1:4" x14ac:dyDescent="0.25">
      <c r="A913">
        <v>3</v>
      </c>
      <c r="B913" t="s">
        <v>7</v>
      </c>
      <c r="C913" s="43">
        <v>42887</v>
      </c>
      <c r="D913" s="40">
        <v>9.9499999999999993</v>
      </c>
    </row>
    <row r="914" spans="1:4" x14ac:dyDescent="0.25">
      <c r="A914">
        <v>3</v>
      </c>
      <c r="B914" t="s">
        <v>7</v>
      </c>
      <c r="C914" s="42">
        <v>42917</v>
      </c>
      <c r="D914" s="40">
        <v>10.06</v>
      </c>
    </row>
    <row r="915" spans="1:4" x14ac:dyDescent="0.25">
      <c r="A915">
        <v>3</v>
      </c>
      <c r="B915" t="s">
        <v>7</v>
      </c>
      <c r="C915" s="43">
        <v>42948</v>
      </c>
      <c r="D915" s="40">
        <v>10.16</v>
      </c>
    </row>
    <row r="916" spans="1:4" x14ac:dyDescent="0.25">
      <c r="A916">
        <v>3</v>
      </c>
      <c r="B916" t="s">
        <v>7</v>
      </c>
      <c r="C916" s="42">
        <v>42979</v>
      </c>
      <c r="D916" s="40">
        <v>10.28</v>
      </c>
    </row>
    <row r="917" spans="1:4" x14ac:dyDescent="0.25">
      <c r="A917">
        <v>3</v>
      </c>
      <c r="B917" t="s">
        <v>7</v>
      </c>
      <c r="C917" s="43">
        <v>43009</v>
      </c>
      <c r="D917" s="40">
        <v>10.4</v>
      </c>
    </row>
    <row r="918" spans="1:4" x14ac:dyDescent="0.25">
      <c r="A918">
        <v>3</v>
      </c>
      <c r="B918" t="s">
        <v>7</v>
      </c>
      <c r="C918" s="42">
        <v>43040</v>
      </c>
      <c r="D918" s="40">
        <v>10.45</v>
      </c>
    </row>
    <row r="919" spans="1:4" x14ac:dyDescent="0.25">
      <c r="A919">
        <v>3</v>
      </c>
      <c r="B919" t="s">
        <v>7</v>
      </c>
      <c r="C919" s="43">
        <v>43070</v>
      </c>
      <c r="D919" s="40">
        <v>10.55</v>
      </c>
    </row>
    <row r="920" spans="1:4" x14ac:dyDescent="0.25">
      <c r="A920">
        <v>3</v>
      </c>
      <c r="B920" t="s">
        <v>7</v>
      </c>
      <c r="C920" s="42">
        <v>43101</v>
      </c>
      <c r="D920" s="40">
        <v>10.7</v>
      </c>
    </row>
    <row r="921" spans="1:4" x14ac:dyDescent="0.25">
      <c r="A921">
        <v>3</v>
      </c>
      <c r="B921" t="s">
        <v>7</v>
      </c>
      <c r="C921" s="43">
        <v>43132</v>
      </c>
      <c r="D921" s="40">
        <v>10.84</v>
      </c>
    </row>
    <row r="922" spans="1:4" x14ac:dyDescent="0.25">
      <c r="A922">
        <v>3</v>
      </c>
      <c r="B922" t="s">
        <v>7</v>
      </c>
      <c r="C922" s="42">
        <v>43160</v>
      </c>
      <c r="D922" s="40">
        <v>10.96</v>
      </c>
    </row>
    <row r="923" spans="1:4" x14ac:dyDescent="0.25">
      <c r="A923">
        <v>3</v>
      </c>
      <c r="B923" t="s">
        <v>7</v>
      </c>
      <c r="C923" s="43">
        <v>43191</v>
      </c>
      <c r="D923" s="40">
        <v>11.09</v>
      </c>
    </row>
    <row r="924" spans="1:4" x14ac:dyDescent="0.25">
      <c r="A924">
        <v>3</v>
      </c>
      <c r="B924" t="s">
        <v>7</v>
      </c>
      <c r="C924" s="42">
        <v>43221</v>
      </c>
      <c r="D924" s="40">
        <v>11.15</v>
      </c>
    </row>
    <row r="925" spans="1:4" x14ac:dyDescent="0.25">
      <c r="A925">
        <v>3</v>
      </c>
      <c r="B925" t="s">
        <v>7</v>
      </c>
      <c r="C925" s="43">
        <v>43252</v>
      </c>
      <c r="D925" s="40">
        <v>11.27</v>
      </c>
    </row>
    <row r="926" spans="1:4" x14ac:dyDescent="0.25">
      <c r="A926">
        <v>3</v>
      </c>
      <c r="B926" t="s">
        <v>7</v>
      </c>
      <c r="C926" s="42">
        <v>43282</v>
      </c>
      <c r="D926" s="40">
        <v>11.36</v>
      </c>
    </row>
    <row r="927" spans="1:4" x14ac:dyDescent="0.25">
      <c r="A927">
        <v>3</v>
      </c>
      <c r="B927" t="s">
        <v>7</v>
      </c>
      <c r="C927" s="43">
        <v>43313</v>
      </c>
      <c r="D927" s="40">
        <v>11.43</v>
      </c>
    </row>
    <row r="928" spans="1:4" x14ac:dyDescent="0.25">
      <c r="A928">
        <v>3</v>
      </c>
      <c r="B928" t="s">
        <v>7</v>
      </c>
      <c r="C928" s="42">
        <v>43344</v>
      </c>
      <c r="D928" s="40">
        <v>11.6</v>
      </c>
    </row>
    <row r="929" spans="1:4" x14ac:dyDescent="0.25">
      <c r="A929">
        <v>3</v>
      </c>
      <c r="B929" t="s">
        <v>7</v>
      </c>
      <c r="C929" s="43">
        <v>43374</v>
      </c>
      <c r="D929" s="40">
        <v>11.72</v>
      </c>
    </row>
    <row r="930" spans="1:4" x14ac:dyDescent="0.25">
      <c r="A930">
        <v>3</v>
      </c>
      <c r="B930" t="s">
        <v>7</v>
      </c>
      <c r="C930" s="42">
        <v>43405</v>
      </c>
      <c r="D930" s="40">
        <v>11.84</v>
      </c>
    </row>
    <row r="931" spans="1:4" x14ac:dyDescent="0.25">
      <c r="A931">
        <v>3</v>
      </c>
      <c r="B931" t="s">
        <v>7</v>
      </c>
      <c r="C931" s="43">
        <v>43435</v>
      </c>
      <c r="D931" s="40">
        <v>11.93</v>
      </c>
    </row>
    <row r="932" spans="1:4" x14ac:dyDescent="0.25">
      <c r="A932">
        <v>3</v>
      </c>
      <c r="B932" t="s">
        <v>7</v>
      </c>
      <c r="C932" s="42">
        <v>43466</v>
      </c>
      <c r="D932" s="40">
        <v>12.11</v>
      </c>
    </row>
    <row r="933" spans="1:4" x14ac:dyDescent="0.25">
      <c r="A933">
        <v>3</v>
      </c>
      <c r="B933" t="s">
        <v>7</v>
      </c>
      <c r="C933" s="43">
        <v>43497</v>
      </c>
      <c r="D933" s="40">
        <v>12.27</v>
      </c>
    </row>
    <row r="934" spans="1:4" x14ac:dyDescent="0.25">
      <c r="A934">
        <v>3</v>
      </c>
      <c r="B934" t="s">
        <v>7</v>
      </c>
      <c r="C934" s="42">
        <v>43525</v>
      </c>
      <c r="D934" s="40">
        <v>12.33</v>
      </c>
    </row>
    <row r="935" spans="1:4" x14ac:dyDescent="0.25">
      <c r="A935">
        <v>3</v>
      </c>
      <c r="B935" t="s">
        <v>7</v>
      </c>
      <c r="C935" s="43">
        <v>43556</v>
      </c>
      <c r="D935" s="40">
        <v>12.47</v>
      </c>
    </row>
    <row r="936" spans="1:4" x14ac:dyDescent="0.25">
      <c r="A936">
        <v>3</v>
      </c>
      <c r="B936" t="s">
        <v>7</v>
      </c>
      <c r="C936" s="42">
        <v>43586</v>
      </c>
      <c r="D936" s="40">
        <v>12.63</v>
      </c>
    </row>
    <row r="937" spans="1:4" x14ac:dyDescent="0.25">
      <c r="A937">
        <v>3</v>
      </c>
      <c r="B937" t="s">
        <v>7</v>
      </c>
      <c r="C937" s="43">
        <v>43617</v>
      </c>
      <c r="D937" s="40">
        <v>12.74</v>
      </c>
    </row>
    <row r="938" spans="1:4" x14ac:dyDescent="0.25">
      <c r="A938">
        <v>3</v>
      </c>
      <c r="B938" t="s">
        <v>7</v>
      </c>
      <c r="C938" s="42">
        <v>43647</v>
      </c>
      <c r="D938" s="40">
        <v>12.87</v>
      </c>
    </row>
    <row r="939" spans="1:4" x14ac:dyDescent="0.25">
      <c r="A939">
        <v>3</v>
      </c>
      <c r="B939" t="s">
        <v>7</v>
      </c>
      <c r="C939" s="43">
        <v>43678</v>
      </c>
      <c r="D939" s="40">
        <v>13.01</v>
      </c>
    </row>
    <row r="940" spans="1:4" x14ac:dyDescent="0.25">
      <c r="A940">
        <v>3</v>
      </c>
      <c r="B940" t="s">
        <v>7</v>
      </c>
      <c r="C940" s="42">
        <v>43709</v>
      </c>
      <c r="D940" s="40">
        <v>13.14</v>
      </c>
    </row>
    <row r="941" spans="1:4" x14ac:dyDescent="0.25">
      <c r="A941">
        <v>3</v>
      </c>
      <c r="B941" t="s">
        <v>7</v>
      </c>
      <c r="C941" s="43">
        <v>43739</v>
      </c>
      <c r="D941" s="40">
        <v>13.32</v>
      </c>
    </row>
    <row r="942" spans="1:4" x14ac:dyDescent="0.25">
      <c r="A942">
        <v>3</v>
      </c>
      <c r="B942" t="s">
        <v>7</v>
      </c>
      <c r="C942" s="42">
        <v>43770</v>
      </c>
      <c r="D942" s="40">
        <v>13.52</v>
      </c>
    </row>
    <row r="943" spans="1:4" x14ac:dyDescent="0.25">
      <c r="A943">
        <v>3</v>
      </c>
      <c r="B943" t="s">
        <v>7</v>
      </c>
      <c r="C943" s="43">
        <v>43800</v>
      </c>
      <c r="D943" s="40">
        <v>13.6</v>
      </c>
    </row>
    <row r="944" spans="1:4" x14ac:dyDescent="0.25">
      <c r="A944">
        <v>3</v>
      </c>
      <c r="B944" t="s">
        <v>7</v>
      </c>
      <c r="C944" s="42">
        <v>43831</v>
      </c>
      <c r="D944" s="40">
        <v>13.72</v>
      </c>
    </row>
    <row r="945" spans="1:4" x14ac:dyDescent="0.25">
      <c r="A945">
        <v>3</v>
      </c>
      <c r="B945" t="s">
        <v>7</v>
      </c>
      <c r="C945" s="43">
        <v>43862</v>
      </c>
      <c r="D945" s="40">
        <v>13.93</v>
      </c>
    </row>
    <row r="946" spans="1:4" x14ac:dyDescent="0.25">
      <c r="A946">
        <v>3</v>
      </c>
      <c r="B946" t="s">
        <v>7</v>
      </c>
      <c r="C946" s="42">
        <v>43891</v>
      </c>
      <c r="D946" s="39">
        <v>14.01</v>
      </c>
    </row>
    <row r="947" spans="1:4" x14ac:dyDescent="0.25">
      <c r="A947">
        <v>3</v>
      </c>
      <c r="B947" t="s">
        <v>867</v>
      </c>
      <c r="C947" s="42">
        <v>42005</v>
      </c>
      <c r="D947" s="40">
        <v>3.6974485710180001</v>
      </c>
    </row>
    <row r="948" spans="1:4" x14ac:dyDescent="0.25">
      <c r="A948">
        <v>3</v>
      </c>
      <c r="B948" t="s">
        <v>867</v>
      </c>
      <c r="C948" s="43">
        <v>42036</v>
      </c>
      <c r="D948" s="40">
        <v>3.73</v>
      </c>
    </row>
    <row r="949" spans="1:4" x14ac:dyDescent="0.25">
      <c r="A949">
        <v>3</v>
      </c>
      <c r="B949" t="s">
        <v>867</v>
      </c>
      <c r="C949" s="42">
        <v>42064</v>
      </c>
      <c r="D949" s="40">
        <v>3.77</v>
      </c>
    </row>
    <row r="950" spans="1:4" x14ac:dyDescent="0.25">
      <c r="A950">
        <v>3</v>
      </c>
      <c r="B950" t="s">
        <v>867</v>
      </c>
      <c r="C950" s="43">
        <v>42095</v>
      </c>
      <c r="D950" s="40">
        <v>3.79</v>
      </c>
    </row>
    <row r="951" spans="1:4" x14ac:dyDescent="0.25">
      <c r="A951">
        <v>3</v>
      </c>
      <c r="B951" t="s">
        <v>867</v>
      </c>
      <c r="C951" s="42">
        <v>42125</v>
      </c>
      <c r="D951" s="40">
        <v>3.84</v>
      </c>
    </row>
    <row r="952" spans="1:4" x14ac:dyDescent="0.25">
      <c r="A952">
        <v>3</v>
      </c>
      <c r="B952" t="s">
        <v>867</v>
      </c>
      <c r="C952" s="43">
        <v>42156</v>
      </c>
      <c r="D952" s="40">
        <v>3.87</v>
      </c>
    </row>
    <row r="953" spans="1:4" x14ac:dyDescent="0.25">
      <c r="A953">
        <v>3</v>
      </c>
      <c r="B953" t="s">
        <v>867</v>
      </c>
      <c r="C953" s="42">
        <v>42186</v>
      </c>
      <c r="D953" s="40">
        <v>3.93</v>
      </c>
    </row>
    <row r="954" spans="1:4" x14ac:dyDescent="0.25">
      <c r="A954">
        <v>3</v>
      </c>
      <c r="B954" t="s">
        <v>867</v>
      </c>
      <c r="C954" s="43">
        <v>42217</v>
      </c>
      <c r="D954" s="40">
        <v>3.95</v>
      </c>
    </row>
    <row r="955" spans="1:4" x14ac:dyDescent="0.25">
      <c r="A955">
        <v>3</v>
      </c>
      <c r="B955" t="s">
        <v>867</v>
      </c>
      <c r="C955" s="42">
        <v>42248</v>
      </c>
      <c r="D955" s="40">
        <v>3.99</v>
      </c>
    </row>
    <row r="956" spans="1:4" x14ac:dyDescent="0.25">
      <c r="A956">
        <v>3</v>
      </c>
      <c r="B956" t="s">
        <v>867</v>
      </c>
      <c r="C956" s="43">
        <v>42278</v>
      </c>
      <c r="D956" s="40">
        <v>4.03</v>
      </c>
    </row>
    <row r="957" spans="1:4" x14ac:dyDescent="0.25">
      <c r="A957">
        <v>3</v>
      </c>
      <c r="B957" t="s">
        <v>867</v>
      </c>
      <c r="C957" s="42">
        <v>42309</v>
      </c>
      <c r="D957" s="40">
        <v>4.07</v>
      </c>
    </row>
    <row r="958" spans="1:4" x14ac:dyDescent="0.25">
      <c r="A958">
        <v>3</v>
      </c>
      <c r="B958" t="s">
        <v>867</v>
      </c>
      <c r="C958" s="43">
        <v>42339</v>
      </c>
      <c r="D958" s="40">
        <v>4.1100000000000003</v>
      </c>
    </row>
    <row r="959" spans="1:4" x14ac:dyDescent="0.25">
      <c r="A959">
        <v>3</v>
      </c>
      <c r="B959" t="s">
        <v>867</v>
      </c>
      <c r="C959" s="42">
        <v>42370</v>
      </c>
      <c r="D959" s="40">
        <v>4.1500000000000004</v>
      </c>
    </row>
    <row r="960" spans="1:4" x14ac:dyDescent="0.25">
      <c r="A960">
        <v>3</v>
      </c>
      <c r="B960" t="s">
        <v>867</v>
      </c>
      <c r="C960" s="43">
        <v>42401</v>
      </c>
      <c r="D960" s="40">
        <v>4.21</v>
      </c>
    </row>
    <row r="961" spans="1:4" x14ac:dyDescent="0.25">
      <c r="A961">
        <v>3</v>
      </c>
      <c r="B961" t="s">
        <v>867</v>
      </c>
      <c r="C961" s="42">
        <v>42430</v>
      </c>
      <c r="D961" s="40">
        <v>4.24</v>
      </c>
    </row>
    <row r="962" spans="1:4" x14ac:dyDescent="0.25">
      <c r="A962">
        <v>3</v>
      </c>
      <c r="B962" t="s">
        <v>867</v>
      </c>
      <c r="C962" s="43">
        <v>42461</v>
      </c>
      <c r="D962" s="40">
        <v>4.2699999999999996</v>
      </c>
    </row>
    <row r="963" spans="1:4" x14ac:dyDescent="0.25">
      <c r="A963">
        <v>3</v>
      </c>
      <c r="B963" t="s">
        <v>867</v>
      </c>
      <c r="C963" s="42">
        <v>42491</v>
      </c>
      <c r="D963" s="40">
        <v>4.3099999999999996</v>
      </c>
    </row>
    <row r="964" spans="1:4" x14ac:dyDescent="0.25">
      <c r="A964">
        <v>3</v>
      </c>
      <c r="B964" t="s">
        <v>867</v>
      </c>
      <c r="C964" s="43">
        <v>42522</v>
      </c>
      <c r="D964" s="40">
        <v>4.37</v>
      </c>
    </row>
    <row r="965" spans="1:4" x14ac:dyDescent="0.25">
      <c r="A965">
        <v>3</v>
      </c>
      <c r="B965" t="s">
        <v>867</v>
      </c>
      <c r="C965" s="42">
        <v>42552</v>
      </c>
      <c r="D965" s="40">
        <v>4.41</v>
      </c>
    </row>
    <row r="966" spans="1:4" x14ac:dyDescent="0.25">
      <c r="A966">
        <v>3</v>
      </c>
      <c r="B966" t="s">
        <v>867</v>
      </c>
      <c r="C966" s="43">
        <v>42583</v>
      </c>
      <c r="D966" s="40">
        <v>4.43</v>
      </c>
    </row>
    <row r="967" spans="1:4" x14ac:dyDescent="0.25">
      <c r="A967">
        <v>3</v>
      </c>
      <c r="B967" t="s">
        <v>867</v>
      </c>
      <c r="C967" s="42">
        <v>42614</v>
      </c>
      <c r="D967" s="40">
        <v>4.4800000000000004</v>
      </c>
    </row>
    <row r="968" spans="1:4" x14ac:dyDescent="0.25">
      <c r="A968">
        <v>3</v>
      </c>
      <c r="B968" t="s">
        <v>867</v>
      </c>
      <c r="C968" s="43">
        <v>42644</v>
      </c>
      <c r="D968" s="40">
        <v>4.55</v>
      </c>
    </row>
    <row r="969" spans="1:4" x14ac:dyDescent="0.25">
      <c r="A969">
        <v>3</v>
      </c>
      <c r="B969" t="s">
        <v>867</v>
      </c>
      <c r="C969" s="42">
        <v>42675</v>
      </c>
      <c r="D969" s="40">
        <v>4.6100000000000003</v>
      </c>
    </row>
    <row r="970" spans="1:4" x14ac:dyDescent="0.25">
      <c r="A970">
        <v>3</v>
      </c>
      <c r="B970" t="s">
        <v>867</v>
      </c>
      <c r="C970" s="43">
        <v>42705</v>
      </c>
      <c r="D970" s="40">
        <v>4.66</v>
      </c>
    </row>
    <row r="971" spans="1:4" x14ac:dyDescent="0.25">
      <c r="A971">
        <v>3</v>
      </c>
      <c r="B971" t="s">
        <v>867</v>
      </c>
      <c r="C971" s="42">
        <v>42736</v>
      </c>
      <c r="D971" s="40">
        <v>4.72</v>
      </c>
    </row>
    <row r="972" spans="1:4" x14ac:dyDescent="0.25">
      <c r="A972">
        <v>3</v>
      </c>
      <c r="B972" t="s">
        <v>867</v>
      </c>
      <c r="C972" s="43">
        <v>42767</v>
      </c>
      <c r="D972" s="40">
        <v>4.7699999999999996</v>
      </c>
    </row>
    <row r="973" spans="1:4" x14ac:dyDescent="0.25">
      <c r="A973">
        <v>3</v>
      </c>
      <c r="B973" t="s">
        <v>867</v>
      </c>
      <c r="C973" s="42">
        <v>42795</v>
      </c>
      <c r="D973" s="40">
        <v>4.8099999999999996</v>
      </c>
    </row>
    <row r="974" spans="1:4" x14ac:dyDescent="0.25">
      <c r="A974">
        <v>3</v>
      </c>
      <c r="B974" t="s">
        <v>867</v>
      </c>
      <c r="C974" s="43">
        <v>42826</v>
      </c>
      <c r="D974" s="40">
        <v>4.87</v>
      </c>
    </row>
    <row r="975" spans="1:4" x14ac:dyDescent="0.25">
      <c r="A975">
        <v>3</v>
      </c>
      <c r="B975" t="s">
        <v>867</v>
      </c>
      <c r="C975" s="42">
        <v>42856</v>
      </c>
      <c r="D975" s="40">
        <v>4.93</v>
      </c>
    </row>
    <row r="976" spans="1:4" x14ac:dyDescent="0.25">
      <c r="A976">
        <v>3</v>
      </c>
      <c r="B976" t="s">
        <v>867</v>
      </c>
      <c r="C976" s="43">
        <v>42887</v>
      </c>
      <c r="D976" s="40">
        <v>4.97</v>
      </c>
    </row>
    <row r="977" spans="1:4" x14ac:dyDescent="0.25">
      <c r="A977">
        <v>3</v>
      </c>
      <c r="B977" t="s">
        <v>867</v>
      </c>
      <c r="C977" s="42">
        <v>42917</v>
      </c>
      <c r="D977" s="40">
        <v>5.0199999999999996</v>
      </c>
    </row>
    <row r="978" spans="1:4" x14ac:dyDescent="0.25">
      <c r="A978">
        <v>3</v>
      </c>
      <c r="B978" t="s">
        <v>867</v>
      </c>
      <c r="C978" s="43">
        <v>42948</v>
      </c>
      <c r="D978" s="40">
        <v>5.05</v>
      </c>
    </row>
    <row r="979" spans="1:4" x14ac:dyDescent="0.25">
      <c r="A979">
        <v>3</v>
      </c>
      <c r="B979" t="s">
        <v>867</v>
      </c>
      <c r="C979" s="42">
        <v>42979</v>
      </c>
      <c r="D979" s="40">
        <v>5.12</v>
      </c>
    </row>
    <row r="980" spans="1:4" x14ac:dyDescent="0.25">
      <c r="A980">
        <v>3</v>
      </c>
      <c r="B980" t="s">
        <v>867</v>
      </c>
      <c r="C980" s="43">
        <v>43009</v>
      </c>
      <c r="D980" s="40">
        <v>5.15</v>
      </c>
    </row>
    <row r="981" spans="1:4" x14ac:dyDescent="0.25">
      <c r="A981">
        <v>3</v>
      </c>
      <c r="B981" t="s">
        <v>867</v>
      </c>
      <c r="C981" s="42">
        <v>43040</v>
      </c>
      <c r="D981" s="40">
        <v>5.18</v>
      </c>
    </row>
    <row r="982" spans="1:4" x14ac:dyDescent="0.25">
      <c r="A982">
        <v>3</v>
      </c>
      <c r="B982" t="s">
        <v>867</v>
      </c>
      <c r="C982" s="43">
        <v>43070</v>
      </c>
      <c r="D982" s="40">
        <v>5.24</v>
      </c>
    </row>
    <row r="983" spans="1:4" x14ac:dyDescent="0.25">
      <c r="A983">
        <v>3</v>
      </c>
      <c r="B983" t="s">
        <v>867</v>
      </c>
      <c r="C983" s="42">
        <v>43101</v>
      </c>
      <c r="D983" s="40">
        <v>5.31</v>
      </c>
    </row>
    <row r="984" spans="1:4" x14ac:dyDescent="0.25">
      <c r="A984">
        <v>3</v>
      </c>
      <c r="B984" t="s">
        <v>867</v>
      </c>
      <c r="C984" s="43">
        <v>43132</v>
      </c>
      <c r="D984" s="40">
        <v>5.34</v>
      </c>
    </row>
    <row r="985" spans="1:4" x14ac:dyDescent="0.25">
      <c r="A985">
        <v>3</v>
      </c>
      <c r="B985" t="s">
        <v>867</v>
      </c>
      <c r="C985" s="42">
        <v>43160</v>
      </c>
      <c r="D985" s="40">
        <v>5.42</v>
      </c>
    </row>
    <row r="986" spans="1:4" x14ac:dyDescent="0.25">
      <c r="A986">
        <v>3</v>
      </c>
      <c r="B986" t="s">
        <v>867</v>
      </c>
      <c r="C986" s="43">
        <v>43191</v>
      </c>
      <c r="D986" s="40">
        <v>5.45</v>
      </c>
    </row>
    <row r="987" spans="1:4" x14ac:dyDescent="0.25">
      <c r="A987">
        <v>3</v>
      </c>
      <c r="B987" t="s">
        <v>867</v>
      </c>
      <c r="C987" s="42">
        <v>43221</v>
      </c>
      <c r="D987" s="40">
        <v>5.52</v>
      </c>
    </row>
    <row r="988" spans="1:4" x14ac:dyDescent="0.25">
      <c r="A988">
        <v>3</v>
      </c>
      <c r="B988" t="s">
        <v>867</v>
      </c>
      <c r="C988" s="43">
        <v>43252</v>
      </c>
      <c r="D988" s="40">
        <v>5.6</v>
      </c>
    </row>
    <row r="989" spans="1:4" x14ac:dyDescent="0.25">
      <c r="A989">
        <v>3</v>
      </c>
      <c r="B989" t="s">
        <v>867</v>
      </c>
      <c r="C989" s="42">
        <v>43282</v>
      </c>
      <c r="D989" s="40">
        <v>5.65</v>
      </c>
    </row>
    <row r="990" spans="1:4" x14ac:dyDescent="0.25">
      <c r="A990">
        <v>3</v>
      </c>
      <c r="B990" t="s">
        <v>867</v>
      </c>
      <c r="C990" s="43">
        <v>43313</v>
      </c>
      <c r="D990" s="40">
        <v>5.68</v>
      </c>
    </row>
    <row r="991" spans="1:4" x14ac:dyDescent="0.25">
      <c r="A991">
        <v>3</v>
      </c>
      <c r="B991" t="s">
        <v>867</v>
      </c>
      <c r="C991" s="42">
        <v>43344</v>
      </c>
      <c r="D991" s="40">
        <v>5.73</v>
      </c>
    </row>
    <row r="992" spans="1:4" x14ac:dyDescent="0.25">
      <c r="A992">
        <v>3</v>
      </c>
      <c r="B992" t="s">
        <v>867</v>
      </c>
      <c r="C992" s="43">
        <v>43374</v>
      </c>
      <c r="D992" s="40">
        <v>5.81</v>
      </c>
    </row>
    <row r="993" spans="1:4" x14ac:dyDescent="0.25">
      <c r="A993">
        <v>3</v>
      </c>
      <c r="B993" t="s">
        <v>867</v>
      </c>
      <c r="C993" s="42">
        <v>43405</v>
      </c>
      <c r="D993" s="40">
        <v>5.86</v>
      </c>
    </row>
    <row r="994" spans="1:4" x14ac:dyDescent="0.25">
      <c r="A994">
        <v>3</v>
      </c>
      <c r="B994" t="s">
        <v>867</v>
      </c>
      <c r="C994" s="43">
        <v>43435</v>
      </c>
      <c r="D994" s="40">
        <v>5.91</v>
      </c>
    </row>
    <row r="995" spans="1:4" x14ac:dyDescent="0.25">
      <c r="A995">
        <v>3</v>
      </c>
      <c r="B995" t="s">
        <v>867</v>
      </c>
      <c r="C995" s="42">
        <v>43466</v>
      </c>
      <c r="D995" s="40">
        <v>5.95</v>
      </c>
    </row>
    <row r="996" spans="1:4" x14ac:dyDescent="0.25">
      <c r="A996">
        <v>3</v>
      </c>
      <c r="B996" t="s">
        <v>867</v>
      </c>
      <c r="C996" s="43">
        <v>43497</v>
      </c>
      <c r="D996" s="40">
        <v>6</v>
      </c>
    </row>
    <row r="997" spans="1:4" x14ac:dyDescent="0.25">
      <c r="A997">
        <v>3</v>
      </c>
      <c r="B997" t="s">
        <v>867</v>
      </c>
      <c r="C997" s="42">
        <v>43525</v>
      </c>
      <c r="D997" s="40">
        <v>6.05</v>
      </c>
    </row>
    <row r="998" spans="1:4" x14ac:dyDescent="0.25">
      <c r="A998">
        <v>3</v>
      </c>
      <c r="B998" t="s">
        <v>867</v>
      </c>
      <c r="C998" s="43">
        <v>43556</v>
      </c>
      <c r="D998" s="40">
        <v>6.1</v>
      </c>
    </row>
    <row r="999" spans="1:4" x14ac:dyDescent="0.25">
      <c r="A999">
        <v>3</v>
      </c>
      <c r="B999" t="s">
        <v>867</v>
      </c>
      <c r="C999" s="42">
        <v>43586</v>
      </c>
      <c r="D999" s="40">
        <v>6.18</v>
      </c>
    </row>
    <row r="1000" spans="1:4" x14ac:dyDescent="0.25">
      <c r="A1000">
        <v>3</v>
      </c>
      <c r="B1000" t="s">
        <v>867</v>
      </c>
      <c r="C1000" s="43">
        <v>43617</v>
      </c>
      <c r="D1000" s="40">
        <v>6.27</v>
      </c>
    </row>
    <row r="1001" spans="1:4" x14ac:dyDescent="0.25">
      <c r="A1001">
        <v>3</v>
      </c>
      <c r="B1001" t="s">
        <v>867</v>
      </c>
      <c r="C1001" s="42">
        <v>43647</v>
      </c>
      <c r="D1001" s="40">
        <v>6.36</v>
      </c>
    </row>
    <row r="1002" spans="1:4" x14ac:dyDescent="0.25">
      <c r="A1002">
        <v>3</v>
      </c>
      <c r="B1002" t="s">
        <v>867</v>
      </c>
      <c r="C1002" s="43">
        <v>43678</v>
      </c>
      <c r="D1002" s="40">
        <v>6.46</v>
      </c>
    </row>
    <row r="1003" spans="1:4" x14ac:dyDescent="0.25">
      <c r="A1003">
        <v>3</v>
      </c>
      <c r="B1003" t="s">
        <v>867</v>
      </c>
      <c r="C1003" s="42">
        <v>43709</v>
      </c>
      <c r="D1003" s="40">
        <v>6.52</v>
      </c>
    </row>
    <row r="1004" spans="1:4" x14ac:dyDescent="0.25">
      <c r="A1004">
        <v>3</v>
      </c>
      <c r="B1004" t="s">
        <v>867</v>
      </c>
      <c r="C1004" s="43">
        <v>43739</v>
      </c>
      <c r="D1004" s="40">
        <v>6.56</v>
      </c>
    </row>
    <row r="1005" spans="1:4" x14ac:dyDescent="0.25">
      <c r="A1005">
        <v>3</v>
      </c>
      <c r="B1005" t="s">
        <v>867</v>
      </c>
      <c r="C1005" s="42">
        <v>43770</v>
      </c>
      <c r="D1005" s="40">
        <v>6.6</v>
      </c>
    </row>
    <row r="1006" spans="1:4" x14ac:dyDescent="0.25">
      <c r="A1006">
        <v>3</v>
      </c>
      <c r="B1006" t="s">
        <v>867</v>
      </c>
      <c r="C1006" s="43">
        <v>43800</v>
      </c>
      <c r="D1006" s="40">
        <v>6.67</v>
      </c>
    </row>
    <row r="1007" spans="1:4" x14ac:dyDescent="0.25">
      <c r="A1007">
        <v>3</v>
      </c>
      <c r="B1007" t="s">
        <v>867</v>
      </c>
      <c r="C1007" s="42">
        <v>43831</v>
      </c>
      <c r="D1007" s="40">
        <v>6.72</v>
      </c>
    </row>
    <row r="1008" spans="1:4" x14ac:dyDescent="0.25">
      <c r="A1008">
        <v>3</v>
      </c>
      <c r="B1008" t="s">
        <v>867</v>
      </c>
      <c r="C1008" s="43">
        <v>43862</v>
      </c>
      <c r="D1008" s="40">
        <v>6.79</v>
      </c>
    </row>
    <row r="1009" spans="1:4" x14ac:dyDescent="0.25">
      <c r="A1009">
        <v>3</v>
      </c>
      <c r="B1009" t="s">
        <v>867</v>
      </c>
      <c r="C1009" s="42">
        <v>43891</v>
      </c>
      <c r="D1009" s="41">
        <v>6.86</v>
      </c>
    </row>
    <row r="1010" spans="1:4" x14ac:dyDescent="0.25">
      <c r="A1010">
        <v>3</v>
      </c>
      <c r="B1010" t="s">
        <v>217</v>
      </c>
      <c r="C1010" s="42">
        <v>42005</v>
      </c>
      <c r="D1010" s="40">
        <v>5.4171897306509997</v>
      </c>
    </row>
    <row r="1011" spans="1:4" x14ac:dyDescent="0.25">
      <c r="A1011">
        <v>3</v>
      </c>
      <c r="B1011" t="s">
        <v>217</v>
      </c>
      <c r="C1011" s="43">
        <v>42036</v>
      </c>
      <c r="D1011" s="40">
        <v>5.47</v>
      </c>
    </row>
    <row r="1012" spans="1:4" x14ac:dyDescent="0.25">
      <c r="A1012">
        <v>3</v>
      </c>
      <c r="B1012" t="s">
        <v>217</v>
      </c>
      <c r="C1012" s="42">
        <v>42064</v>
      </c>
      <c r="D1012" s="40">
        <v>5.51</v>
      </c>
    </row>
    <row r="1013" spans="1:4" x14ac:dyDescent="0.25">
      <c r="A1013">
        <v>3</v>
      </c>
      <c r="B1013" t="s">
        <v>217</v>
      </c>
      <c r="C1013" s="43">
        <v>42095</v>
      </c>
      <c r="D1013" s="40">
        <v>5.57</v>
      </c>
    </row>
    <row r="1014" spans="1:4" x14ac:dyDescent="0.25">
      <c r="A1014">
        <v>3</v>
      </c>
      <c r="B1014" t="s">
        <v>217</v>
      </c>
      <c r="C1014" s="42">
        <v>42125</v>
      </c>
      <c r="D1014" s="40">
        <v>5.64</v>
      </c>
    </row>
    <row r="1015" spans="1:4" x14ac:dyDescent="0.25">
      <c r="A1015">
        <v>3</v>
      </c>
      <c r="B1015" t="s">
        <v>217</v>
      </c>
      <c r="C1015" s="43">
        <v>42156</v>
      </c>
      <c r="D1015" s="40">
        <v>5.67</v>
      </c>
    </row>
    <row r="1016" spans="1:4" x14ac:dyDescent="0.25">
      <c r="A1016">
        <v>3</v>
      </c>
      <c r="B1016" t="s">
        <v>217</v>
      </c>
      <c r="C1016" s="42">
        <v>42186</v>
      </c>
      <c r="D1016" s="40">
        <v>5.7</v>
      </c>
    </row>
    <row r="1017" spans="1:4" x14ac:dyDescent="0.25">
      <c r="A1017">
        <v>3</v>
      </c>
      <c r="B1017" t="s">
        <v>217</v>
      </c>
      <c r="C1017" s="43">
        <v>42217</v>
      </c>
      <c r="D1017" s="40">
        <v>5.75</v>
      </c>
    </row>
    <row r="1018" spans="1:4" x14ac:dyDescent="0.25">
      <c r="A1018">
        <v>3</v>
      </c>
      <c r="B1018" t="s">
        <v>217</v>
      </c>
      <c r="C1018" s="42">
        <v>42248</v>
      </c>
      <c r="D1018" s="40">
        <v>5.78</v>
      </c>
    </row>
    <row r="1019" spans="1:4" x14ac:dyDescent="0.25">
      <c r="A1019">
        <v>3</v>
      </c>
      <c r="B1019" t="s">
        <v>217</v>
      </c>
      <c r="C1019" s="43">
        <v>42278</v>
      </c>
      <c r="D1019" s="40">
        <v>5.86</v>
      </c>
    </row>
    <row r="1020" spans="1:4" x14ac:dyDescent="0.25">
      <c r="A1020">
        <v>3</v>
      </c>
      <c r="B1020" t="s">
        <v>217</v>
      </c>
      <c r="C1020" s="42">
        <v>42309</v>
      </c>
      <c r="D1020" s="40">
        <v>5.92</v>
      </c>
    </row>
    <row r="1021" spans="1:4" x14ac:dyDescent="0.25">
      <c r="A1021">
        <v>3</v>
      </c>
      <c r="B1021" t="s">
        <v>217</v>
      </c>
      <c r="C1021" s="43">
        <v>42339</v>
      </c>
      <c r="D1021" s="40">
        <v>5.97</v>
      </c>
    </row>
    <row r="1022" spans="1:4" x14ac:dyDescent="0.25">
      <c r="A1022">
        <v>3</v>
      </c>
      <c r="B1022" t="s">
        <v>217</v>
      </c>
      <c r="C1022" s="42">
        <v>42370</v>
      </c>
      <c r="D1022" s="40">
        <v>6.05</v>
      </c>
    </row>
    <row r="1023" spans="1:4" x14ac:dyDescent="0.25">
      <c r="A1023">
        <v>3</v>
      </c>
      <c r="B1023" t="s">
        <v>217</v>
      </c>
      <c r="C1023" s="43">
        <v>42401</v>
      </c>
      <c r="D1023" s="40">
        <v>6.08</v>
      </c>
    </row>
    <row r="1024" spans="1:4" x14ac:dyDescent="0.25">
      <c r="A1024">
        <v>3</v>
      </c>
      <c r="B1024" t="s">
        <v>217</v>
      </c>
      <c r="C1024" s="42">
        <v>42430</v>
      </c>
      <c r="D1024" s="40">
        <v>6.14</v>
      </c>
    </row>
    <row r="1025" spans="1:4" x14ac:dyDescent="0.25">
      <c r="A1025">
        <v>3</v>
      </c>
      <c r="B1025" t="s">
        <v>217</v>
      </c>
      <c r="C1025" s="43">
        <v>42461</v>
      </c>
      <c r="D1025" s="40">
        <v>6.21</v>
      </c>
    </row>
    <row r="1026" spans="1:4" x14ac:dyDescent="0.25">
      <c r="A1026">
        <v>3</v>
      </c>
      <c r="B1026" t="s">
        <v>217</v>
      </c>
      <c r="C1026" s="42">
        <v>42491</v>
      </c>
      <c r="D1026" s="40">
        <v>6.3</v>
      </c>
    </row>
    <row r="1027" spans="1:4" x14ac:dyDescent="0.25">
      <c r="A1027">
        <v>3</v>
      </c>
      <c r="B1027" t="s">
        <v>217</v>
      </c>
      <c r="C1027" s="43">
        <v>42522</v>
      </c>
      <c r="D1027" s="40">
        <v>6.38</v>
      </c>
    </row>
    <row r="1028" spans="1:4" x14ac:dyDescent="0.25">
      <c r="A1028">
        <v>3</v>
      </c>
      <c r="B1028" t="s">
        <v>217</v>
      </c>
      <c r="C1028" s="42">
        <v>42552</v>
      </c>
      <c r="D1028" s="40">
        <v>6.41</v>
      </c>
    </row>
    <row r="1029" spans="1:4" x14ac:dyDescent="0.25">
      <c r="A1029">
        <v>3</v>
      </c>
      <c r="B1029" t="s">
        <v>217</v>
      </c>
      <c r="C1029" s="43">
        <v>42583</v>
      </c>
      <c r="D1029" s="40">
        <v>6.49</v>
      </c>
    </row>
    <row r="1030" spans="1:4" x14ac:dyDescent="0.25">
      <c r="A1030">
        <v>3</v>
      </c>
      <c r="B1030" t="s">
        <v>217</v>
      </c>
      <c r="C1030" s="42">
        <v>42614</v>
      </c>
      <c r="D1030" s="40">
        <v>6.57</v>
      </c>
    </row>
    <row r="1031" spans="1:4" x14ac:dyDescent="0.25">
      <c r="A1031">
        <v>3</v>
      </c>
      <c r="B1031" t="s">
        <v>217</v>
      </c>
      <c r="C1031" s="43">
        <v>42644</v>
      </c>
      <c r="D1031" s="40">
        <v>6.64</v>
      </c>
    </row>
    <row r="1032" spans="1:4" x14ac:dyDescent="0.25">
      <c r="A1032">
        <v>3</v>
      </c>
      <c r="B1032" t="s">
        <v>217</v>
      </c>
      <c r="C1032" s="42">
        <v>42675</v>
      </c>
      <c r="D1032" s="40">
        <v>6.7</v>
      </c>
    </row>
    <row r="1033" spans="1:4" x14ac:dyDescent="0.25">
      <c r="A1033">
        <v>3</v>
      </c>
      <c r="B1033" t="s">
        <v>217</v>
      </c>
      <c r="C1033" s="43">
        <v>42705</v>
      </c>
      <c r="D1033" s="40">
        <v>6.79</v>
      </c>
    </row>
    <row r="1034" spans="1:4" x14ac:dyDescent="0.25">
      <c r="A1034">
        <v>3</v>
      </c>
      <c r="B1034" t="s">
        <v>217</v>
      </c>
      <c r="C1034" s="42">
        <v>42736</v>
      </c>
      <c r="D1034" s="40">
        <v>6.88</v>
      </c>
    </row>
    <row r="1035" spans="1:4" x14ac:dyDescent="0.25">
      <c r="A1035">
        <v>3</v>
      </c>
      <c r="B1035" t="s">
        <v>217</v>
      </c>
      <c r="C1035" s="43">
        <v>42767</v>
      </c>
      <c r="D1035" s="40">
        <v>6.92</v>
      </c>
    </row>
    <row r="1036" spans="1:4" x14ac:dyDescent="0.25">
      <c r="A1036">
        <v>3</v>
      </c>
      <c r="B1036" t="s">
        <v>217</v>
      </c>
      <c r="C1036" s="42">
        <v>42795</v>
      </c>
      <c r="D1036" s="40">
        <v>6.98</v>
      </c>
    </row>
    <row r="1037" spans="1:4" x14ac:dyDescent="0.25">
      <c r="A1037">
        <v>3</v>
      </c>
      <c r="B1037" t="s">
        <v>217</v>
      </c>
      <c r="C1037" s="43">
        <v>42826</v>
      </c>
      <c r="D1037" s="40">
        <v>7.08</v>
      </c>
    </row>
    <row r="1038" spans="1:4" x14ac:dyDescent="0.25">
      <c r="A1038">
        <v>3</v>
      </c>
      <c r="B1038" t="s">
        <v>217</v>
      </c>
      <c r="C1038" s="42">
        <v>42856</v>
      </c>
      <c r="D1038" s="40">
        <v>7.12</v>
      </c>
    </row>
    <row r="1039" spans="1:4" x14ac:dyDescent="0.25">
      <c r="A1039">
        <v>3</v>
      </c>
      <c r="B1039" t="s">
        <v>217</v>
      </c>
      <c r="C1039" s="43">
        <v>42887</v>
      </c>
      <c r="D1039" s="40">
        <v>7.16</v>
      </c>
    </row>
    <row r="1040" spans="1:4" x14ac:dyDescent="0.25">
      <c r="A1040">
        <v>3</v>
      </c>
      <c r="B1040" t="s">
        <v>217</v>
      </c>
      <c r="C1040" s="42">
        <v>42917</v>
      </c>
      <c r="D1040" s="40">
        <v>7.27</v>
      </c>
    </row>
    <row r="1041" spans="1:4" x14ac:dyDescent="0.25">
      <c r="A1041">
        <v>3</v>
      </c>
      <c r="B1041" t="s">
        <v>217</v>
      </c>
      <c r="C1041" s="43">
        <v>42948</v>
      </c>
      <c r="D1041" s="40">
        <v>7.34</v>
      </c>
    </row>
    <row r="1042" spans="1:4" x14ac:dyDescent="0.25">
      <c r="A1042">
        <v>3</v>
      </c>
      <c r="B1042" t="s">
        <v>217</v>
      </c>
      <c r="C1042" s="42">
        <v>42979</v>
      </c>
      <c r="D1042" s="40">
        <v>7.41</v>
      </c>
    </row>
    <row r="1043" spans="1:4" x14ac:dyDescent="0.25">
      <c r="A1043">
        <v>3</v>
      </c>
      <c r="B1043" t="s">
        <v>217</v>
      </c>
      <c r="C1043" s="43">
        <v>43009</v>
      </c>
      <c r="D1043" s="40">
        <v>7.48</v>
      </c>
    </row>
    <row r="1044" spans="1:4" x14ac:dyDescent="0.25">
      <c r="A1044">
        <v>3</v>
      </c>
      <c r="B1044" t="s">
        <v>217</v>
      </c>
      <c r="C1044" s="42">
        <v>43040</v>
      </c>
      <c r="D1044" s="40">
        <v>7.58</v>
      </c>
    </row>
    <row r="1045" spans="1:4" x14ac:dyDescent="0.25">
      <c r="A1045">
        <v>3</v>
      </c>
      <c r="B1045" t="s">
        <v>217</v>
      </c>
      <c r="C1045" s="43">
        <v>43070</v>
      </c>
      <c r="D1045" s="40">
        <v>7.63</v>
      </c>
    </row>
    <row r="1046" spans="1:4" x14ac:dyDescent="0.25">
      <c r="A1046">
        <v>3</v>
      </c>
      <c r="B1046" t="s">
        <v>217</v>
      </c>
      <c r="C1046" s="42">
        <v>43101</v>
      </c>
      <c r="D1046" s="40">
        <v>7.73</v>
      </c>
    </row>
    <row r="1047" spans="1:4" x14ac:dyDescent="0.25">
      <c r="A1047">
        <v>3</v>
      </c>
      <c r="B1047" t="s">
        <v>217</v>
      </c>
      <c r="C1047" s="43">
        <v>43132</v>
      </c>
      <c r="D1047" s="40">
        <v>7.82</v>
      </c>
    </row>
    <row r="1048" spans="1:4" x14ac:dyDescent="0.25">
      <c r="A1048">
        <v>3</v>
      </c>
      <c r="B1048" t="s">
        <v>217</v>
      </c>
      <c r="C1048" s="42">
        <v>43160</v>
      </c>
      <c r="D1048" s="40">
        <v>7.93</v>
      </c>
    </row>
    <row r="1049" spans="1:4" x14ac:dyDescent="0.25">
      <c r="A1049">
        <v>3</v>
      </c>
      <c r="B1049" t="s">
        <v>217</v>
      </c>
      <c r="C1049" s="43">
        <v>43191</v>
      </c>
      <c r="D1049" s="40">
        <v>7.99</v>
      </c>
    </row>
    <row r="1050" spans="1:4" x14ac:dyDescent="0.25">
      <c r="A1050">
        <v>3</v>
      </c>
      <c r="B1050" t="s">
        <v>217</v>
      </c>
      <c r="C1050" s="42">
        <v>43221</v>
      </c>
      <c r="D1050" s="40">
        <v>8.0299999999999994</v>
      </c>
    </row>
    <row r="1051" spans="1:4" x14ac:dyDescent="0.25">
      <c r="A1051">
        <v>3</v>
      </c>
      <c r="B1051" t="s">
        <v>217</v>
      </c>
      <c r="C1051" s="43">
        <v>43252</v>
      </c>
      <c r="D1051" s="40">
        <v>8.1199999999999992</v>
      </c>
    </row>
    <row r="1052" spans="1:4" x14ac:dyDescent="0.25">
      <c r="A1052">
        <v>3</v>
      </c>
      <c r="B1052" t="s">
        <v>217</v>
      </c>
      <c r="C1052" s="42">
        <v>43282</v>
      </c>
      <c r="D1052" s="40">
        <v>8.24</v>
      </c>
    </row>
    <row r="1053" spans="1:4" x14ac:dyDescent="0.25">
      <c r="A1053">
        <v>3</v>
      </c>
      <c r="B1053" t="s">
        <v>217</v>
      </c>
      <c r="C1053" s="43">
        <v>43313</v>
      </c>
      <c r="D1053" s="40">
        <v>8.3000000000000007</v>
      </c>
    </row>
    <row r="1054" spans="1:4" x14ac:dyDescent="0.25">
      <c r="A1054">
        <v>3</v>
      </c>
      <c r="B1054" t="s">
        <v>217</v>
      </c>
      <c r="C1054" s="42">
        <v>43344</v>
      </c>
      <c r="D1054" s="40">
        <v>8.3699999999999992</v>
      </c>
    </row>
    <row r="1055" spans="1:4" x14ac:dyDescent="0.25">
      <c r="A1055">
        <v>3</v>
      </c>
      <c r="B1055" t="s">
        <v>217</v>
      </c>
      <c r="C1055" s="43">
        <v>43374</v>
      </c>
      <c r="D1055" s="40">
        <v>8.41</v>
      </c>
    </row>
    <row r="1056" spans="1:4" x14ac:dyDescent="0.25">
      <c r="A1056">
        <v>3</v>
      </c>
      <c r="B1056" t="s">
        <v>217</v>
      </c>
      <c r="C1056" s="42">
        <v>43405</v>
      </c>
      <c r="D1056" s="40">
        <v>8.4600000000000009</v>
      </c>
    </row>
    <row r="1057" spans="1:4" x14ac:dyDescent="0.25">
      <c r="A1057">
        <v>3</v>
      </c>
      <c r="B1057" t="s">
        <v>217</v>
      </c>
      <c r="C1057" s="43">
        <v>43435</v>
      </c>
      <c r="D1057" s="40">
        <v>8.5399999999999991</v>
      </c>
    </row>
    <row r="1058" spans="1:4" x14ac:dyDescent="0.25">
      <c r="A1058">
        <v>3</v>
      </c>
      <c r="B1058" t="s">
        <v>217</v>
      </c>
      <c r="C1058" s="42">
        <v>43466</v>
      </c>
      <c r="D1058" s="40">
        <v>8.59</v>
      </c>
    </row>
    <row r="1059" spans="1:4" x14ac:dyDescent="0.25">
      <c r="A1059">
        <v>3</v>
      </c>
      <c r="B1059" t="s">
        <v>217</v>
      </c>
      <c r="C1059" s="43">
        <v>43497</v>
      </c>
      <c r="D1059" s="40">
        <v>8.66</v>
      </c>
    </row>
    <row r="1060" spans="1:4" x14ac:dyDescent="0.25">
      <c r="A1060">
        <v>3</v>
      </c>
      <c r="B1060" t="s">
        <v>217</v>
      </c>
      <c r="C1060" s="42">
        <v>43525</v>
      </c>
      <c r="D1060" s="40">
        <v>8.75</v>
      </c>
    </row>
    <row r="1061" spans="1:4" x14ac:dyDescent="0.25">
      <c r="A1061">
        <v>3</v>
      </c>
      <c r="B1061" t="s">
        <v>217</v>
      </c>
      <c r="C1061" s="43">
        <v>43556</v>
      </c>
      <c r="D1061" s="40">
        <v>8.82</v>
      </c>
    </row>
    <row r="1062" spans="1:4" x14ac:dyDescent="0.25">
      <c r="A1062">
        <v>3</v>
      </c>
      <c r="B1062" t="s">
        <v>217</v>
      </c>
      <c r="C1062" s="42">
        <v>43586</v>
      </c>
      <c r="D1062" s="40">
        <v>8.9</v>
      </c>
    </row>
    <row r="1063" spans="1:4" x14ac:dyDescent="0.25">
      <c r="A1063">
        <v>3</v>
      </c>
      <c r="B1063" t="s">
        <v>217</v>
      </c>
      <c r="C1063" s="43">
        <v>43617</v>
      </c>
      <c r="D1063" s="40">
        <v>8.98</v>
      </c>
    </row>
    <row r="1064" spans="1:4" x14ac:dyDescent="0.25">
      <c r="A1064">
        <v>3</v>
      </c>
      <c r="B1064" t="s">
        <v>217</v>
      </c>
      <c r="C1064" s="42">
        <v>43647</v>
      </c>
      <c r="D1064" s="40">
        <v>9.0399999999999991</v>
      </c>
    </row>
    <row r="1065" spans="1:4" x14ac:dyDescent="0.25">
      <c r="A1065">
        <v>3</v>
      </c>
      <c r="B1065" t="s">
        <v>217</v>
      </c>
      <c r="C1065" s="43">
        <v>43678</v>
      </c>
      <c r="D1065" s="40">
        <v>9.09</v>
      </c>
    </row>
    <row r="1066" spans="1:4" x14ac:dyDescent="0.25">
      <c r="A1066">
        <v>3</v>
      </c>
      <c r="B1066" t="s">
        <v>217</v>
      </c>
      <c r="C1066" s="42">
        <v>43709</v>
      </c>
      <c r="D1066" s="40">
        <v>9.18</v>
      </c>
    </row>
    <row r="1067" spans="1:4" x14ac:dyDescent="0.25">
      <c r="A1067">
        <v>3</v>
      </c>
      <c r="B1067" t="s">
        <v>217</v>
      </c>
      <c r="C1067" s="43">
        <v>43739</v>
      </c>
      <c r="D1067" s="40">
        <v>9.31</v>
      </c>
    </row>
    <row r="1068" spans="1:4" x14ac:dyDescent="0.25">
      <c r="A1068">
        <v>3</v>
      </c>
      <c r="B1068" t="s">
        <v>217</v>
      </c>
      <c r="C1068" s="42">
        <v>43770</v>
      </c>
      <c r="D1068" s="40">
        <v>9.3800000000000008</v>
      </c>
    </row>
    <row r="1069" spans="1:4" x14ac:dyDescent="0.25">
      <c r="A1069">
        <v>3</v>
      </c>
      <c r="B1069" t="s">
        <v>217</v>
      </c>
      <c r="C1069" s="43">
        <v>43800</v>
      </c>
      <c r="D1069" s="40">
        <v>9.4499999999999993</v>
      </c>
    </row>
    <row r="1070" spans="1:4" x14ac:dyDescent="0.25">
      <c r="A1070">
        <v>3</v>
      </c>
      <c r="B1070" t="s">
        <v>217</v>
      </c>
      <c r="C1070" s="42">
        <v>43831</v>
      </c>
      <c r="D1070" s="40">
        <v>9.5399999999999991</v>
      </c>
    </row>
    <row r="1071" spans="1:4" x14ac:dyDescent="0.25">
      <c r="A1071">
        <v>3</v>
      </c>
      <c r="B1071" t="s">
        <v>217</v>
      </c>
      <c r="C1071" s="43">
        <v>43862</v>
      </c>
      <c r="D1071" s="40">
        <v>9.6</v>
      </c>
    </row>
    <row r="1072" spans="1:4" x14ac:dyDescent="0.25">
      <c r="A1072">
        <v>3</v>
      </c>
      <c r="B1072" t="s">
        <v>217</v>
      </c>
      <c r="C1072" s="42">
        <v>43891</v>
      </c>
      <c r="D1072" s="41">
        <v>9.7100000000000009</v>
      </c>
    </row>
    <row r="1073" spans="1:4" x14ac:dyDescent="0.25">
      <c r="A1073">
        <v>3</v>
      </c>
      <c r="B1073" t="s">
        <v>19</v>
      </c>
      <c r="C1073" s="42">
        <v>42005</v>
      </c>
      <c r="D1073" s="40">
        <v>2.0177756231970001</v>
      </c>
    </row>
    <row r="1074" spans="1:4" x14ac:dyDescent="0.25">
      <c r="A1074">
        <v>3</v>
      </c>
      <c r="B1074" t="s">
        <v>19</v>
      </c>
      <c r="C1074" s="43">
        <v>42036</v>
      </c>
      <c r="D1074" s="40">
        <v>2.0299999999999998</v>
      </c>
    </row>
    <row r="1075" spans="1:4" x14ac:dyDescent="0.25">
      <c r="A1075">
        <v>3</v>
      </c>
      <c r="B1075" t="s">
        <v>19</v>
      </c>
      <c r="C1075" s="42">
        <v>42064</v>
      </c>
      <c r="D1075" s="40">
        <v>2.0499999999999998</v>
      </c>
    </row>
    <row r="1076" spans="1:4" x14ac:dyDescent="0.25">
      <c r="A1076">
        <v>3</v>
      </c>
      <c r="B1076" t="s">
        <v>19</v>
      </c>
      <c r="C1076" s="43">
        <v>42095</v>
      </c>
      <c r="D1076" s="40">
        <v>2.06</v>
      </c>
    </row>
    <row r="1077" spans="1:4" x14ac:dyDescent="0.25">
      <c r="A1077">
        <v>3</v>
      </c>
      <c r="B1077" t="s">
        <v>19</v>
      </c>
      <c r="C1077" s="42">
        <v>42125</v>
      </c>
      <c r="D1077" s="40">
        <v>2.0699999999999998</v>
      </c>
    </row>
    <row r="1078" spans="1:4" x14ac:dyDescent="0.25">
      <c r="A1078">
        <v>3</v>
      </c>
      <c r="B1078" t="s">
        <v>19</v>
      </c>
      <c r="C1078" s="43">
        <v>42156</v>
      </c>
      <c r="D1078" s="40">
        <v>2.09</v>
      </c>
    </row>
    <row r="1079" spans="1:4" x14ac:dyDescent="0.25">
      <c r="A1079">
        <v>3</v>
      </c>
      <c r="B1079" t="s">
        <v>19</v>
      </c>
      <c r="C1079" s="42">
        <v>42186</v>
      </c>
      <c r="D1079" s="40">
        <v>2.1</v>
      </c>
    </row>
    <row r="1080" spans="1:4" x14ac:dyDescent="0.25">
      <c r="A1080">
        <v>3</v>
      </c>
      <c r="B1080" t="s">
        <v>19</v>
      </c>
      <c r="C1080" s="43">
        <v>42217</v>
      </c>
      <c r="D1080" s="40">
        <v>2.12</v>
      </c>
    </row>
    <row r="1081" spans="1:4" x14ac:dyDescent="0.25">
      <c r="A1081">
        <v>3</v>
      </c>
      <c r="B1081" t="s">
        <v>19</v>
      </c>
      <c r="C1081" s="42">
        <v>42248</v>
      </c>
      <c r="D1081" s="40">
        <v>2.15</v>
      </c>
    </row>
    <row r="1082" spans="1:4" x14ac:dyDescent="0.25">
      <c r="A1082">
        <v>3</v>
      </c>
      <c r="B1082" t="s">
        <v>19</v>
      </c>
      <c r="C1082" s="43">
        <v>42278</v>
      </c>
      <c r="D1082" s="40">
        <v>2.1800000000000002</v>
      </c>
    </row>
    <row r="1083" spans="1:4" x14ac:dyDescent="0.25">
      <c r="A1083">
        <v>3</v>
      </c>
      <c r="B1083" t="s">
        <v>19</v>
      </c>
      <c r="C1083" s="42">
        <v>42309</v>
      </c>
      <c r="D1083" s="40">
        <v>2.21</v>
      </c>
    </row>
    <row r="1084" spans="1:4" x14ac:dyDescent="0.25">
      <c r="A1084">
        <v>3</v>
      </c>
      <c r="B1084" t="s">
        <v>19</v>
      </c>
      <c r="C1084" s="43">
        <v>42339</v>
      </c>
      <c r="D1084" s="40">
        <v>2.2400000000000002</v>
      </c>
    </row>
    <row r="1085" spans="1:4" x14ac:dyDescent="0.25">
      <c r="A1085">
        <v>3</v>
      </c>
      <c r="B1085" t="s">
        <v>19</v>
      </c>
      <c r="C1085" s="42">
        <v>42370</v>
      </c>
      <c r="D1085" s="40">
        <v>2.27</v>
      </c>
    </row>
    <row r="1086" spans="1:4" x14ac:dyDescent="0.25">
      <c r="A1086">
        <v>3</v>
      </c>
      <c r="B1086" t="s">
        <v>19</v>
      </c>
      <c r="C1086" s="43">
        <v>42401</v>
      </c>
      <c r="D1086" s="40">
        <v>2.2999999999999998</v>
      </c>
    </row>
    <row r="1087" spans="1:4" x14ac:dyDescent="0.25">
      <c r="A1087">
        <v>3</v>
      </c>
      <c r="B1087" t="s">
        <v>19</v>
      </c>
      <c r="C1087" s="42">
        <v>42430</v>
      </c>
      <c r="D1087" s="40">
        <v>2.33</v>
      </c>
    </row>
    <row r="1088" spans="1:4" x14ac:dyDescent="0.25">
      <c r="A1088">
        <v>3</v>
      </c>
      <c r="B1088" t="s">
        <v>19</v>
      </c>
      <c r="C1088" s="43">
        <v>42461</v>
      </c>
      <c r="D1088" s="40">
        <v>2.34</v>
      </c>
    </row>
    <row r="1089" spans="1:4" x14ac:dyDescent="0.25">
      <c r="A1089">
        <v>3</v>
      </c>
      <c r="B1089" t="s">
        <v>19</v>
      </c>
      <c r="C1089" s="42">
        <v>42491</v>
      </c>
      <c r="D1089" s="40">
        <v>2.38</v>
      </c>
    </row>
    <row r="1090" spans="1:4" x14ac:dyDescent="0.25">
      <c r="A1090">
        <v>3</v>
      </c>
      <c r="B1090" t="s">
        <v>19</v>
      </c>
      <c r="C1090" s="43">
        <v>42522</v>
      </c>
      <c r="D1090" s="40">
        <v>2.4</v>
      </c>
    </row>
    <row r="1091" spans="1:4" x14ac:dyDescent="0.25">
      <c r="A1091">
        <v>3</v>
      </c>
      <c r="B1091" t="s">
        <v>19</v>
      </c>
      <c r="C1091" s="42">
        <v>42552</v>
      </c>
      <c r="D1091" s="40">
        <v>2.41</v>
      </c>
    </row>
    <row r="1092" spans="1:4" x14ac:dyDescent="0.25">
      <c r="A1092">
        <v>3</v>
      </c>
      <c r="B1092" t="s">
        <v>19</v>
      </c>
      <c r="C1092" s="43">
        <v>42583</v>
      </c>
      <c r="D1092" s="40">
        <v>2.4300000000000002</v>
      </c>
    </row>
    <row r="1093" spans="1:4" x14ac:dyDescent="0.25">
      <c r="A1093">
        <v>3</v>
      </c>
      <c r="B1093" t="s">
        <v>19</v>
      </c>
      <c r="C1093" s="42">
        <v>42614</v>
      </c>
      <c r="D1093" s="40">
        <v>2.4500000000000002</v>
      </c>
    </row>
    <row r="1094" spans="1:4" x14ac:dyDescent="0.25">
      <c r="A1094">
        <v>3</v>
      </c>
      <c r="B1094" t="s">
        <v>19</v>
      </c>
      <c r="C1094" s="43">
        <v>42644</v>
      </c>
      <c r="D1094" s="40">
        <v>2.4700000000000002</v>
      </c>
    </row>
    <row r="1095" spans="1:4" x14ac:dyDescent="0.25">
      <c r="A1095">
        <v>3</v>
      </c>
      <c r="B1095" t="s">
        <v>19</v>
      </c>
      <c r="C1095" s="42">
        <v>42675</v>
      </c>
      <c r="D1095" s="40">
        <v>2.4900000000000002</v>
      </c>
    </row>
    <row r="1096" spans="1:4" x14ac:dyDescent="0.25">
      <c r="A1096">
        <v>3</v>
      </c>
      <c r="B1096" t="s">
        <v>19</v>
      </c>
      <c r="C1096" s="43">
        <v>42705</v>
      </c>
      <c r="D1096" s="40">
        <v>2.5099999999999998</v>
      </c>
    </row>
    <row r="1097" spans="1:4" x14ac:dyDescent="0.25">
      <c r="A1097">
        <v>3</v>
      </c>
      <c r="B1097" t="s">
        <v>19</v>
      </c>
      <c r="C1097" s="42">
        <v>42736</v>
      </c>
      <c r="D1097" s="40">
        <v>2.5299999999999998</v>
      </c>
    </row>
    <row r="1098" spans="1:4" x14ac:dyDescent="0.25">
      <c r="A1098">
        <v>3</v>
      </c>
      <c r="B1098" t="s">
        <v>19</v>
      </c>
      <c r="C1098" s="43">
        <v>42767</v>
      </c>
      <c r="D1098" s="40">
        <v>2.57</v>
      </c>
    </row>
    <row r="1099" spans="1:4" x14ac:dyDescent="0.25">
      <c r="A1099">
        <v>3</v>
      </c>
      <c r="B1099" t="s">
        <v>19</v>
      </c>
      <c r="C1099" s="42">
        <v>42795</v>
      </c>
      <c r="D1099" s="40">
        <v>2.59</v>
      </c>
    </row>
    <row r="1100" spans="1:4" x14ac:dyDescent="0.25">
      <c r="A1100">
        <v>3</v>
      </c>
      <c r="B1100" t="s">
        <v>19</v>
      </c>
      <c r="C1100" s="43">
        <v>42826</v>
      </c>
      <c r="D1100" s="40">
        <v>2.61</v>
      </c>
    </row>
    <row r="1101" spans="1:4" x14ac:dyDescent="0.25">
      <c r="A1101">
        <v>3</v>
      </c>
      <c r="B1101" t="s">
        <v>19</v>
      </c>
      <c r="C1101" s="42">
        <v>42856</v>
      </c>
      <c r="D1101" s="40">
        <v>2.62</v>
      </c>
    </row>
    <row r="1102" spans="1:4" x14ac:dyDescent="0.25">
      <c r="A1102">
        <v>3</v>
      </c>
      <c r="B1102" t="s">
        <v>19</v>
      </c>
      <c r="C1102" s="43">
        <v>42887</v>
      </c>
      <c r="D1102" s="40">
        <v>2.64</v>
      </c>
    </row>
    <row r="1103" spans="1:4" x14ac:dyDescent="0.25">
      <c r="A1103">
        <v>3</v>
      </c>
      <c r="B1103" t="s">
        <v>19</v>
      </c>
      <c r="C1103" s="42">
        <v>42917</v>
      </c>
      <c r="D1103" s="40">
        <v>2.65</v>
      </c>
    </row>
    <row r="1104" spans="1:4" x14ac:dyDescent="0.25">
      <c r="A1104">
        <v>3</v>
      </c>
      <c r="B1104" t="s">
        <v>19</v>
      </c>
      <c r="C1104" s="43">
        <v>42948</v>
      </c>
      <c r="D1104" s="40">
        <v>2.67</v>
      </c>
    </row>
    <row r="1105" spans="1:4" x14ac:dyDescent="0.25">
      <c r="A1105">
        <v>3</v>
      </c>
      <c r="B1105" t="s">
        <v>19</v>
      </c>
      <c r="C1105" s="42">
        <v>42979</v>
      </c>
      <c r="D1105" s="40">
        <v>2.7</v>
      </c>
    </row>
    <row r="1106" spans="1:4" x14ac:dyDescent="0.25">
      <c r="A1106">
        <v>3</v>
      </c>
      <c r="B1106" t="s">
        <v>19</v>
      </c>
      <c r="C1106" s="43">
        <v>43009</v>
      </c>
      <c r="D1106" s="40">
        <v>2.73</v>
      </c>
    </row>
    <row r="1107" spans="1:4" x14ac:dyDescent="0.25">
      <c r="A1107">
        <v>3</v>
      </c>
      <c r="B1107" t="s">
        <v>19</v>
      </c>
      <c r="C1107" s="42">
        <v>43040</v>
      </c>
      <c r="D1107" s="40">
        <v>2.77</v>
      </c>
    </row>
    <row r="1108" spans="1:4" x14ac:dyDescent="0.25">
      <c r="A1108">
        <v>3</v>
      </c>
      <c r="B1108" t="s">
        <v>19</v>
      </c>
      <c r="C1108" s="43">
        <v>43070</v>
      </c>
      <c r="D1108" s="40">
        <v>2.81</v>
      </c>
    </row>
    <row r="1109" spans="1:4" x14ac:dyDescent="0.25">
      <c r="A1109">
        <v>3</v>
      </c>
      <c r="B1109" t="s">
        <v>19</v>
      </c>
      <c r="C1109" s="42">
        <v>43101</v>
      </c>
      <c r="D1109" s="40">
        <v>2.83</v>
      </c>
    </row>
    <row r="1110" spans="1:4" x14ac:dyDescent="0.25">
      <c r="A1110">
        <v>3</v>
      </c>
      <c r="B1110" t="s">
        <v>19</v>
      </c>
      <c r="C1110" s="43">
        <v>43132</v>
      </c>
      <c r="D1110" s="40">
        <v>2.85</v>
      </c>
    </row>
    <row r="1111" spans="1:4" x14ac:dyDescent="0.25">
      <c r="A1111">
        <v>3</v>
      </c>
      <c r="B1111" t="s">
        <v>19</v>
      </c>
      <c r="C1111" s="42">
        <v>43160</v>
      </c>
      <c r="D1111" s="40">
        <v>2.89</v>
      </c>
    </row>
    <row r="1112" spans="1:4" x14ac:dyDescent="0.25">
      <c r="A1112">
        <v>3</v>
      </c>
      <c r="B1112" t="s">
        <v>19</v>
      </c>
      <c r="C1112" s="43">
        <v>43191</v>
      </c>
      <c r="D1112" s="40">
        <v>2.93</v>
      </c>
    </row>
    <row r="1113" spans="1:4" x14ac:dyDescent="0.25">
      <c r="A1113">
        <v>3</v>
      </c>
      <c r="B1113" t="s">
        <v>19</v>
      </c>
      <c r="C1113" s="42">
        <v>43221</v>
      </c>
      <c r="D1113" s="40">
        <v>2.95</v>
      </c>
    </row>
    <row r="1114" spans="1:4" x14ac:dyDescent="0.25">
      <c r="A1114">
        <v>3</v>
      </c>
      <c r="B1114" t="s">
        <v>19</v>
      </c>
      <c r="C1114" s="43">
        <v>43252</v>
      </c>
      <c r="D1114" s="40">
        <v>2.96</v>
      </c>
    </row>
    <row r="1115" spans="1:4" x14ac:dyDescent="0.25">
      <c r="A1115">
        <v>3</v>
      </c>
      <c r="B1115" t="s">
        <v>19</v>
      </c>
      <c r="C1115" s="42">
        <v>43282</v>
      </c>
      <c r="D1115" s="40">
        <v>2.98</v>
      </c>
    </row>
    <row r="1116" spans="1:4" x14ac:dyDescent="0.25">
      <c r="A1116">
        <v>3</v>
      </c>
      <c r="B1116" t="s">
        <v>19</v>
      </c>
      <c r="C1116" s="43">
        <v>43313</v>
      </c>
      <c r="D1116" s="40">
        <v>3.02</v>
      </c>
    </row>
    <row r="1117" spans="1:4" x14ac:dyDescent="0.25">
      <c r="A1117">
        <v>3</v>
      </c>
      <c r="B1117" t="s">
        <v>19</v>
      </c>
      <c r="C1117" s="42">
        <v>43344</v>
      </c>
      <c r="D1117" s="40">
        <v>3.06</v>
      </c>
    </row>
    <row r="1118" spans="1:4" x14ac:dyDescent="0.25">
      <c r="A1118">
        <v>3</v>
      </c>
      <c r="B1118" t="s">
        <v>19</v>
      </c>
      <c r="C1118" s="43">
        <v>43374</v>
      </c>
      <c r="D1118" s="40">
        <v>3.08</v>
      </c>
    </row>
    <row r="1119" spans="1:4" x14ac:dyDescent="0.25">
      <c r="A1119">
        <v>3</v>
      </c>
      <c r="B1119" t="s">
        <v>19</v>
      </c>
      <c r="C1119" s="42">
        <v>43405</v>
      </c>
      <c r="D1119" s="40">
        <v>3.11</v>
      </c>
    </row>
    <row r="1120" spans="1:4" x14ac:dyDescent="0.25">
      <c r="A1120">
        <v>3</v>
      </c>
      <c r="B1120" t="s">
        <v>19</v>
      </c>
      <c r="C1120" s="43">
        <v>43435</v>
      </c>
      <c r="D1120" s="40">
        <v>3.15</v>
      </c>
    </row>
    <row r="1121" spans="1:4" x14ac:dyDescent="0.25">
      <c r="A1121">
        <v>3</v>
      </c>
      <c r="B1121" t="s">
        <v>19</v>
      </c>
      <c r="C1121" s="42">
        <v>43466</v>
      </c>
      <c r="D1121" s="40">
        <v>3.18</v>
      </c>
    </row>
    <row r="1122" spans="1:4" x14ac:dyDescent="0.25">
      <c r="A1122">
        <v>3</v>
      </c>
      <c r="B1122" t="s">
        <v>19</v>
      </c>
      <c r="C1122" s="43">
        <v>43497</v>
      </c>
      <c r="D1122" s="40">
        <v>3.22</v>
      </c>
    </row>
    <row r="1123" spans="1:4" x14ac:dyDescent="0.25">
      <c r="A1123">
        <v>3</v>
      </c>
      <c r="B1123" t="s">
        <v>19</v>
      </c>
      <c r="C1123" s="42">
        <v>43525</v>
      </c>
      <c r="D1123" s="40">
        <v>3.26</v>
      </c>
    </row>
    <row r="1124" spans="1:4" x14ac:dyDescent="0.25">
      <c r="A1124">
        <v>3</v>
      </c>
      <c r="B1124" t="s">
        <v>19</v>
      </c>
      <c r="C1124" s="43">
        <v>43556</v>
      </c>
      <c r="D1124" s="40">
        <v>3.28</v>
      </c>
    </row>
    <row r="1125" spans="1:4" x14ac:dyDescent="0.25">
      <c r="A1125">
        <v>3</v>
      </c>
      <c r="B1125" t="s">
        <v>19</v>
      </c>
      <c r="C1125" s="42">
        <v>43586</v>
      </c>
      <c r="D1125" s="40">
        <v>3.32</v>
      </c>
    </row>
    <row r="1126" spans="1:4" x14ac:dyDescent="0.25">
      <c r="A1126">
        <v>3</v>
      </c>
      <c r="B1126" t="s">
        <v>19</v>
      </c>
      <c r="C1126" s="43">
        <v>43617</v>
      </c>
      <c r="D1126" s="40">
        <v>3.34</v>
      </c>
    </row>
    <row r="1127" spans="1:4" x14ac:dyDescent="0.25">
      <c r="A1127">
        <v>3</v>
      </c>
      <c r="B1127" t="s">
        <v>19</v>
      </c>
      <c r="C1127" s="42">
        <v>43647</v>
      </c>
      <c r="D1127" s="40">
        <v>3.39</v>
      </c>
    </row>
    <row r="1128" spans="1:4" x14ac:dyDescent="0.25">
      <c r="A1128">
        <v>3</v>
      </c>
      <c r="B1128" t="s">
        <v>19</v>
      </c>
      <c r="C1128" s="43">
        <v>43678</v>
      </c>
      <c r="D1128" s="40">
        <v>3.43</v>
      </c>
    </row>
    <row r="1129" spans="1:4" x14ac:dyDescent="0.25">
      <c r="A1129">
        <v>3</v>
      </c>
      <c r="B1129" t="s">
        <v>19</v>
      </c>
      <c r="C1129" s="42">
        <v>43709</v>
      </c>
      <c r="D1129" s="40">
        <v>3.48</v>
      </c>
    </row>
    <row r="1130" spans="1:4" x14ac:dyDescent="0.25">
      <c r="A1130">
        <v>3</v>
      </c>
      <c r="B1130" t="s">
        <v>19</v>
      </c>
      <c r="C1130" s="43">
        <v>43739</v>
      </c>
      <c r="D1130" s="40">
        <v>3.53</v>
      </c>
    </row>
    <row r="1131" spans="1:4" x14ac:dyDescent="0.25">
      <c r="A1131">
        <v>3</v>
      </c>
      <c r="B1131" t="s">
        <v>19</v>
      </c>
      <c r="C1131" s="42">
        <v>43770</v>
      </c>
      <c r="D1131" s="40">
        <v>3.55</v>
      </c>
    </row>
    <row r="1132" spans="1:4" x14ac:dyDescent="0.25">
      <c r="A1132">
        <v>3</v>
      </c>
      <c r="B1132" t="s">
        <v>19</v>
      </c>
      <c r="C1132" s="43">
        <v>43800</v>
      </c>
      <c r="D1132" s="40">
        <v>3.57</v>
      </c>
    </row>
    <row r="1133" spans="1:4" x14ac:dyDescent="0.25">
      <c r="A1133">
        <v>3</v>
      </c>
      <c r="B1133" t="s">
        <v>19</v>
      </c>
      <c r="C1133" s="42">
        <v>43831</v>
      </c>
      <c r="D1133" s="40">
        <v>3.61</v>
      </c>
    </row>
    <row r="1134" spans="1:4" x14ac:dyDescent="0.25">
      <c r="A1134">
        <v>3</v>
      </c>
      <c r="B1134" t="s">
        <v>19</v>
      </c>
      <c r="C1134" s="43">
        <v>43862</v>
      </c>
      <c r="D1134" s="40">
        <v>3.64</v>
      </c>
    </row>
    <row r="1135" spans="1:4" x14ac:dyDescent="0.25">
      <c r="A1135">
        <v>3</v>
      </c>
      <c r="B1135" t="s">
        <v>19</v>
      </c>
      <c r="C1135" s="42">
        <v>43891</v>
      </c>
      <c r="D1135" s="41">
        <v>3.68</v>
      </c>
    </row>
    <row r="1136" spans="1:4" x14ac:dyDescent="0.25">
      <c r="A1136">
        <v>4</v>
      </c>
      <c r="B1136" t="s">
        <v>218</v>
      </c>
      <c r="C1136" s="42">
        <v>42005</v>
      </c>
      <c r="D1136" s="40">
        <v>12.523382053001999</v>
      </c>
    </row>
    <row r="1137" spans="1:4" x14ac:dyDescent="0.25">
      <c r="A1137">
        <v>4</v>
      </c>
      <c r="B1137" t="s">
        <v>218</v>
      </c>
      <c r="C1137" s="43">
        <v>42036</v>
      </c>
      <c r="D1137" s="40">
        <v>12.62</v>
      </c>
    </row>
    <row r="1138" spans="1:4" x14ac:dyDescent="0.25">
      <c r="A1138">
        <v>4</v>
      </c>
      <c r="B1138" t="s">
        <v>218</v>
      </c>
      <c r="C1138" s="42">
        <v>42064</v>
      </c>
      <c r="D1138" s="40">
        <v>12.76</v>
      </c>
    </row>
    <row r="1139" spans="1:4" x14ac:dyDescent="0.25">
      <c r="A1139">
        <v>4</v>
      </c>
      <c r="B1139" t="s">
        <v>218</v>
      </c>
      <c r="C1139" s="43">
        <v>42095</v>
      </c>
      <c r="D1139" s="40">
        <v>12.87</v>
      </c>
    </row>
    <row r="1140" spans="1:4" x14ac:dyDescent="0.25">
      <c r="A1140">
        <v>4</v>
      </c>
      <c r="B1140" t="s">
        <v>218</v>
      </c>
      <c r="C1140" s="42">
        <v>42125</v>
      </c>
      <c r="D1140" s="40">
        <v>13.06</v>
      </c>
    </row>
    <row r="1141" spans="1:4" x14ac:dyDescent="0.25">
      <c r="A1141">
        <v>4</v>
      </c>
      <c r="B1141" t="s">
        <v>218</v>
      </c>
      <c r="C1141" s="43">
        <v>42156</v>
      </c>
      <c r="D1141" s="40">
        <v>13.13</v>
      </c>
    </row>
    <row r="1142" spans="1:4" x14ac:dyDescent="0.25">
      <c r="A1142">
        <v>4</v>
      </c>
      <c r="B1142" t="s">
        <v>218</v>
      </c>
      <c r="C1142" s="42">
        <v>42186</v>
      </c>
      <c r="D1142" s="40">
        <v>13.3</v>
      </c>
    </row>
    <row r="1143" spans="1:4" x14ac:dyDescent="0.25">
      <c r="A1143">
        <v>4</v>
      </c>
      <c r="B1143" t="s">
        <v>218</v>
      </c>
      <c r="C1143" s="43">
        <v>42217</v>
      </c>
      <c r="D1143" s="40">
        <v>13.43</v>
      </c>
    </row>
    <row r="1144" spans="1:4" x14ac:dyDescent="0.25">
      <c r="A1144">
        <v>4</v>
      </c>
      <c r="B1144" t="s">
        <v>218</v>
      </c>
      <c r="C1144" s="42">
        <v>42248</v>
      </c>
      <c r="D1144" s="40">
        <v>13.63</v>
      </c>
    </row>
    <row r="1145" spans="1:4" x14ac:dyDescent="0.25">
      <c r="A1145">
        <v>4</v>
      </c>
      <c r="B1145" t="s">
        <v>218</v>
      </c>
      <c r="C1145" s="43">
        <v>42278</v>
      </c>
      <c r="D1145" s="40">
        <v>13.82</v>
      </c>
    </row>
    <row r="1146" spans="1:4" x14ac:dyDescent="0.25">
      <c r="A1146">
        <v>4</v>
      </c>
      <c r="B1146" t="s">
        <v>218</v>
      </c>
      <c r="C1146" s="42">
        <v>42309</v>
      </c>
      <c r="D1146" s="40">
        <v>14</v>
      </c>
    </row>
    <row r="1147" spans="1:4" x14ac:dyDescent="0.25">
      <c r="A1147">
        <v>4</v>
      </c>
      <c r="B1147" t="s">
        <v>218</v>
      </c>
      <c r="C1147" s="43">
        <v>42339</v>
      </c>
      <c r="D1147" s="40">
        <v>14.1</v>
      </c>
    </row>
    <row r="1148" spans="1:4" x14ac:dyDescent="0.25">
      <c r="A1148">
        <v>4</v>
      </c>
      <c r="B1148" t="s">
        <v>218</v>
      </c>
      <c r="C1148" s="42">
        <v>42370</v>
      </c>
      <c r="D1148" s="40">
        <v>14.21</v>
      </c>
    </row>
    <row r="1149" spans="1:4" x14ac:dyDescent="0.25">
      <c r="A1149">
        <v>4</v>
      </c>
      <c r="B1149" t="s">
        <v>218</v>
      </c>
      <c r="C1149" s="43">
        <v>42401</v>
      </c>
      <c r="D1149" s="40">
        <v>14.35</v>
      </c>
    </row>
    <row r="1150" spans="1:4" x14ac:dyDescent="0.25">
      <c r="A1150">
        <v>4</v>
      </c>
      <c r="B1150" t="s">
        <v>218</v>
      </c>
      <c r="C1150" s="42">
        <v>42430</v>
      </c>
      <c r="D1150" s="40">
        <v>14.45</v>
      </c>
    </row>
    <row r="1151" spans="1:4" x14ac:dyDescent="0.25">
      <c r="A1151">
        <v>4</v>
      </c>
      <c r="B1151" t="s">
        <v>218</v>
      </c>
      <c r="C1151" s="43">
        <v>42461</v>
      </c>
      <c r="D1151" s="40">
        <v>14.58</v>
      </c>
    </row>
    <row r="1152" spans="1:4" x14ac:dyDescent="0.25">
      <c r="A1152">
        <v>4</v>
      </c>
      <c r="B1152" t="s">
        <v>218</v>
      </c>
      <c r="C1152" s="42">
        <v>42491</v>
      </c>
      <c r="D1152" s="40">
        <v>14.77</v>
      </c>
    </row>
    <row r="1153" spans="1:4" x14ac:dyDescent="0.25">
      <c r="A1153">
        <v>4</v>
      </c>
      <c r="B1153" t="s">
        <v>218</v>
      </c>
      <c r="C1153" s="43">
        <v>42522</v>
      </c>
      <c r="D1153" s="40">
        <v>14.9</v>
      </c>
    </row>
    <row r="1154" spans="1:4" x14ac:dyDescent="0.25">
      <c r="A1154">
        <v>4</v>
      </c>
      <c r="B1154" t="s">
        <v>218</v>
      </c>
      <c r="C1154" s="42">
        <v>42552</v>
      </c>
      <c r="D1154" s="40">
        <v>15.05</v>
      </c>
    </row>
    <row r="1155" spans="1:4" x14ac:dyDescent="0.25">
      <c r="A1155">
        <v>4</v>
      </c>
      <c r="B1155" t="s">
        <v>218</v>
      </c>
      <c r="C1155" s="43">
        <v>42583</v>
      </c>
      <c r="D1155" s="40">
        <v>15.28</v>
      </c>
    </row>
    <row r="1156" spans="1:4" x14ac:dyDescent="0.25">
      <c r="A1156">
        <v>4</v>
      </c>
      <c r="B1156" t="s">
        <v>218</v>
      </c>
      <c r="C1156" s="42">
        <v>42614</v>
      </c>
      <c r="D1156" s="40">
        <v>15.45</v>
      </c>
    </row>
    <row r="1157" spans="1:4" x14ac:dyDescent="0.25">
      <c r="A1157">
        <v>4</v>
      </c>
      <c r="B1157" t="s">
        <v>218</v>
      </c>
      <c r="C1157" s="43">
        <v>42644</v>
      </c>
      <c r="D1157" s="40">
        <v>15.57</v>
      </c>
    </row>
    <row r="1158" spans="1:4" x14ac:dyDescent="0.25">
      <c r="A1158">
        <v>4</v>
      </c>
      <c r="B1158" t="s">
        <v>218</v>
      </c>
      <c r="C1158" s="42">
        <v>42675</v>
      </c>
      <c r="D1158" s="40">
        <v>15.76</v>
      </c>
    </row>
    <row r="1159" spans="1:4" x14ac:dyDescent="0.25">
      <c r="A1159">
        <v>4</v>
      </c>
      <c r="B1159" t="s">
        <v>218</v>
      </c>
      <c r="C1159" s="43">
        <v>42705</v>
      </c>
      <c r="D1159" s="40">
        <v>15.89</v>
      </c>
    </row>
    <row r="1160" spans="1:4" x14ac:dyDescent="0.25">
      <c r="A1160">
        <v>4</v>
      </c>
      <c r="B1160" t="s">
        <v>218</v>
      </c>
      <c r="C1160" s="42">
        <v>42736</v>
      </c>
      <c r="D1160" s="40">
        <v>16.05</v>
      </c>
    </row>
    <row r="1161" spans="1:4" x14ac:dyDescent="0.25">
      <c r="A1161">
        <v>4</v>
      </c>
      <c r="B1161" t="s">
        <v>218</v>
      </c>
      <c r="C1161" s="43">
        <v>42767</v>
      </c>
      <c r="D1161" s="40">
        <v>16.13</v>
      </c>
    </row>
    <row r="1162" spans="1:4" x14ac:dyDescent="0.25">
      <c r="A1162">
        <v>4</v>
      </c>
      <c r="B1162" t="s">
        <v>218</v>
      </c>
      <c r="C1162" s="42">
        <v>42795</v>
      </c>
      <c r="D1162" s="40">
        <v>16.309999999999999</v>
      </c>
    </row>
    <row r="1163" spans="1:4" x14ac:dyDescent="0.25">
      <c r="A1163">
        <v>4</v>
      </c>
      <c r="B1163" t="s">
        <v>218</v>
      </c>
      <c r="C1163" s="43">
        <v>42826</v>
      </c>
      <c r="D1163" s="40">
        <v>16.510000000000002</v>
      </c>
    </row>
    <row r="1164" spans="1:4" x14ac:dyDescent="0.25">
      <c r="A1164">
        <v>4</v>
      </c>
      <c r="B1164" t="s">
        <v>218</v>
      </c>
      <c r="C1164" s="42">
        <v>42856</v>
      </c>
      <c r="D1164" s="40">
        <v>16.63</v>
      </c>
    </row>
    <row r="1165" spans="1:4" x14ac:dyDescent="0.25">
      <c r="A1165">
        <v>4</v>
      </c>
      <c r="B1165" t="s">
        <v>218</v>
      </c>
      <c r="C1165" s="43">
        <v>42887</v>
      </c>
      <c r="D1165" s="40">
        <v>16.850000000000001</v>
      </c>
    </row>
    <row r="1166" spans="1:4" x14ac:dyDescent="0.25">
      <c r="A1166">
        <v>4</v>
      </c>
      <c r="B1166" t="s">
        <v>218</v>
      </c>
      <c r="C1166" s="42">
        <v>42917</v>
      </c>
      <c r="D1166" s="40">
        <v>17.05</v>
      </c>
    </row>
    <row r="1167" spans="1:4" x14ac:dyDescent="0.25">
      <c r="A1167">
        <v>4</v>
      </c>
      <c r="B1167" t="s">
        <v>218</v>
      </c>
      <c r="C1167" s="43">
        <v>42948</v>
      </c>
      <c r="D1167" s="40">
        <v>17.25</v>
      </c>
    </row>
    <row r="1168" spans="1:4" x14ac:dyDescent="0.25">
      <c r="A1168">
        <v>4</v>
      </c>
      <c r="B1168" t="s">
        <v>218</v>
      </c>
      <c r="C1168" s="42">
        <v>42979</v>
      </c>
      <c r="D1168" s="40">
        <v>17.489999999999998</v>
      </c>
    </row>
    <row r="1169" spans="1:4" x14ac:dyDescent="0.25">
      <c r="A1169">
        <v>4</v>
      </c>
      <c r="B1169" t="s">
        <v>218</v>
      </c>
      <c r="C1169" s="43">
        <v>43009</v>
      </c>
      <c r="D1169" s="40">
        <v>17.72</v>
      </c>
    </row>
    <row r="1170" spans="1:4" x14ac:dyDescent="0.25">
      <c r="A1170">
        <v>4</v>
      </c>
      <c r="B1170" t="s">
        <v>218</v>
      </c>
      <c r="C1170" s="42">
        <v>43040</v>
      </c>
      <c r="D1170" s="40">
        <v>17.91</v>
      </c>
    </row>
    <row r="1171" spans="1:4" x14ac:dyDescent="0.25">
      <c r="A1171">
        <v>4</v>
      </c>
      <c r="B1171" t="s">
        <v>218</v>
      </c>
      <c r="C1171" s="43">
        <v>43070</v>
      </c>
      <c r="D1171" s="40">
        <v>18.04</v>
      </c>
    </row>
    <row r="1172" spans="1:4" x14ac:dyDescent="0.25">
      <c r="A1172">
        <v>4</v>
      </c>
      <c r="B1172" t="s">
        <v>218</v>
      </c>
      <c r="C1172" s="42">
        <v>43101</v>
      </c>
      <c r="D1172" s="40">
        <v>18.239999999999998</v>
      </c>
    </row>
    <row r="1173" spans="1:4" x14ac:dyDescent="0.25">
      <c r="A1173">
        <v>4</v>
      </c>
      <c r="B1173" t="s">
        <v>218</v>
      </c>
      <c r="C1173" s="43">
        <v>43132</v>
      </c>
      <c r="D1173" s="40">
        <v>18.37</v>
      </c>
    </row>
    <row r="1174" spans="1:4" x14ac:dyDescent="0.25">
      <c r="A1174">
        <v>4</v>
      </c>
      <c r="B1174" t="s">
        <v>218</v>
      </c>
      <c r="C1174" s="42">
        <v>43160</v>
      </c>
      <c r="D1174" s="40">
        <v>18.649999999999999</v>
      </c>
    </row>
    <row r="1175" spans="1:4" x14ac:dyDescent="0.25">
      <c r="A1175">
        <v>4</v>
      </c>
      <c r="B1175" t="s">
        <v>218</v>
      </c>
      <c r="C1175" s="43">
        <v>43191</v>
      </c>
      <c r="D1175" s="40">
        <v>18.760000000000002</v>
      </c>
    </row>
    <row r="1176" spans="1:4" x14ac:dyDescent="0.25">
      <c r="A1176">
        <v>4</v>
      </c>
      <c r="B1176" t="s">
        <v>218</v>
      </c>
      <c r="C1176" s="42">
        <v>43221</v>
      </c>
      <c r="D1176" s="40">
        <v>18.850000000000001</v>
      </c>
    </row>
    <row r="1177" spans="1:4" x14ac:dyDescent="0.25">
      <c r="A1177">
        <v>4</v>
      </c>
      <c r="B1177" t="s">
        <v>218</v>
      </c>
      <c r="C1177" s="43">
        <v>43252</v>
      </c>
      <c r="D1177" s="40">
        <v>19</v>
      </c>
    </row>
    <row r="1178" spans="1:4" x14ac:dyDescent="0.25">
      <c r="A1178">
        <v>4</v>
      </c>
      <c r="B1178" t="s">
        <v>218</v>
      </c>
      <c r="C1178" s="42">
        <v>43282</v>
      </c>
      <c r="D1178" s="40">
        <v>19.27</v>
      </c>
    </row>
    <row r="1179" spans="1:4" x14ac:dyDescent="0.25">
      <c r="A1179">
        <v>4</v>
      </c>
      <c r="B1179" t="s">
        <v>218</v>
      </c>
      <c r="C1179" s="43">
        <v>43313</v>
      </c>
      <c r="D1179" s="40">
        <v>19.48</v>
      </c>
    </row>
    <row r="1180" spans="1:4" x14ac:dyDescent="0.25">
      <c r="A1180">
        <v>4</v>
      </c>
      <c r="B1180" t="s">
        <v>218</v>
      </c>
      <c r="C1180" s="42">
        <v>43344</v>
      </c>
      <c r="D1180" s="40">
        <v>19.600000000000001</v>
      </c>
    </row>
    <row r="1181" spans="1:4" x14ac:dyDescent="0.25">
      <c r="A1181">
        <v>4</v>
      </c>
      <c r="B1181" t="s">
        <v>218</v>
      </c>
      <c r="C1181" s="43">
        <v>43374</v>
      </c>
      <c r="D1181" s="40">
        <v>19.760000000000002</v>
      </c>
    </row>
    <row r="1182" spans="1:4" x14ac:dyDescent="0.25">
      <c r="A1182">
        <v>4</v>
      </c>
      <c r="B1182" t="s">
        <v>218</v>
      </c>
      <c r="C1182" s="42">
        <v>43405</v>
      </c>
      <c r="D1182" s="40">
        <v>20.04</v>
      </c>
    </row>
    <row r="1183" spans="1:4" x14ac:dyDescent="0.25">
      <c r="A1183">
        <v>4</v>
      </c>
      <c r="B1183" t="s">
        <v>218</v>
      </c>
      <c r="C1183" s="43">
        <v>43435</v>
      </c>
      <c r="D1183" s="40">
        <v>20.3</v>
      </c>
    </row>
    <row r="1184" spans="1:4" x14ac:dyDescent="0.25">
      <c r="A1184">
        <v>4</v>
      </c>
      <c r="B1184" t="s">
        <v>218</v>
      </c>
      <c r="C1184" s="42">
        <v>43466</v>
      </c>
      <c r="D1184" s="40">
        <v>20.46</v>
      </c>
    </row>
    <row r="1185" spans="1:4" x14ac:dyDescent="0.25">
      <c r="A1185">
        <v>4</v>
      </c>
      <c r="B1185" t="s">
        <v>218</v>
      </c>
      <c r="C1185" s="43">
        <v>43497</v>
      </c>
      <c r="D1185" s="40">
        <v>20.56</v>
      </c>
    </row>
    <row r="1186" spans="1:4" x14ac:dyDescent="0.25">
      <c r="A1186">
        <v>4</v>
      </c>
      <c r="B1186" t="s">
        <v>218</v>
      </c>
      <c r="C1186" s="42">
        <v>43525</v>
      </c>
      <c r="D1186" s="40">
        <v>20.83</v>
      </c>
    </row>
    <row r="1187" spans="1:4" x14ac:dyDescent="0.25">
      <c r="A1187">
        <v>4</v>
      </c>
      <c r="B1187" t="s">
        <v>218</v>
      </c>
      <c r="C1187" s="43">
        <v>43556</v>
      </c>
      <c r="D1187" s="40">
        <v>21.02</v>
      </c>
    </row>
    <row r="1188" spans="1:4" x14ac:dyDescent="0.25">
      <c r="A1188">
        <v>4</v>
      </c>
      <c r="B1188" t="s">
        <v>218</v>
      </c>
      <c r="C1188" s="42">
        <v>43586</v>
      </c>
      <c r="D1188" s="40">
        <v>21.17</v>
      </c>
    </row>
    <row r="1189" spans="1:4" x14ac:dyDescent="0.25">
      <c r="A1189">
        <v>4</v>
      </c>
      <c r="B1189" t="s">
        <v>218</v>
      </c>
      <c r="C1189" s="43">
        <v>43617</v>
      </c>
      <c r="D1189" s="40">
        <v>21.32</v>
      </c>
    </row>
    <row r="1190" spans="1:4" x14ac:dyDescent="0.25">
      <c r="A1190">
        <v>4</v>
      </c>
      <c r="B1190" t="s">
        <v>218</v>
      </c>
      <c r="C1190" s="42">
        <v>43647</v>
      </c>
      <c r="D1190" s="40">
        <v>21.51</v>
      </c>
    </row>
    <row r="1191" spans="1:4" x14ac:dyDescent="0.25">
      <c r="A1191">
        <v>4</v>
      </c>
      <c r="B1191" t="s">
        <v>218</v>
      </c>
      <c r="C1191" s="43">
        <v>43678</v>
      </c>
      <c r="D1191" s="40">
        <v>21.83</v>
      </c>
    </row>
    <row r="1192" spans="1:4" x14ac:dyDescent="0.25">
      <c r="A1192">
        <v>4</v>
      </c>
      <c r="B1192" t="s">
        <v>218</v>
      </c>
      <c r="C1192" s="42">
        <v>43709</v>
      </c>
      <c r="D1192" s="40">
        <v>21.98</v>
      </c>
    </row>
    <row r="1193" spans="1:4" x14ac:dyDescent="0.25">
      <c r="A1193">
        <v>4</v>
      </c>
      <c r="B1193" t="s">
        <v>218</v>
      </c>
      <c r="C1193" s="43">
        <v>43739</v>
      </c>
      <c r="D1193" s="40">
        <v>22.11</v>
      </c>
    </row>
    <row r="1194" spans="1:4" x14ac:dyDescent="0.25">
      <c r="A1194">
        <v>4</v>
      </c>
      <c r="B1194" t="s">
        <v>218</v>
      </c>
      <c r="C1194" s="42">
        <v>43770</v>
      </c>
      <c r="D1194" s="40">
        <v>22.35</v>
      </c>
    </row>
    <row r="1195" spans="1:4" x14ac:dyDescent="0.25">
      <c r="A1195">
        <v>4</v>
      </c>
      <c r="B1195" t="s">
        <v>218</v>
      </c>
      <c r="C1195" s="43">
        <v>43800</v>
      </c>
      <c r="D1195" s="40">
        <v>22.64</v>
      </c>
    </row>
    <row r="1196" spans="1:4" x14ac:dyDescent="0.25">
      <c r="A1196">
        <v>4</v>
      </c>
      <c r="B1196" t="s">
        <v>218</v>
      </c>
      <c r="C1196" s="42">
        <v>43831</v>
      </c>
      <c r="D1196" s="40">
        <v>22.84</v>
      </c>
    </row>
    <row r="1197" spans="1:4" x14ac:dyDescent="0.25">
      <c r="A1197">
        <v>4</v>
      </c>
      <c r="B1197" t="s">
        <v>218</v>
      </c>
      <c r="C1197" s="43">
        <v>43862</v>
      </c>
      <c r="D1197" s="40">
        <v>23.14</v>
      </c>
    </row>
    <row r="1198" spans="1:4" x14ac:dyDescent="0.25">
      <c r="A1198">
        <v>4</v>
      </c>
      <c r="B1198" t="s">
        <v>218</v>
      </c>
      <c r="C1198" s="42">
        <v>43891</v>
      </c>
      <c r="D1198" s="39">
        <v>23.33</v>
      </c>
    </row>
    <row r="1199" spans="1:4" x14ac:dyDescent="0.25">
      <c r="A1199">
        <v>4</v>
      </c>
      <c r="B1199" t="s">
        <v>219</v>
      </c>
      <c r="C1199" s="42">
        <v>42005</v>
      </c>
      <c r="D1199" s="40">
        <v>3.4985929290200004</v>
      </c>
    </row>
    <row r="1200" spans="1:4" x14ac:dyDescent="0.25">
      <c r="A1200">
        <v>4</v>
      </c>
      <c r="B1200" t="s">
        <v>219</v>
      </c>
      <c r="C1200" s="43">
        <v>42036</v>
      </c>
      <c r="D1200" s="40">
        <v>3.52</v>
      </c>
    </row>
    <row r="1201" spans="1:4" x14ac:dyDescent="0.25">
      <c r="A1201">
        <v>4</v>
      </c>
      <c r="B1201" t="s">
        <v>219</v>
      </c>
      <c r="C1201" s="42">
        <v>42064</v>
      </c>
      <c r="D1201" s="40">
        <v>3.57</v>
      </c>
    </row>
    <row r="1202" spans="1:4" x14ac:dyDescent="0.25">
      <c r="A1202">
        <v>4</v>
      </c>
      <c r="B1202" t="s">
        <v>219</v>
      </c>
      <c r="C1202" s="43">
        <v>42095</v>
      </c>
      <c r="D1202" s="40">
        <v>3.61</v>
      </c>
    </row>
    <row r="1203" spans="1:4" x14ac:dyDescent="0.25">
      <c r="A1203">
        <v>4</v>
      </c>
      <c r="B1203" t="s">
        <v>219</v>
      </c>
      <c r="C1203" s="42">
        <v>42125</v>
      </c>
      <c r="D1203" s="40">
        <v>3.65</v>
      </c>
    </row>
    <row r="1204" spans="1:4" x14ac:dyDescent="0.25">
      <c r="A1204">
        <v>4</v>
      </c>
      <c r="B1204" t="s">
        <v>219</v>
      </c>
      <c r="C1204" s="43">
        <v>42156</v>
      </c>
      <c r="D1204" s="40">
        <v>3.68</v>
      </c>
    </row>
    <row r="1205" spans="1:4" x14ac:dyDescent="0.25">
      <c r="A1205">
        <v>4</v>
      </c>
      <c r="B1205" t="s">
        <v>219</v>
      </c>
      <c r="C1205" s="42">
        <v>42186</v>
      </c>
      <c r="D1205" s="40">
        <v>3.71</v>
      </c>
    </row>
    <row r="1206" spans="1:4" x14ac:dyDescent="0.25">
      <c r="A1206">
        <v>4</v>
      </c>
      <c r="B1206" t="s">
        <v>219</v>
      </c>
      <c r="C1206" s="43">
        <v>42217</v>
      </c>
      <c r="D1206" s="40">
        <v>3.76</v>
      </c>
    </row>
    <row r="1207" spans="1:4" x14ac:dyDescent="0.25">
      <c r="A1207">
        <v>4</v>
      </c>
      <c r="B1207" t="s">
        <v>219</v>
      </c>
      <c r="C1207" s="42">
        <v>42248</v>
      </c>
      <c r="D1207" s="40">
        <v>3.79</v>
      </c>
    </row>
    <row r="1208" spans="1:4" x14ac:dyDescent="0.25">
      <c r="A1208">
        <v>4</v>
      </c>
      <c r="B1208" t="s">
        <v>219</v>
      </c>
      <c r="C1208" s="43">
        <v>42278</v>
      </c>
      <c r="D1208" s="40">
        <v>3.81</v>
      </c>
    </row>
    <row r="1209" spans="1:4" x14ac:dyDescent="0.25">
      <c r="A1209">
        <v>4</v>
      </c>
      <c r="B1209" t="s">
        <v>219</v>
      </c>
      <c r="C1209" s="42">
        <v>42309</v>
      </c>
      <c r="D1209" s="40">
        <v>3.85</v>
      </c>
    </row>
    <row r="1210" spans="1:4" x14ac:dyDescent="0.25">
      <c r="A1210">
        <v>4</v>
      </c>
      <c r="B1210" t="s">
        <v>219</v>
      </c>
      <c r="C1210" s="43">
        <v>42339</v>
      </c>
      <c r="D1210" s="40">
        <v>3.87</v>
      </c>
    </row>
    <row r="1211" spans="1:4" x14ac:dyDescent="0.25">
      <c r="A1211">
        <v>4</v>
      </c>
      <c r="B1211" t="s">
        <v>219</v>
      </c>
      <c r="C1211" s="42">
        <v>42370</v>
      </c>
      <c r="D1211" s="40">
        <v>3.92</v>
      </c>
    </row>
    <row r="1212" spans="1:4" x14ac:dyDescent="0.25">
      <c r="A1212">
        <v>4</v>
      </c>
      <c r="B1212" t="s">
        <v>219</v>
      </c>
      <c r="C1212" s="43">
        <v>42401</v>
      </c>
      <c r="D1212" s="40">
        <v>3.97</v>
      </c>
    </row>
    <row r="1213" spans="1:4" x14ac:dyDescent="0.25">
      <c r="A1213">
        <v>4</v>
      </c>
      <c r="B1213" t="s">
        <v>219</v>
      </c>
      <c r="C1213" s="42">
        <v>42430</v>
      </c>
      <c r="D1213" s="40">
        <v>4.0199999999999996</v>
      </c>
    </row>
    <row r="1214" spans="1:4" x14ac:dyDescent="0.25">
      <c r="A1214">
        <v>4</v>
      </c>
      <c r="B1214" t="s">
        <v>219</v>
      </c>
      <c r="C1214" s="43">
        <v>42461</v>
      </c>
      <c r="D1214" s="40">
        <v>4.07</v>
      </c>
    </row>
    <row r="1215" spans="1:4" x14ac:dyDescent="0.25">
      <c r="A1215">
        <v>4</v>
      </c>
      <c r="B1215" t="s">
        <v>219</v>
      </c>
      <c r="C1215" s="42">
        <v>42491</v>
      </c>
      <c r="D1215" s="40">
        <v>4.1100000000000003</v>
      </c>
    </row>
    <row r="1216" spans="1:4" x14ac:dyDescent="0.25">
      <c r="A1216">
        <v>4</v>
      </c>
      <c r="B1216" t="s">
        <v>219</v>
      </c>
      <c r="C1216" s="43">
        <v>42522</v>
      </c>
      <c r="D1216" s="40">
        <v>4.16</v>
      </c>
    </row>
    <row r="1217" spans="1:4" x14ac:dyDescent="0.25">
      <c r="A1217">
        <v>4</v>
      </c>
      <c r="B1217" t="s">
        <v>219</v>
      </c>
      <c r="C1217" s="42">
        <v>42552</v>
      </c>
      <c r="D1217" s="40">
        <v>4.18</v>
      </c>
    </row>
    <row r="1218" spans="1:4" x14ac:dyDescent="0.25">
      <c r="A1218">
        <v>4</v>
      </c>
      <c r="B1218" t="s">
        <v>219</v>
      </c>
      <c r="C1218" s="43">
        <v>42583</v>
      </c>
      <c r="D1218" s="40">
        <v>4.24</v>
      </c>
    </row>
    <row r="1219" spans="1:4" x14ac:dyDescent="0.25">
      <c r="A1219">
        <v>4</v>
      </c>
      <c r="B1219" t="s">
        <v>219</v>
      </c>
      <c r="C1219" s="42">
        <v>42614</v>
      </c>
      <c r="D1219" s="40">
        <v>4.28</v>
      </c>
    </row>
    <row r="1220" spans="1:4" x14ac:dyDescent="0.25">
      <c r="A1220">
        <v>4</v>
      </c>
      <c r="B1220" t="s">
        <v>219</v>
      </c>
      <c r="C1220" s="43">
        <v>42644</v>
      </c>
      <c r="D1220" s="40">
        <v>4.3099999999999996</v>
      </c>
    </row>
    <row r="1221" spans="1:4" x14ac:dyDescent="0.25">
      <c r="A1221">
        <v>4</v>
      </c>
      <c r="B1221" t="s">
        <v>219</v>
      </c>
      <c r="C1221" s="42">
        <v>42675</v>
      </c>
      <c r="D1221" s="40">
        <v>4.34</v>
      </c>
    </row>
    <row r="1222" spans="1:4" x14ac:dyDescent="0.25">
      <c r="A1222">
        <v>4</v>
      </c>
      <c r="B1222" t="s">
        <v>219</v>
      </c>
      <c r="C1222" s="43">
        <v>42705</v>
      </c>
      <c r="D1222" s="40">
        <v>4.38</v>
      </c>
    </row>
    <row r="1223" spans="1:4" x14ac:dyDescent="0.25">
      <c r="A1223">
        <v>4</v>
      </c>
      <c r="B1223" t="s">
        <v>219</v>
      </c>
      <c r="C1223" s="42">
        <v>42736</v>
      </c>
      <c r="D1223" s="40">
        <v>4.43</v>
      </c>
    </row>
    <row r="1224" spans="1:4" x14ac:dyDescent="0.25">
      <c r="A1224">
        <v>4</v>
      </c>
      <c r="B1224" t="s">
        <v>219</v>
      </c>
      <c r="C1224" s="43">
        <v>42767</v>
      </c>
      <c r="D1224" s="40">
        <v>4.5</v>
      </c>
    </row>
    <row r="1225" spans="1:4" x14ac:dyDescent="0.25">
      <c r="A1225">
        <v>4</v>
      </c>
      <c r="B1225" t="s">
        <v>219</v>
      </c>
      <c r="C1225" s="42">
        <v>42795</v>
      </c>
      <c r="D1225" s="40">
        <v>4.5599999999999996</v>
      </c>
    </row>
    <row r="1226" spans="1:4" x14ac:dyDescent="0.25">
      <c r="A1226">
        <v>4</v>
      </c>
      <c r="B1226" t="s">
        <v>219</v>
      </c>
      <c r="C1226" s="43">
        <v>42826</v>
      </c>
      <c r="D1226" s="40">
        <v>4.62</v>
      </c>
    </row>
    <row r="1227" spans="1:4" x14ac:dyDescent="0.25">
      <c r="A1227">
        <v>4</v>
      </c>
      <c r="B1227" t="s">
        <v>219</v>
      </c>
      <c r="C1227" s="42">
        <v>42856</v>
      </c>
      <c r="D1227" s="40">
        <v>4.67</v>
      </c>
    </row>
    <row r="1228" spans="1:4" x14ac:dyDescent="0.25">
      <c r="A1228">
        <v>4</v>
      </c>
      <c r="B1228" t="s">
        <v>219</v>
      </c>
      <c r="C1228" s="43">
        <v>42887</v>
      </c>
      <c r="D1228" s="40">
        <v>4.6900000000000004</v>
      </c>
    </row>
    <row r="1229" spans="1:4" x14ac:dyDescent="0.25">
      <c r="A1229">
        <v>4</v>
      </c>
      <c r="B1229" t="s">
        <v>219</v>
      </c>
      <c r="C1229" s="42">
        <v>42917</v>
      </c>
      <c r="D1229" s="40">
        <v>4.76</v>
      </c>
    </row>
    <row r="1230" spans="1:4" x14ac:dyDescent="0.25">
      <c r="A1230">
        <v>4</v>
      </c>
      <c r="B1230" t="s">
        <v>219</v>
      </c>
      <c r="C1230" s="43">
        <v>42948</v>
      </c>
      <c r="D1230" s="40">
        <v>4.8</v>
      </c>
    </row>
    <row r="1231" spans="1:4" x14ac:dyDescent="0.25">
      <c r="A1231">
        <v>4</v>
      </c>
      <c r="B1231" t="s">
        <v>219</v>
      </c>
      <c r="C1231" s="42">
        <v>42979</v>
      </c>
      <c r="D1231" s="40">
        <v>4.83</v>
      </c>
    </row>
    <row r="1232" spans="1:4" x14ac:dyDescent="0.25">
      <c r="A1232">
        <v>4</v>
      </c>
      <c r="B1232" t="s">
        <v>219</v>
      </c>
      <c r="C1232" s="43">
        <v>43009</v>
      </c>
      <c r="D1232" s="40">
        <v>4.88</v>
      </c>
    </row>
    <row r="1233" spans="1:4" x14ac:dyDescent="0.25">
      <c r="A1233">
        <v>4</v>
      </c>
      <c r="B1233" t="s">
        <v>219</v>
      </c>
      <c r="C1233" s="42">
        <v>43040</v>
      </c>
      <c r="D1233" s="40">
        <v>4.9000000000000004</v>
      </c>
    </row>
    <row r="1234" spans="1:4" x14ac:dyDescent="0.25">
      <c r="A1234">
        <v>4</v>
      </c>
      <c r="B1234" t="s">
        <v>219</v>
      </c>
      <c r="C1234" s="43">
        <v>43070</v>
      </c>
      <c r="D1234" s="40">
        <v>4.9400000000000004</v>
      </c>
    </row>
    <row r="1235" spans="1:4" x14ac:dyDescent="0.25">
      <c r="A1235">
        <v>4</v>
      </c>
      <c r="B1235" t="s">
        <v>219</v>
      </c>
      <c r="C1235" s="42">
        <v>43101</v>
      </c>
      <c r="D1235" s="40">
        <v>5.01</v>
      </c>
    </row>
    <row r="1236" spans="1:4" x14ac:dyDescent="0.25">
      <c r="A1236">
        <v>4</v>
      </c>
      <c r="B1236" t="s">
        <v>219</v>
      </c>
      <c r="C1236" s="43">
        <v>43132</v>
      </c>
      <c r="D1236" s="40">
        <v>5.0599999999999996</v>
      </c>
    </row>
    <row r="1237" spans="1:4" x14ac:dyDescent="0.25">
      <c r="A1237">
        <v>4</v>
      </c>
      <c r="B1237" t="s">
        <v>219</v>
      </c>
      <c r="C1237" s="42">
        <v>43160</v>
      </c>
      <c r="D1237" s="40">
        <v>5.1100000000000003</v>
      </c>
    </row>
    <row r="1238" spans="1:4" x14ac:dyDescent="0.25">
      <c r="A1238">
        <v>4</v>
      </c>
      <c r="B1238" t="s">
        <v>219</v>
      </c>
      <c r="C1238" s="43">
        <v>43191</v>
      </c>
      <c r="D1238" s="40">
        <v>5.19</v>
      </c>
    </row>
    <row r="1239" spans="1:4" x14ac:dyDescent="0.25">
      <c r="A1239">
        <v>4</v>
      </c>
      <c r="B1239" t="s">
        <v>219</v>
      </c>
      <c r="C1239" s="42">
        <v>43221</v>
      </c>
      <c r="D1239" s="40">
        <v>5.25</v>
      </c>
    </row>
    <row r="1240" spans="1:4" x14ac:dyDescent="0.25">
      <c r="A1240">
        <v>4</v>
      </c>
      <c r="B1240" t="s">
        <v>219</v>
      </c>
      <c r="C1240" s="43">
        <v>43252</v>
      </c>
      <c r="D1240" s="40">
        <v>5.3</v>
      </c>
    </row>
    <row r="1241" spans="1:4" x14ac:dyDescent="0.25">
      <c r="A1241">
        <v>4</v>
      </c>
      <c r="B1241" t="s">
        <v>219</v>
      </c>
      <c r="C1241" s="42">
        <v>43282</v>
      </c>
      <c r="D1241" s="40">
        <v>5.38</v>
      </c>
    </row>
    <row r="1242" spans="1:4" x14ac:dyDescent="0.25">
      <c r="A1242">
        <v>4</v>
      </c>
      <c r="B1242" t="s">
        <v>219</v>
      </c>
      <c r="C1242" s="43">
        <v>43313</v>
      </c>
      <c r="D1242" s="40">
        <v>5.45</v>
      </c>
    </row>
    <row r="1243" spans="1:4" x14ac:dyDescent="0.25">
      <c r="A1243">
        <v>4</v>
      </c>
      <c r="B1243" t="s">
        <v>219</v>
      </c>
      <c r="C1243" s="42">
        <v>43344</v>
      </c>
      <c r="D1243" s="40">
        <v>5.5</v>
      </c>
    </row>
    <row r="1244" spans="1:4" x14ac:dyDescent="0.25">
      <c r="A1244">
        <v>4</v>
      </c>
      <c r="B1244" t="s">
        <v>219</v>
      </c>
      <c r="C1244" s="43">
        <v>43374</v>
      </c>
      <c r="D1244" s="40">
        <v>5.53</v>
      </c>
    </row>
    <row r="1245" spans="1:4" x14ac:dyDescent="0.25">
      <c r="A1245">
        <v>4</v>
      </c>
      <c r="B1245" t="s">
        <v>219</v>
      </c>
      <c r="C1245" s="42">
        <v>43405</v>
      </c>
      <c r="D1245" s="40">
        <v>5.58</v>
      </c>
    </row>
    <row r="1246" spans="1:4" x14ac:dyDescent="0.25">
      <c r="A1246">
        <v>4</v>
      </c>
      <c r="B1246" t="s">
        <v>219</v>
      </c>
      <c r="C1246" s="43">
        <v>43435</v>
      </c>
      <c r="D1246" s="40">
        <v>5.66</v>
      </c>
    </row>
    <row r="1247" spans="1:4" x14ac:dyDescent="0.25">
      <c r="A1247">
        <v>4</v>
      </c>
      <c r="B1247" t="s">
        <v>219</v>
      </c>
      <c r="C1247" s="42">
        <v>43466</v>
      </c>
      <c r="D1247" s="40">
        <v>5.7</v>
      </c>
    </row>
    <row r="1248" spans="1:4" x14ac:dyDescent="0.25">
      <c r="A1248">
        <v>4</v>
      </c>
      <c r="B1248" t="s">
        <v>219</v>
      </c>
      <c r="C1248" s="43">
        <v>43497</v>
      </c>
      <c r="D1248" s="40">
        <v>5.75</v>
      </c>
    </row>
    <row r="1249" spans="1:4" x14ac:dyDescent="0.25">
      <c r="A1249">
        <v>4</v>
      </c>
      <c r="B1249" t="s">
        <v>219</v>
      </c>
      <c r="C1249" s="42">
        <v>43525</v>
      </c>
      <c r="D1249" s="40">
        <v>5.82</v>
      </c>
    </row>
    <row r="1250" spans="1:4" x14ac:dyDescent="0.25">
      <c r="A1250">
        <v>4</v>
      </c>
      <c r="B1250" t="s">
        <v>219</v>
      </c>
      <c r="C1250" s="43">
        <v>43556</v>
      </c>
      <c r="D1250" s="40">
        <v>5.88</v>
      </c>
    </row>
    <row r="1251" spans="1:4" x14ac:dyDescent="0.25">
      <c r="A1251">
        <v>4</v>
      </c>
      <c r="B1251" t="s">
        <v>219</v>
      </c>
      <c r="C1251" s="42">
        <v>43586</v>
      </c>
      <c r="D1251" s="40">
        <v>5.94</v>
      </c>
    </row>
    <row r="1252" spans="1:4" x14ac:dyDescent="0.25">
      <c r="A1252">
        <v>4</v>
      </c>
      <c r="B1252" t="s">
        <v>219</v>
      </c>
      <c r="C1252" s="43">
        <v>43617</v>
      </c>
      <c r="D1252" s="40">
        <v>6.02</v>
      </c>
    </row>
    <row r="1253" spans="1:4" x14ac:dyDescent="0.25">
      <c r="A1253">
        <v>4</v>
      </c>
      <c r="B1253" t="s">
        <v>219</v>
      </c>
      <c r="C1253" s="42">
        <v>43647</v>
      </c>
      <c r="D1253" s="40">
        <v>6.09</v>
      </c>
    </row>
    <row r="1254" spans="1:4" x14ac:dyDescent="0.25">
      <c r="A1254">
        <v>4</v>
      </c>
      <c r="B1254" t="s">
        <v>219</v>
      </c>
      <c r="C1254" s="43">
        <v>43678</v>
      </c>
      <c r="D1254" s="40">
        <v>6.16</v>
      </c>
    </row>
    <row r="1255" spans="1:4" x14ac:dyDescent="0.25">
      <c r="A1255">
        <v>4</v>
      </c>
      <c r="B1255" t="s">
        <v>219</v>
      </c>
      <c r="C1255" s="42">
        <v>43709</v>
      </c>
      <c r="D1255" s="40">
        <v>6.22</v>
      </c>
    </row>
    <row r="1256" spans="1:4" x14ac:dyDescent="0.25">
      <c r="A1256">
        <v>4</v>
      </c>
      <c r="B1256" t="s">
        <v>219</v>
      </c>
      <c r="C1256" s="43">
        <v>43739</v>
      </c>
      <c r="D1256" s="40">
        <v>6.3</v>
      </c>
    </row>
    <row r="1257" spans="1:4" x14ac:dyDescent="0.25">
      <c r="A1257">
        <v>4</v>
      </c>
      <c r="B1257" t="s">
        <v>219</v>
      </c>
      <c r="C1257" s="42">
        <v>43770</v>
      </c>
      <c r="D1257" s="40">
        <v>6.38</v>
      </c>
    </row>
    <row r="1258" spans="1:4" x14ac:dyDescent="0.25">
      <c r="A1258">
        <v>4</v>
      </c>
      <c r="B1258" t="s">
        <v>219</v>
      </c>
      <c r="C1258" s="43">
        <v>43800</v>
      </c>
      <c r="D1258" s="40">
        <v>6.44</v>
      </c>
    </row>
    <row r="1259" spans="1:4" x14ac:dyDescent="0.25">
      <c r="A1259">
        <v>4</v>
      </c>
      <c r="B1259" t="s">
        <v>219</v>
      </c>
      <c r="C1259" s="42">
        <v>43831</v>
      </c>
      <c r="D1259" s="40">
        <v>6.49</v>
      </c>
    </row>
    <row r="1260" spans="1:4" x14ac:dyDescent="0.25">
      <c r="A1260">
        <v>4</v>
      </c>
      <c r="B1260" t="s">
        <v>219</v>
      </c>
      <c r="C1260" s="43">
        <v>43862</v>
      </c>
      <c r="D1260" s="40">
        <v>6.59</v>
      </c>
    </row>
    <row r="1261" spans="1:4" x14ac:dyDescent="0.25">
      <c r="A1261">
        <v>4</v>
      </c>
      <c r="B1261" t="s">
        <v>219</v>
      </c>
      <c r="C1261" s="42">
        <v>43891</v>
      </c>
      <c r="D1261" s="41">
        <v>6.66</v>
      </c>
    </row>
    <row r="1262" spans="1:4" x14ac:dyDescent="0.25">
      <c r="A1262">
        <v>4</v>
      </c>
      <c r="B1262" t="s">
        <v>220</v>
      </c>
      <c r="C1262" s="42">
        <v>42005</v>
      </c>
      <c r="D1262" s="40">
        <v>0.59473860151399993</v>
      </c>
    </row>
    <row r="1263" spans="1:4" x14ac:dyDescent="0.25">
      <c r="A1263">
        <v>4</v>
      </c>
      <c r="B1263" t="s">
        <v>220</v>
      </c>
      <c r="C1263" s="43">
        <v>42036</v>
      </c>
      <c r="D1263" s="40">
        <v>0.6</v>
      </c>
    </row>
    <row r="1264" spans="1:4" x14ac:dyDescent="0.25">
      <c r="A1264">
        <v>4</v>
      </c>
      <c r="B1264" t="s">
        <v>220</v>
      </c>
      <c r="C1264" s="42">
        <v>42064</v>
      </c>
      <c r="D1264" s="40">
        <v>0.6</v>
      </c>
    </row>
    <row r="1265" spans="1:4" x14ac:dyDescent="0.25">
      <c r="A1265">
        <v>4</v>
      </c>
      <c r="B1265" t="s">
        <v>220</v>
      </c>
      <c r="C1265" s="43">
        <v>42095</v>
      </c>
      <c r="D1265" s="40">
        <v>0.6</v>
      </c>
    </row>
    <row r="1266" spans="1:4" x14ac:dyDescent="0.25">
      <c r="A1266">
        <v>4</v>
      </c>
      <c r="B1266" t="s">
        <v>220</v>
      </c>
      <c r="C1266" s="42">
        <v>42125</v>
      </c>
      <c r="D1266" s="40">
        <v>0.61</v>
      </c>
    </row>
    <row r="1267" spans="1:4" x14ac:dyDescent="0.25">
      <c r="A1267">
        <v>4</v>
      </c>
      <c r="B1267" t="s">
        <v>220</v>
      </c>
      <c r="C1267" s="43">
        <v>42156</v>
      </c>
      <c r="D1267" s="40">
        <v>0.61</v>
      </c>
    </row>
    <row r="1268" spans="1:4" x14ac:dyDescent="0.25">
      <c r="A1268">
        <v>4</v>
      </c>
      <c r="B1268" t="s">
        <v>220</v>
      </c>
      <c r="C1268" s="42">
        <v>42186</v>
      </c>
      <c r="D1268" s="40">
        <v>0.62</v>
      </c>
    </row>
    <row r="1269" spans="1:4" x14ac:dyDescent="0.25">
      <c r="A1269">
        <v>4</v>
      </c>
      <c r="B1269" t="s">
        <v>220</v>
      </c>
      <c r="C1269" s="43">
        <v>42217</v>
      </c>
      <c r="D1269" s="40">
        <v>0.63</v>
      </c>
    </row>
    <row r="1270" spans="1:4" x14ac:dyDescent="0.25">
      <c r="A1270">
        <v>4</v>
      </c>
      <c r="B1270" t="s">
        <v>220</v>
      </c>
      <c r="C1270" s="42">
        <v>42248</v>
      </c>
      <c r="D1270" s="40">
        <v>0.64</v>
      </c>
    </row>
    <row r="1271" spans="1:4" x14ac:dyDescent="0.25">
      <c r="A1271">
        <v>4</v>
      </c>
      <c r="B1271" t="s">
        <v>220</v>
      </c>
      <c r="C1271" s="43">
        <v>42278</v>
      </c>
      <c r="D1271" s="40">
        <v>0.65</v>
      </c>
    </row>
    <row r="1272" spans="1:4" x14ac:dyDescent="0.25">
      <c r="A1272">
        <v>4</v>
      </c>
      <c r="B1272" t="s">
        <v>220</v>
      </c>
      <c r="C1272" s="42">
        <v>42309</v>
      </c>
      <c r="D1272" s="40">
        <v>0.65</v>
      </c>
    </row>
    <row r="1273" spans="1:4" x14ac:dyDescent="0.25">
      <c r="A1273">
        <v>4</v>
      </c>
      <c r="B1273" t="s">
        <v>220</v>
      </c>
      <c r="C1273" s="43">
        <v>42339</v>
      </c>
      <c r="D1273" s="40">
        <v>0.66</v>
      </c>
    </row>
    <row r="1274" spans="1:4" x14ac:dyDescent="0.25">
      <c r="A1274">
        <v>4</v>
      </c>
      <c r="B1274" t="s">
        <v>220</v>
      </c>
      <c r="C1274" s="42">
        <v>42370</v>
      </c>
      <c r="D1274" s="40">
        <v>0.67</v>
      </c>
    </row>
    <row r="1275" spans="1:4" x14ac:dyDescent="0.25">
      <c r="A1275">
        <v>4</v>
      </c>
      <c r="B1275" t="s">
        <v>220</v>
      </c>
      <c r="C1275" s="43">
        <v>42401</v>
      </c>
      <c r="D1275" s="40">
        <v>0.68</v>
      </c>
    </row>
    <row r="1276" spans="1:4" x14ac:dyDescent="0.25">
      <c r="A1276">
        <v>4</v>
      </c>
      <c r="B1276" t="s">
        <v>220</v>
      </c>
      <c r="C1276" s="42">
        <v>42430</v>
      </c>
      <c r="D1276" s="40">
        <v>0.69</v>
      </c>
    </row>
    <row r="1277" spans="1:4" x14ac:dyDescent="0.25">
      <c r="A1277">
        <v>4</v>
      </c>
      <c r="B1277" t="s">
        <v>220</v>
      </c>
      <c r="C1277" s="43">
        <v>42461</v>
      </c>
      <c r="D1277" s="40">
        <v>0.7</v>
      </c>
    </row>
    <row r="1278" spans="1:4" x14ac:dyDescent="0.25">
      <c r="A1278">
        <v>4</v>
      </c>
      <c r="B1278" t="s">
        <v>220</v>
      </c>
      <c r="C1278" s="42">
        <v>42491</v>
      </c>
      <c r="D1278" s="40">
        <v>0.7</v>
      </c>
    </row>
    <row r="1279" spans="1:4" x14ac:dyDescent="0.25">
      <c r="A1279">
        <v>4</v>
      </c>
      <c r="B1279" t="s">
        <v>220</v>
      </c>
      <c r="C1279" s="43">
        <v>42522</v>
      </c>
      <c r="D1279" s="40">
        <v>0.71</v>
      </c>
    </row>
    <row r="1280" spans="1:4" x14ac:dyDescent="0.25">
      <c r="A1280">
        <v>4</v>
      </c>
      <c r="B1280" t="s">
        <v>220</v>
      </c>
      <c r="C1280" s="42">
        <v>42552</v>
      </c>
      <c r="D1280" s="40">
        <v>0.72</v>
      </c>
    </row>
    <row r="1281" spans="1:4" x14ac:dyDescent="0.25">
      <c r="A1281">
        <v>4</v>
      </c>
      <c r="B1281" t="s">
        <v>220</v>
      </c>
      <c r="C1281" s="43">
        <v>42583</v>
      </c>
      <c r="D1281" s="40">
        <v>0.73</v>
      </c>
    </row>
    <row r="1282" spans="1:4" x14ac:dyDescent="0.25">
      <c r="A1282">
        <v>4</v>
      </c>
      <c r="B1282" t="s">
        <v>220</v>
      </c>
      <c r="C1282" s="42">
        <v>42614</v>
      </c>
      <c r="D1282" s="40">
        <v>0.74</v>
      </c>
    </row>
    <row r="1283" spans="1:4" x14ac:dyDescent="0.25">
      <c r="A1283">
        <v>4</v>
      </c>
      <c r="B1283" t="s">
        <v>220</v>
      </c>
      <c r="C1283" s="43">
        <v>42644</v>
      </c>
      <c r="D1283" s="40">
        <v>0.75</v>
      </c>
    </row>
    <row r="1284" spans="1:4" x14ac:dyDescent="0.25">
      <c r="A1284">
        <v>4</v>
      </c>
      <c r="B1284" t="s">
        <v>220</v>
      </c>
      <c r="C1284" s="42">
        <v>42675</v>
      </c>
      <c r="D1284" s="40">
        <v>0.76</v>
      </c>
    </row>
    <row r="1285" spans="1:4" x14ac:dyDescent="0.25">
      <c r="A1285">
        <v>4</v>
      </c>
      <c r="B1285" t="s">
        <v>220</v>
      </c>
      <c r="C1285" s="43">
        <v>42705</v>
      </c>
      <c r="D1285" s="40">
        <v>0.77</v>
      </c>
    </row>
    <row r="1286" spans="1:4" x14ac:dyDescent="0.25">
      <c r="A1286">
        <v>4</v>
      </c>
      <c r="B1286" t="s">
        <v>220</v>
      </c>
      <c r="C1286" s="42">
        <v>42736</v>
      </c>
      <c r="D1286" s="40">
        <v>0.78</v>
      </c>
    </row>
    <row r="1287" spans="1:4" x14ac:dyDescent="0.25">
      <c r="A1287">
        <v>4</v>
      </c>
      <c r="B1287" t="s">
        <v>220</v>
      </c>
      <c r="C1287" s="43">
        <v>42767</v>
      </c>
      <c r="D1287" s="40">
        <v>0.78</v>
      </c>
    </row>
    <row r="1288" spans="1:4" x14ac:dyDescent="0.25">
      <c r="A1288">
        <v>4</v>
      </c>
      <c r="B1288" t="s">
        <v>220</v>
      </c>
      <c r="C1288" s="42">
        <v>42795</v>
      </c>
      <c r="D1288" s="40">
        <v>0.79</v>
      </c>
    </row>
    <row r="1289" spans="1:4" x14ac:dyDescent="0.25">
      <c r="A1289">
        <v>4</v>
      </c>
      <c r="B1289" t="s">
        <v>220</v>
      </c>
      <c r="C1289" s="43">
        <v>42826</v>
      </c>
      <c r="D1289" s="40">
        <v>0.8</v>
      </c>
    </row>
    <row r="1290" spans="1:4" x14ac:dyDescent="0.25">
      <c r="A1290">
        <v>4</v>
      </c>
      <c r="B1290" t="s">
        <v>220</v>
      </c>
      <c r="C1290" s="42">
        <v>42856</v>
      </c>
      <c r="D1290" s="40">
        <v>0.81</v>
      </c>
    </row>
    <row r="1291" spans="1:4" x14ac:dyDescent="0.25">
      <c r="A1291">
        <v>4</v>
      </c>
      <c r="B1291" t="s">
        <v>220</v>
      </c>
      <c r="C1291" s="43">
        <v>42887</v>
      </c>
      <c r="D1291" s="40">
        <v>0.82</v>
      </c>
    </row>
    <row r="1292" spans="1:4" x14ac:dyDescent="0.25">
      <c r="A1292">
        <v>4</v>
      </c>
      <c r="B1292" t="s">
        <v>220</v>
      </c>
      <c r="C1292" s="42">
        <v>42917</v>
      </c>
      <c r="D1292" s="40">
        <v>0.83</v>
      </c>
    </row>
    <row r="1293" spans="1:4" x14ac:dyDescent="0.25">
      <c r="A1293">
        <v>4</v>
      </c>
      <c r="B1293" t="s">
        <v>220</v>
      </c>
      <c r="C1293" s="43">
        <v>42948</v>
      </c>
      <c r="D1293" s="40">
        <v>0.84</v>
      </c>
    </row>
    <row r="1294" spans="1:4" x14ac:dyDescent="0.25">
      <c r="A1294">
        <v>4</v>
      </c>
      <c r="B1294" t="s">
        <v>220</v>
      </c>
      <c r="C1294" s="42">
        <v>42979</v>
      </c>
      <c r="D1294" s="40">
        <v>0.85</v>
      </c>
    </row>
    <row r="1295" spans="1:4" x14ac:dyDescent="0.25">
      <c r="A1295">
        <v>4</v>
      </c>
      <c r="B1295" t="s">
        <v>220</v>
      </c>
      <c r="C1295" s="43">
        <v>43009</v>
      </c>
      <c r="D1295" s="40">
        <v>0.86</v>
      </c>
    </row>
    <row r="1296" spans="1:4" x14ac:dyDescent="0.25">
      <c r="A1296">
        <v>4</v>
      </c>
      <c r="B1296" t="s">
        <v>220</v>
      </c>
      <c r="C1296" s="42">
        <v>43040</v>
      </c>
      <c r="D1296" s="40">
        <v>0.87</v>
      </c>
    </row>
    <row r="1297" spans="1:4" x14ac:dyDescent="0.25">
      <c r="A1297">
        <v>4</v>
      </c>
      <c r="B1297" t="s">
        <v>220</v>
      </c>
      <c r="C1297" s="43">
        <v>43070</v>
      </c>
      <c r="D1297" s="40">
        <v>0.88</v>
      </c>
    </row>
    <row r="1298" spans="1:4" x14ac:dyDescent="0.25">
      <c r="A1298">
        <v>4</v>
      </c>
      <c r="B1298" t="s">
        <v>220</v>
      </c>
      <c r="C1298" s="42">
        <v>43101</v>
      </c>
      <c r="D1298" s="40">
        <v>0.88</v>
      </c>
    </row>
    <row r="1299" spans="1:4" x14ac:dyDescent="0.25">
      <c r="A1299">
        <v>4</v>
      </c>
      <c r="B1299" t="s">
        <v>220</v>
      </c>
      <c r="C1299" s="43">
        <v>43132</v>
      </c>
      <c r="D1299" s="40">
        <v>0.89</v>
      </c>
    </row>
    <row r="1300" spans="1:4" x14ac:dyDescent="0.25">
      <c r="A1300">
        <v>4</v>
      </c>
      <c r="B1300" t="s">
        <v>220</v>
      </c>
      <c r="C1300" s="42">
        <v>43160</v>
      </c>
      <c r="D1300" s="40">
        <v>0.89</v>
      </c>
    </row>
    <row r="1301" spans="1:4" x14ac:dyDescent="0.25">
      <c r="A1301">
        <v>4</v>
      </c>
      <c r="B1301" t="s">
        <v>220</v>
      </c>
      <c r="C1301" s="43">
        <v>43191</v>
      </c>
      <c r="D1301" s="40">
        <v>0.9</v>
      </c>
    </row>
    <row r="1302" spans="1:4" x14ac:dyDescent="0.25">
      <c r="A1302">
        <v>4</v>
      </c>
      <c r="B1302" t="s">
        <v>220</v>
      </c>
      <c r="C1302" s="42">
        <v>43221</v>
      </c>
      <c r="D1302" s="40">
        <v>0.91</v>
      </c>
    </row>
    <row r="1303" spans="1:4" x14ac:dyDescent="0.25">
      <c r="A1303">
        <v>4</v>
      </c>
      <c r="B1303" t="s">
        <v>220</v>
      </c>
      <c r="C1303" s="43">
        <v>43252</v>
      </c>
      <c r="D1303" s="40">
        <v>0.92</v>
      </c>
    </row>
    <row r="1304" spans="1:4" x14ac:dyDescent="0.25">
      <c r="A1304">
        <v>4</v>
      </c>
      <c r="B1304" t="s">
        <v>220</v>
      </c>
      <c r="C1304" s="42">
        <v>43282</v>
      </c>
      <c r="D1304" s="40">
        <v>0.93</v>
      </c>
    </row>
    <row r="1305" spans="1:4" x14ac:dyDescent="0.25">
      <c r="A1305">
        <v>4</v>
      </c>
      <c r="B1305" t="s">
        <v>220</v>
      </c>
      <c r="C1305" s="43">
        <v>43313</v>
      </c>
      <c r="D1305" s="40">
        <v>0.94</v>
      </c>
    </row>
    <row r="1306" spans="1:4" x14ac:dyDescent="0.25">
      <c r="A1306">
        <v>4</v>
      </c>
      <c r="B1306" t="s">
        <v>220</v>
      </c>
      <c r="C1306" s="42">
        <v>43344</v>
      </c>
      <c r="D1306" s="40">
        <v>0.95</v>
      </c>
    </row>
    <row r="1307" spans="1:4" x14ac:dyDescent="0.25">
      <c r="A1307">
        <v>4</v>
      </c>
      <c r="B1307" t="s">
        <v>220</v>
      </c>
      <c r="C1307" s="43">
        <v>43374</v>
      </c>
      <c r="D1307" s="40">
        <v>0.96</v>
      </c>
    </row>
    <row r="1308" spans="1:4" x14ac:dyDescent="0.25">
      <c r="A1308">
        <v>4</v>
      </c>
      <c r="B1308" t="s">
        <v>220</v>
      </c>
      <c r="C1308" s="42">
        <v>43405</v>
      </c>
      <c r="D1308" s="40">
        <v>0.97</v>
      </c>
    </row>
    <row r="1309" spans="1:4" x14ac:dyDescent="0.25">
      <c r="A1309">
        <v>4</v>
      </c>
      <c r="B1309" t="s">
        <v>220</v>
      </c>
      <c r="C1309" s="43">
        <v>43435</v>
      </c>
      <c r="D1309" s="40">
        <v>0.98</v>
      </c>
    </row>
    <row r="1310" spans="1:4" x14ac:dyDescent="0.25">
      <c r="A1310">
        <v>4</v>
      </c>
      <c r="B1310" t="s">
        <v>220</v>
      </c>
      <c r="C1310" s="42">
        <v>43466</v>
      </c>
      <c r="D1310" s="40">
        <v>0.99</v>
      </c>
    </row>
    <row r="1311" spans="1:4" x14ac:dyDescent="0.25">
      <c r="A1311">
        <v>4</v>
      </c>
      <c r="B1311" t="s">
        <v>220</v>
      </c>
      <c r="C1311" s="43">
        <v>43497</v>
      </c>
      <c r="D1311" s="40">
        <v>0.99</v>
      </c>
    </row>
    <row r="1312" spans="1:4" x14ac:dyDescent="0.25">
      <c r="A1312">
        <v>4</v>
      </c>
      <c r="B1312" t="s">
        <v>220</v>
      </c>
      <c r="C1312" s="42">
        <v>43525</v>
      </c>
      <c r="D1312" s="40">
        <v>1</v>
      </c>
    </row>
    <row r="1313" spans="1:4" x14ac:dyDescent="0.25">
      <c r="A1313">
        <v>4</v>
      </c>
      <c r="B1313" t="s">
        <v>220</v>
      </c>
      <c r="C1313" s="43">
        <v>43556</v>
      </c>
      <c r="D1313" s="40">
        <v>1.01</v>
      </c>
    </row>
    <row r="1314" spans="1:4" x14ac:dyDescent="0.25">
      <c r="A1314">
        <v>4</v>
      </c>
      <c r="B1314" t="s">
        <v>220</v>
      </c>
      <c r="C1314" s="42">
        <v>43586</v>
      </c>
      <c r="D1314" s="40">
        <v>1.02</v>
      </c>
    </row>
    <row r="1315" spans="1:4" x14ac:dyDescent="0.25">
      <c r="A1315">
        <v>4</v>
      </c>
      <c r="B1315" t="s">
        <v>220</v>
      </c>
      <c r="C1315" s="43">
        <v>43617</v>
      </c>
      <c r="D1315" s="40">
        <v>1.03</v>
      </c>
    </row>
    <row r="1316" spans="1:4" x14ac:dyDescent="0.25">
      <c r="A1316">
        <v>4</v>
      </c>
      <c r="B1316" t="s">
        <v>220</v>
      </c>
      <c r="C1316" s="42">
        <v>43647</v>
      </c>
      <c r="D1316" s="40">
        <v>1.04</v>
      </c>
    </row>
    <row r="1317" spans="1:4" x14ac:dyDescent="0.25">
      <c r="A1317">
        <v>4</v>
      </c>
      <c r="B1317" t="s">
        <v>220</v>
      </c>
      <c r="C1317" s="43">
        <v>43678</v>
      </c>
      <c r="D1317" s="40">
        <v>1.05</v>
      </c>
    </row>
    <row r="1318" spans="1:4" x14ac:dyDescent="0.25">
      <c r="A1318">
        <v>4</v>
      </c>
      <c r="B1318" t="s">
        <v>220</v>
      </c>
      <c r="C1318" s="42">
        <v>43709</v>
      </c>
      <c r="D1318" s="40">
        <v>1.06</v>
      </c>
    </row>
    <row r="1319" spans="1:4" x14ac:dyDescent="0.25">
      <c r="A1319">
        <v>4</v>
      </c>
      <c r="B1319" t="s">
        <v>220</v>
      </c>
      <c r="C1319" s="43">
        <v>43739</v>
      </c>
      <c r="D1319" s="40">
        <v>1.07</v>
      </c>
    </row>
    <row r="1320" spans="1:4" x14ac:dyDescent="0.25">
      <c r="A1320">
        <v>4</v>
      </c>
      <c r="B1320" t="s">
        <v>220</v>
      </c>
      <c r="C1320" s="42">
        <v>43770</v>
      </c>
      <c r="D1320" s="40">
        <v>1.08</v>
      </c>
    </row>
    <row r="1321" spans="1:4" x14ac:dyDescent="0.25">
      <c r="A1321">
        <v>4</v>
      </c>
      <c r="B1321" t="s">
        <v>220</v>
      </c>
      <c r="C1321" s="43">
        <v>43800</v>
      </c>
      <c r="D1321" s="40">
        <v>1.0900000000000001</v>
      </c>
    </row>
    <row r="1322" spans="1:4" x14ac:dyDescent="0.25">
      <c r="A1322">
        <v>4</v>
      </c>
      <c r="B1322" t="s">
        <v>220</v>
      </c>
      <c r="C1322" s="42">
        <v>43831</v>
      </c>
      <c r="D1322" s="40">
        <v>1.1000000000000001</v>
      </c>
    </row>
    <row r="1323" spans="1:4" x14ac:dyDescent="0.25">
      <c r="A1323">
        <v>4</v>
      </c>
      <c r="B1323" t="s">
        <v>220</v>
      </c>
      <c r="C1323" s="43">
        <v>43862</v>
      </c>
      <c r="D1323" s="40">
        <v>1.1100000000000001</v>
      </c>
    </row>
    <row r="1324" spans="1:4" x14ac:dyDescent="0.25">
      <c r="A1324">
        <v>4</v>
      </c>
      <c r="B1324" t="s">
        <v>220</v>
      </c>
      <c r="C1324" s="42">
        <v>43891</v>
      </c>
      <c r="D1324" s="41">
        <v>1.1299999999999999</v>
      </c>
    </row>
    <row r="1325" spans="1:4" x14ac:dyDescent="0.25">
      <c r="A1325">
        <v>4</v>
      </c>
      <c r="B1325" t="s">
        <v>221</v>
      </c>
      <c r="C1325" s="42">
        <v>42005</v>
      </c>
      <c r="D1325" s="40">
        <v>5.6676819118860005</v>
      </c>
    </row>
    <row r="1326" spans="1:4" x14ac:dyDescent="0.25">
      <c r="A1326">
        <v>4</v>
      </c>
      <c r="B1326" t="s">
        <v>221</v>
      </c>
      <c r="C1326" s="43">
        <v>42036</v>
      </c>
      <c r="D1326" s="40">
        <v>5.72</v>
      </c>
    </row>
    <row r="1327" spans="1:4" x14ac:dyDescent="0.25">
      <c r="A1327">
        <v>4</v>
      </c>
      <c r="B1327" t="s">
        <v>221</v>
      </c>
      <c r="C1327" s="42">
        <v>42064</v>
      </c>
      <c r="D1327" s="40">
        <v>5.78</v>
      </c>
    </row>
    <row r="1328" spans="1:4" x14ac:dyDescent="0.25">
      <c r="A1328">
        <v>4</v>
      </c>
      <c r="B1328" t="s">
        <v>221</v>
      </c>
      <c r="C1328" s="43">
        <v>42095</v>
      </c>
      <c r="D1328" s="40">
        <v>5.85</v>
      </c>
    </row>
    <row r="1329" spans="1:4" x14ac:dyDescent="0.25">
      <c r="A1329">
        <v>4</v>
      </c>
      <c r="B1329" t="s">
        <v>221</v>
      </c>
      <c r="C1329" s="42">
        <v>42125</v>
      </c>
      <c r="D1329" s="40">
        <v>5.91</v>
      </c>
    </row>
    <row r="1330" spans="1:4" x14ac:dyDescent="0.25">
      <c r="A1330">
        <v>4</v>
      </c>
      <c r="B1330" t="s">
        <v>221</v>
      </c>
      <c r="C1330" s="43">
        <v>42156</v>
      </c>
      <c r="D1330" s="40">
        <v>5.94</v>
      </c>
    </row>
    <row r="1331" spans="1:4" x14ac:dyDescent="0.25">
      <c r="A1331">
        <v>4</v>
      </c>
      <c r="B1331" t="s">
        <v>221</v>
      </c>
      <c r="C1331" s="42">
        <v>42186</v>
      </c>
      <c r="D1331" s="40">
        <v>5.97</v>
      </c>
    </row>
    <row r="1332" spans="1:4" x14ac:dyDescent="0.25">
      <c r="A1332">
        <v>4</v>
      </c>
      <c r="B1332" t="s">
        <v>221</v>
      </c>
      <c r="C1332" s="43">
        <v>42217</v>
      </c>
      <c r="D1332" s="40">
        <v>6.03</v>
      </c>
    </row>
    <row r="1333" spans="1:4" x14ac:dyDescent="0.25">
      <c r="A1333">
        <v>4</v>
      </c>
      <c r="B1333" t="s">
        <v>221</v>
      </c>
      <c r="C1333" s="42">
        <v>42248</v>
      </c>
      <c r="D1333" s="40">
        <v>6.12</v>
      </c>
    </row>
    <row r="1334" spans="1:4" x14ac:dyDescent="0.25">
      <c r="A1334">
        <v>4</v>
      </c>
      <c r="B1334" t="s">
        <v>221</v>
      </c>
      <c r="C1334" s="43">
        <v>42278</v>
      </c>
      <c r="D1334" s="40">
        <v>6.18</v>
      </c>
    </row>
    <row r="1335" spans="1:4" x14ac:dyDescent="0.25">
      <c r="A1335">
        <v>4</v>
      </c>
      <c r="B1335" t="s">
        <v>221</v>
      </c>
      <c r="C1335" s="42">
        <v>42309</v>
      </c>
      <c r="D1335" s="40">
        <v>6.22</v>
      </c>
    </row>
    <row r="1336" spans="1:4" x14ac:dyDescent="0.25">
      <c r="A1336">
        <v>4</v>
      </c>
      <c r="B1336" t="s">
        <v>221</v>
      </c>
      <c r="C1336" s="43">
        <v>42339</v>
      </c>
      <c r="D1336" s="40">
        <v>6.29</v>
      </c>
    </row>
    <row r="1337" spans="1:4" x14ac:dyDescent="0.25">
      <c r="A1337">
        <v>4</v>
      </c>
      <c r="B1337" t="s">
        <v>221</v>
      </c>
      <c r="C1337" s="42">
        <v>42370</v>
      </c>
      <c r="D1337" s="40">
        <v>6.38</v>
      </c>
    </row>
    <row r="1338" spans="1:4" x14ac:dyDescent="0.25">
      <c r="A1338">
        <v>4</v>
      </c>
      <c r="B1338" t="s">
        <v>221</v>
      </c>
      <c r="C1338" s="43">
        <v>42401</v>
      </c>
      <c r="D1338" s="40">
        <v>6.44</v>
      </c>
    </row>
    <row r="1339" spans="1:4" x14ac:dyDescent="0.25">
      <c r="A1339">
        <v>4</v>
      </c>
      <c r="B1339" t="s">
        <v>221</v>
      </c>
      <c r="C1339" s="42">
        <v>42430</v>
      </c>
      <c r="D1339" s="40">
        <v>6.48</v>
      </c>
    </row>
    <row r="1340" spans="1:4" x14ac:dyDescent="0.25">
      <c r="A1340">
        <v>4</v>
      </c>
      <c r="B1340" t="s">
        <v>221</v>
      </c>
      <c r="C1340" s="43">
        <v>42461</v>
      </c>
      <c r="D1340" s="40">
        <v>6.53</v>
      </c>
    </row>
    <row r="1341" spans="1:4" x14ac:dyDescent="0.25">
      <c r="A1341">
        <v>4</v>
      </c>
      <c r="B1341" t="s">
        <v>221</v>
      </c>
      <c r="C1341" s="42">
        <v>42491</v>
      </c>
      <c r="D1341" s="40">
        <v>6.58</v>
      </c>
    </row>
    <row r="1342" spans="1:4" x14ac:dyDescent="0.25">
      <c r="A1342">
        <v>4</v>
      </c>
      <c r="B1342" t="s">
        <v>221</v>
      </c>
      <c r="C1342" s="43">
        <v>42522</v>
      </c>
      <c r="D1342" s="40">
        <v>6.62</v>
      </c>
    </row>
    <row r="1343" spans="1:4" x14ac:dyDescent="0.25">
      <c r="A1343">
        <v>4</v>
      </c>
      <c r="B1343" t="s">
        <v>221</v>
      </c>
      <c r="C1343" s="42">
        <v>42552</v>
      </c>
      <c r="D1343" s="40">
        <v>6.66</v>
      </c>
    </row>
    <row r="1344" spans="1:4" x14ac:dyDescent="0.25">
      <c r="A1344">
        <v>4</v>
      </c>
      <c r="B1344" t="s">
        <v>221</v>
      </c>
      <c r="C1344" s="43">
        <v>42583</v>
      </c>
      <c r="D1344" s="40">
        <v>6.71</v>
      </c>
    </row>
    <row r="1345" spans="1:4" x14ac:dyDescent="0.25">
      <c r="A1345">
        <v>4</v>
      </c>
      <c r="B1345" t="s">
        <v>221</v>
      </c>
      <c r="C1345" s="42">
        <v>42614</v>
      </c>
      <c r="D1345" s="40">
        <v>6.79</v>
      </c>
    </row>
    <row r="1346" spans="1:4" x14ac:dyDescent="0.25">
      <c r="A1346">
        <v>4</v>
      </c>
      <c r="B1346" t="s">
        <v>221</v>
      </c>
      <c r="C1346" s="43">
        <v>42644</v>
      </c>
      <c r="D1346" s="40">
        <v>6.89</v>
      </c>
    </row>
    <row r="1347" spans="1:4" x14ac:dyDescent="0.25">
      <c r="A1347">
        <v>4</v>
      </c>
      <c r="B1347" t="s">
        <v>221</v>
      </c>
      <c r="C1347" s="42">
        <v>42675</v>
      </c>
      <c r="D1347" s="40">
        <v>6.99</v>
      </c>
    </row>
    <row r="1348" spans="1:4" x14ac:dyDescent="0.25">
      <c r="A1348">
        <v>4</v>
      </c>
      <c r="B1348" t="s">
        <v>221</v>
      </c>
      <c r="C1348" s="43">
        <v>42705</v>
      </c>
      <c r="D1348" s="40">
        <v>7.04</v>
      </c>
    </row>
    <row r="1349" spans="1:4" x14ac:dyDescent="0.25">
      <c r="A1349">
        <v>4</v>
      </c>
      <c r="B1349" t="s">
        <v>221</v>
      </c>
      <c r="C1349" s="42">
        <v>42736</v>
      </c>
      <c r="D1349" s="40">
        <v>7.11</v>
      </c>
    </row>
    <row r="1350" spans="1:4" x14ac:dyDescent="0.25">
      <c r="A1350">
        <v>4</v>
      </c>
      <c r="B1350" t="s">
        <v>221</v>
      </c>
      <c r="C1350" s="43">
        <v>42767</v>
      </c>
      <c r="D1350" s="40">
        <v>7.2</v>
      </c>
    </row>
    <row r="1351" spans="1:4" x14ac:dyDescent="0.25">
      <c r="A1351">
        <v>4</v>
      </c>
      <c r="B1351" t="s">
        <v>221</v>
      </c>
      <c r="C1351" s="42">
        <v>42795</v>
      </c>
      <c r="D1351" s="40">
        <v>7.24</v>
      </c>
    </row>
    <row r="1352" spans="1:4" x14ac:dyDescent="0.25">
      <c r="A1352">
        <v>4</v>
      </c>
      <c r="B1352" t="s">
        <v>221</v>
      </c>
      <c r="C1352" s="43">
        <v>42826</v>
      </c>
      <c r="D1352" s="40">
        <v>7.33</v>
      </c>
    </row>
    <row r="1353" spans="1:4" x14ac:dyDescent="0.25">
      <c r="A1353">
        <v>4</v>
      </c>
      <c r="B1353" t="s">
        <v>221</v>
      </c>
      <c r="C1353" s="42">
        <v>42856</v>
      </c>
      <c r="D1353" s="40">
        <v>7.37</v>
      </c>
    </row>
    <row r="1354" spans="1:4" x14ac:dyDescent="0.25">
      <c r="A1354">
        <v>4</v>
      </c>
      <c r="B1354" t="s">
        <v>221</v>
      </c>
      <c r="C1354" s="43">
        <v>42887</v>
      </c>
      <c r="D1354" s="40">
        <v>7.43</v>
      </c>
    </row>
    <row r="1355" spans="1:4" x14ac:dyDescent="0.25">
      <c r="A1355">
        <v>4</v>
      </c>
      <c r="B1355" t="s">
        <v>221</v>
      </c>
      <c r="C1355" s="42">
        <v>42917</v>
      </c>
      <c r="D1355" s="40">
        <v>7.5</v>
      </c>
    </row>
    <row r="1356" spans="1:4" x14ac:dyDescent="0.25">
      <c r="A1356">
        <v>4</v>
      </c>
      <c r="B1356" t="s">
        <v>221</v>
      </c>
      <c r="C1356" s="43">
        <v>42948</v>
      </c>
      <c r="D1356" s="40">
        <v>7.61</v>
      </c>
    </row>
    <row r="1357" spans="1:4" x14ac:dyDescent="0.25">
      <c r="A1357">
        <v>4</v>
      </c>
      <c r="B1357" t="s">
        <v>221</v>
      </c>
      <c r="C1357" s="42">
        <v>42979</v>
      </c>
      <c r="D1357" s="40">
        <v>7.69</v>
      </c>
    </row>
    <row r="1358" spans="1:4" x14ac:dyDescent="0.25">
      <c r="A1358">
        <v>4</v>
      </c>
      <c r="B1358" t="s">
        <v>221</v>
      </c>
      <c r="C1358" s="43">
        <v>43009</v>
      </c>
      <c r="D1358" s="40">
        <v>7.73</v>
      </c>
    </row>
    <row r="1359" spans="1:4" x14ac:dyDescent="0.25">
      <c r="A1359">
        <v>4</v>
      </c>
      <c r="B1359" t="s">
        <v>221</v>
      </c>
      <c r="C1359" s="42">
        <v>43040</v>
      </c>
      <c r="D1359" s="40">
        <v>7.77</v>
      </c>
    </row>
    <row r="1360" spans="1:4" x14ac:dyDescent="0.25">
      <c r="A1360">
        <v>4</v>
      </c>
      <c r="B1360" t="s">
        <v>221</v>
      </c>
      <c r="C1360" s="43">
        <v>43070</v>
      </c>
      <c r="D1360" s="40">
        <v>7.88</v>
      </c>
    </row>
    <row r="1361" spans="1:4" x14ac:dyDescent="0.25">
      <c r="A1361">
        <v>4</v>
      </c>
      <c r="B1361" t="s">
        <v>221</v>
      </c>
      <c r="C1361" s="42">
        <v>43101</v>
      </c>
      <c r="D1361" s="40">
        <v>7.97</v>
      </c>
    </row>
    <row r="1362" spans="1:4" x14ac:dyDescent="0.25">
      <c r="A1362">
        <v>4</v>
      </c>
      <c r="B1362" t="s">
        <v>221</v>
      </c>
      <c r="C1362" s="43">
        <v>43132</v>
      </c>
      <c r="D1362" s="40">
        <v>8.08</v>
      </c>
    </row>
    <row r="1363" spans="1:4" x14ac:dyDescent="0.25">
      <c r="A1363">
        <v>4</v>
      </c>
      <c r="B1363" t="s">
        <v>221</v>
      </c>
      <c r="C1363" s="42">
        <v>43160</v>
      </c>
      <c r="D1363" s="40">
        <v>8.16</v>
      </c>
    </row>
    <row r="1364" spans="1:4" x14ac:dyDescent="0.25">
      <c r="A1364">
        <v>4</v>
      </c>
      <c r="B1364" t="s">
        <v>221</v>
      </c>
      <c r="C1364" s="43">
        <v>43191</v>
      </c>
      <c r="D1364" s="40">
        <v>8.2799999999999994</v>
      </c>
    </row>
    <row r="1365" spans="1:4" x14ac:dyDescent="0.25">
      <c r="A1365">
        <v>4</v>
      </c>
      <c r="B1365" t="s">
        <v>221</v>
      </c>
      <c r="C1365" s="42">
        <v>43221</v>
      </c>
      <c r="D1365" s="40">
        <v>8.3699999999999992</v>
      </c>
    </row>
    <row r="1366" spans="1:4" x14ac:dyDescent="0.25">
      <c r="A1366">
        <v>4</v>
      </c>
      <c r="B1366" t="s">
        <v>221</v>
      </c>
      <c r="C1366" s="43">
        <v>43252</v>
      </c>
      <c r="D1366" s="40">
        <v>8.4600000000000009</v>
      </c>
    </row>
    <row r="1367" spans="1:4" x14ac:dyDescent="0.25">
      <c r="A1367">
        <v>4</v>
      </c>
      <c r="B1367" t="s">
        <v>221</v>
      </c>
      <c r="C1367" s="42">
        <v>43282</v>
      </c>
      <c r="D1367" s="40">
        <v>8.57</v>
      </c>
    </row>
    <row r="1368" spans="1:4" x14ac:dyDescent="0.25">
      <c r="A1368">
        <v>4</v>
      </c>
      <c r="B1368" t="s">
        <v>221</v>
      </c>
      <c r="C1368" s="43">
        <v>43313</v>
      </c>
      <c r="D1368" s="40">
        <v>8.6300000000000008</v>
      </c>
    </row>
    <row r="1369" spans="1:4" x14ac:dyDescent="0.25">
      <c r="A1369">
        <v>4</v>
      </c>
      <c r="B1369" t="s">
        <v>221</v>
      </c>
      <c r="C1369" s="42">
        <v>43344</v>
      </c>
      <c r="D1369" s="40">
        <v>8.67</v>
      </c>
    </row>
    <row r="1370" spans="1:4" x14ac:dyDescent="0.25">
      <c r="A1370">
        <v>4</v>
      </c>
      <c r="B1370" t="s">
        <v>221</v>
      </c>
      <c r="C1370" s="43">
        <v>43374</v>
      </c>
      <c r="D1370" s="40">
        <v>8.7799999999999994</v>
      </c>
    </row>
    <row r="1371" spans="1:4" x14ac:dyDescent="0.25">
      <c r="A1371">
        <v>4</v>
      </c>
      <c r="B1371" t="s">
        <v>221</v>
      </c>
      <c r="C1371" s="42">
        <v>43405</v>
      </c>
      <c r="D1371" s="40">
        <v>8.89</v>
      </c>
    </row>
    <row r="1372" spans="1:4" x14ac:dyDescent="0.25">
      <c r="A1372">
        <v>4</v>
      </c>
      <c r="B1372" t="s">
        <v>221</v>
      </c>
      <c r="C1372" s="43">
        <v>43435</v>
      </c>
      <c r="D1372" s="40">
        <v>8.98</v>
      </c>
    </row>
    <row r="1373" spans="1:4" x14ac:dyDescent="0.25">
      <c r="A1373">
        <v>4</v>
      </c>
      <c r="B1373" t="s">
        <v>221</v>
      </c>
      <c r="C1373" s="42">
        <v>43466</v>
      </c>
      <c r="D1373" s="40">
        <v>9.0399999999999991</v>
      </c>
    </row>
    <row r="1374" spans="1:4" x14ac:dyDescent="0.25">
      <c r="A1374">
        <v>4</v>
      </c>
      <c r="B1374" t="s">
        <v>221</v>
      </c>
      <c r="C1374" s="43">
        <v>43497</v>
      </c>
      <c r="D1374" s="40">
        <v>9.09</v>
      </c>
    </row>
    <row r="1375" spans="1:4" x14ac:dyDescent="0.25">
      <c r="A1375">
        <v>4</v>
      </c>
      <c r="B1375" t="s">
        <v>221</v>
      </c>
      <c r="C1375" s="42">
        <v>43525</v>
      </c>
      <c r="D1375" s="40">
        <v>9.23</v>
      </c>
    </row>
    <row r="1376" spans="1:4" x14ac:dyDescent="0.25">
      <c r="A1376">
        <v>4</v>
      </c>
      <c r="B1376" t="s">
        <v>221</v>
      </c>
      <c r="C1376" s="43">
        <v>43556</v>
      </c>
      <c r="D1376" s="40">
        <v>9.3000000000000007</v>
      </c>
    </row>
    <row r="1377" spans="1:5" x14ac:dyDescent="0.25">
      <c r="A1377">
        <v>4</v>
      </c>
      <c r="B1377" t="s">
        <v>221</v>
      </c>
      <c r="C1377" s="42">
        <v>43586</v>
      </c>
      <c r="D1377" s="40">
        <v>9.3800000000000008</v>
      </c>
    </row>
    <row r="1378" spans="1:5" x14ac:dyDescent="0.25">
      <c r="A1378">
        <v>4</v>
      </c>
      <c r="B1378" t="s">
        <v>221</v>
      </c>
      <c r="C1378" s="43">
        <v>43617</v>
      </c>
      <c r="D1378" s="40">
        <v>9.4600000000000009</v>
      </c>
    </row>
    <row r="1379" spans="1:5" x14ac:dyDescent="0.25">
      <c r="A1379">
        <v>4</v>
      </c>
      <c r="B1379" t="s">
        <v>221</v>
      </c>
      <c r="C1379" s="42">
        <v>43647</v>
      </c>
      <c r="D1379" s="40">
        <v>9.5299999999999994</v>
      </c>
    </row>
    <row r="1380" spans="1:5" x14ac:dyDescent="0.25">
      <c r="A1380">
        <v>4</v>
      </c>
      <c r="B1380" t="s">
        <v>221</v>
      </c>
      <c r="C1380" s="43">
        <v>43678</v>
      </c>
      <c r="D1380" s="40">
        <v>9.6199999999999992</v>
      </c>
    </row>
    <row r="1381" spans="1:5" x14ac:dyDescent="0.25">
      <c r="A1381">
        <v>4</v>
      </c>
      <c r="B1381" t="s">
        <v>221</v>
      </c>
      <c r="C1381" s="42">
        <v>43709</v>
      </c>
      <c r="D1381" s="40">
        <v>9.73</v>
      </c>
    </row>
    <row r="1382" spans="1:5" x14ac:dyDescent="0.25">
      <c r="A1382">
        <v>4</v>
      </c>
      <c r="B1382" t="s">
        <v>221</v>
      </c>
      <c r="C1382" s="43">
        <v>43739</v>
      </c>
      <c r="D1382" s="40">
        <v>9.84</v>
      </c>
    </row>
    <row r="1383" spans="1:5" x14ac:dyDescent="0.25">
      <c r="A1383">
        <v>4</v>
      </c>
      <c r="B1383" t="s">
        <v>221</v>
      </c>
      <c r="C1383" s="42">
        <v>43770</v>
      </c>
      <c r="D1383" s="40">
        <v>9.93</v>
      </c>
    </row>
    <row r="1384" spans="1:5" x14ac:dyDescent="0.25">
      <c r="A1384">
        <v>4</v>
      </c>
      <c r="B1384" t="s">
        <v>221</v>
      </c>
      <c r="C1384" s="43">
        <v>43800</v>
      </c>
      <c r="D1384" s="40">
        <v>10.050000000000001</v>
      </c>
    </row>
    <row r="1385" spans="1:5" x14ac:dyDescent="0.25">
      <c r="A1385">
        <v>4</v>
      </c>
      <c r="B1385" t="s">
        <v>221</v>
      </c>
      <c r="C1385" s="42">
        <v>43831</v>
      </c>
      <c r="D1385" s="40">
        <v>10.16</v>
      </c>
    </row>
    <row r="1386" spans="1:5" x14ac:dyDescent="0.25">
      <c r="A1386">
        <v>4</v>
      </c>
      <c r="B1386" t="s">
        <v>221</v>
      </c>
      <c r="C1386" s="43">
        <v>43862</v>
      </c>
      <c r="D1386" s="40">
        <v>10.23</v>
      </c>
    </row>
    <row r="1387" spans="1:5" x14ac:dyDescent="0.25">
      <c r="A1387">
        <v>4</v>
      </c>
      <c r="B1387" t="s">
        <v>221</v>
      </c>
      <c r="C1387" s="42">
        <v>43891</v>
      </c>
      <c r="D1387" s="41">
        <v>10.28</v>
      </c>
    </row>
    <row r="1391" spans="1:5" x14ac:dyDescent="0.25">
      <c r="A1391" s="84" t="s">
        <v>880</v>
      </c>
      <c r="B1391" s="84" t="s">
        <v>882</v>
      </c>
      <c r="C1391" s="84" t="s">
        <v>237</v>
      </c>
      <c r="D1391" s="84" t="s">
        <v>863</v>
      </c>
      <c r="E1391" s="84" t="s">
        <v>881</v>
      </c>
    </row>
    <row r="1392" spans="1:5" x14ac:dyDescent="0.25">
      <c r="A1392">
        <v>1</v>
      </c>
      <c r="B1392" s="45">
        <v>5.32</v>
      </c>
      <c r="C1392">
        <v>4.79</v>
      </c>
      <c r="D1392" s="42">
        <v>42005</v>
      </c>
      <c r="E1392" s="40">
        <v>21.982571313960147</v>
      </c>
    </row>
    <row r="1393" spans="1:5" x14ac:dyDescent="0.25">
      <c r="A1393">
        <v>1</v>
      </c>
      <c r="B1393" s="45">
        <v>5.32</v>
      </c>
      <c r="C1393">
        <v>4.79</v>
      </c>
      <c r="D1393" s="43">
        <v>42036</v>
      </c>
      <c r="E1393" s="40">
        <v>22.144500000000004</v>
      </c>
    </row>
    <row r="1394" spans="1:5" x14ac:dyDescent="0.25">
      <c r="A1394">
        <v>1</v>
      </c>
      <c r="B1394" s="45">
        <v>5.32</v>
      </c>
      <c r="C1394">
        <v>4.79</v>
      </c>
      <c r="D1394" s="42">
        <v>42064</v>
      </c>
      <c r="E1394" s="40">
        <v>25.335100000000001</v>
      </c>
    </row>
    <row r="1395" spans="1:5" x14ac:dyDescent="0.25">
      <c r="A1395">
        <v>1</v>
      </c>
      <c r="B1395" s="45">
        <v>5.32</v>
      </c>
      <c r="C1395">
        <v>4.79</v>
      </c>
      <c r="D1395" s="43">
        <v>42095</v>
      </c>
      <c r="E1395" s="40">
        <v>22.596000000000007</v>
      </c>
    </row>
    <row r="1396" spans="1:5" x14ac:dyDescent="0.25">
      <c r="A1396">
        <v>1</v>
      </c>
      <c r="B1396" s="45">
        <v>5.32</v>
      </c>
      <c r="C1396">
        <v>4.79</v>
      </c>
      <c r="D1396" s="42">
        <v>42125</v>
      </c>
      <c r="E1396" s="40">
        <v>25.879100000000008</v>
      </c>
    </row>
    <row r="1397" spans="1:5" x14ac:dyDescent="0.25">
      <c r="A1397">
        <v>1</v>
      </c>
      <c r="B1397" s="45">
        <v>5.32</v>
      </c>
      <c r="C1397">
        <v>4.79</v>
      </c>
      <c r="D1397" s="43">
        <v>42156</v>
      </c>
      <c r="E1397" s="40">
        <v>30.684000000000005</v>
      </c>
    </row>
    <row r="1398" spans="1:5" x14ac:dyDescent="0.25">
      <c r="A1398">
        <v>1</v>
      </c>
      <c r="B1398" s="45">
        <v>5.32</v>
      </c>
      <c r="C1398">
        <v>4.79</v>
      </c>
      <c r="D1398" s="42">
        <v>42186</v>
      </c>
      <c r="E1398" s="40">
        <v>26.326200000000004</v>
      </c>
    </row>
    <row r="1399" spans="1:5" x14ac:dyDescent="0.25">
      <c r="A1399">
        <v>1</v>
      </c>
      <c r="B1399" s="45">
        <v>5.32</v>
      </c>
      <c r="C1399">
        <v>4.79</v>
      </c>
      <c r="D1399" s="43">
        <v>42217</v>
      </c>
      <c r="E1399" s="40">
        <v>23.487000000000002</v>
      </c>
    </row>
    <row r="1400" spans="1:5" x14ac:dyDescent="0.25">
      <c r="A1400">
        <v>1</v>
      </c>
      <c r="B1400" s="45">
        <v>5.32</v>
      </c>
      <c r="C1400">
        <v>4.79</v>
      </c>
      <c r="D1400" s="42">
        <v>42248</v>
      </c>
      <c r="E1400" s="40">
        <v>23.752499999999998</v>
      </c>
    </row>
    <row r="1401" spans="1:5" x14ac:dyDescent="0.25">
      <c r="A1401">
        <v>1</v>
      </c>
      <c r="B1401" s="45">
        <v>5.32</v>
      </c>
      <c r="C1401">
        <v>4.79</v>
      </c>
      <c r="D1401" s="43">
        <v>42278</v>
      </c>
      <c r="E1401" s="40">
        <v>28.803600000000007</v>
      </c>
    </row>
    <row r="1402" spans="1:5" x14ac:dyDescent="0.25">
      <c r="A1402">
        <v>1</v>
      </c>
      <c r="B1402" s="45">
        <v>5.32</v>
      </c>
      <c r="C1402">
        <v>4.79</v>
      </c>
      <c r="D1402" s="42">
        <v>42309</v>
      </c>
      <c r="E1402" s="40">
        <v>27.495799999999999</v>
      </c>
    </row>
    <row r="1403" spans="1:5" x14ac:dyDescent="0.25">
      <c r="A1403">
        <v>1</v>
      </c>
      <c r="B1403" s="45">
        <v>5.32</v>
      </c>
      <c r="C1403">
        <v>4.79</v>
      </c>
      <c r="D1403" s="43">
        <v>42339</v>
      </c>
      <c r="E1403" s="40">
        <v>29.408399999999997</v>
      </c>
    </row>
    <row r="1404" spans="1:5" x14ac:dyDescent="0.25">
      <c r="A1404">
        <v>1</v>
      </c>
      <c r="B1404" s="45">
        <v>5.32</v>
      </c>
      <c r="C1404">
        <v>4.79</v>
      </c>
      <c r="D1404" s="42">
        <v>42370</v>
      </c>
      <c r="E1404" s="40">
        <v>31.3462</v>
      </c>
    </row>
    <row r="1405" spans="1:5" x14ac:dyDescent="0.25">
      <c r="A1405">
        <v>1</v>
      </c>
      <c r="B1405" s="45">
        <v>5.32</v>
      </c>
      <c r="C1405">
        <v>4.79</v>
      </c>
      <c r="D1405" s="43">
        <v>42401</v>
      </c>
      <c r="E1405" s="40">
        <v>33.326000000000008</v>
      </c>
    </row>
    <row r="1406" spans="1:5" x14ac:dyDescent="0.25">
      <c r="A1406">
        <v>1</v>
      </c>
      <c r="B1406" s="45">
        <v>5.32</v>
      </c>
      <c r="C1406">
        <v>4.79</v>
      </c>
      <c r="D1406" s="42">
        <v>42430</v>
      </c>
      <c r="E1406" s="40">
        <v>30.286799999999996</v>
      </c>
    </row>
    <row r="1407" spans="1:5" x14ac:dyDescent="0.25">
      <c r="A1407">
        <v>1</v>
      </c>
      <c r="B1407" s="45">
        <v>5.32</v>
      </c>
      <c r="C1407">
        <v>4.79</v>
      </c>
      <c r="D1407" s="43">
        <v>42461</v>
      </c>
      <c r="E1407" s="40">
        <v>25.473000000000003</v>
      </c>
    </row>
    <row r="1408" spans="1:5" x14ac:dyDescent="0.25">
      <c r="A1408">
        <v>1</v>
      </c>
      <c r="B1408" s="45">
        <v>5.32</v>
      </c>
      <c r="C1408">
        <v>4.79</v>
      </c>
      <c r="D1408" s="42">
        <v>42491</v>
      </c>
      <c r="E1408" s="40">
        <v>34.320000000000014</v>
      </c>
    </row>
    <row r="1409" spans="1:5" x14ac:dyDescent="0.25">
      <c r="A1409">
        <v>1</v>
      </c>
      <c r="B1409" s="45">
        <v>5.32</v>
      </c>
      <c r="C1409">
        <v>4.79</v>
      </c>
      <c r="D1409" s="43">
        <v>42522</v>
      </c>
      <c r="E1409" s="40">
        <v>32.965000000000003</v>
      </c>
    </row>
    <row r="1410" spans="1:5" x14ac:dyDescent="0.25">
      <c r="A1410">
        <v>1</v>
      </c>
      <c r="B1410" s="45">
        <v>5.32</v>
      </c>
      <c r="C1410">
        <v>4.79</v>
      </c>
      <c r="D1410" s="42">
        <v>42552</v>
      </c>
      <c r="E1410" s="40">
        <v>28.027199999999997</v>
      </c>
    </row>
    <row r="1411" spans="1:5" x14ac:dyDescent="0.25">
      <c r="A1411">
        <v>1</v>
      </c>
      <c r="B1411" s="45">
        <v>5.32</v>
      </c>
      <c r="C1411">
        <v>4.79</v>
      </c>
      <c r="D1411" s="43">
        <v>42583</v>
      </c>
      <c r="E1411" s="40">
        <v>28.342400000000001</v>
      </c>
    </row>
    <row r="1412" spans="1:5" x14ac:dyDescent="0.25">
      <c r="A1412">
        <v>1</v>
      </c>
      <c r="B1412" s="45">
        <v>5.32</v>
      </c>
      <c r="C1412">
        <v>4.79</v>
      </c>
      <c r="D1412" s="42">
        <v>42614</v>
      </c>
      <c r="E1412" s="40">
        <v>35.755999999999986</v>
      </c>
    </row>
    <row r="1413" spans="1:5" x14ac:dyDescent="0.25">
      <c r="A1413">
        <v>1</v>
      </c>
      <c r="B1413" s="45">
        <v>5.32</v>
      </c>
      <c r="C1413">
        <v>4.79</v>
      </c>
      <c r="D1413" s="43">
        <v>42644</v>
      </c>
      <c r="E1413" s="40">
        <v>34.274099999999997</v>
      </c>
    </row>
    <row r="1414" spans="1:5" x14ac:dyDescent="0.25">
      <c r="A1414">
        <v>1</v>
      </c>
      <c r="B1414" s="45">
        <v>5.32</v>
      </c>
      <c r="C1414">
        <v>4.79</v>
      </c>
      <c r="D1414" s="42">
        <v>42675</v>
      </c>
      <c r="E1414" s="40">
        <v>34.5762</v>
      </c>
    </row>
    <row r="1415" spans="1:5" x14ac:dyDescent="0.25">
      <c r="A1415">
        <v>1</v>
      </c>
      <c r="B1415" s="45">
        <v>5.32</v>
      </c>
      <c r="C1415">
        <v>4.79</v>
      </c>
      <c r="D1415" s="43">
        <v>42705</v>
      </c>
      <c r="E1415" s="40">
        <v>22.030799999999996</v>
      </c>
    </row>
    <row r="1416" spans="1:5" x14ac:dyDescent="0.25">
      <c r="A1416">
        <v>1</v>
      </c>
      <c r="B1416" s="45">
        <v>5.32</v>
      </c>
      <c r="C1416">
        <v>4.79</v>
      </c>
      <c r="D1416" s="42">
        <v>42736</v>
      </c>
      <c r="E1416" s="40">
        <v>22.263600000000004</v>
      </c>
    </row>
    <row r="1417" spans="1:5" x14ac:dyDescent="0.25">
      <c r="A1417">
        <v>1</v>
      </c>
      <c r="B1417" s="45">
        <v>5.32</v>
      </c>
      <c r="C1417">
        <v>4.79</v>
      </c>
      <c r="D1417" s="43">
        <v>42767</v>
      </c>
      <c r="E1417" s="40">
        <v>22.480799999999995</v>
      </c>
    </row>
    <row r="1418" spans="1:5" x14ac:dyDescent="0.25">
      <c r="A1418">
        <v>1</v>
      </c>
      <c r="B1418" s="45">
        <v>5.32</v>
      </c>
      <c r="C1418">
        <v>4.79</v>
      </c>
      <c r="D1418" s="42">
        <v>42795</v>
      </c>
      <c r="E1418" s="40">
        <v>18.904999999999998</v>
      </c>
    </row>
    <row r="1419" spans="1:5" x14ac:dyDescent="0.25">
      <c r="A1419">
        <v>1</v>
      </c>
      <c r="B1419" s="45">
        <v>5.32</v>
      </c>
      <c r="C1419">
        <v>4.79</v>
      </c>
      <c r="D1419" s="43">
        <v>42826</v>
      </c>
      <c r="E1419" s="40">
        <v>22.932000000000002</v>
      </c>
    </row>
    <row r="1420" spans="1:5" x14ac:dyDescent="0.25">
      <c r="A1420">
        <v>1</v>
      </c>
      <c r="B1420" s="45">
        <v>5.32</v>
      </c>
      <c r="C1420">
        <v>4.79</v>
      </c>
      <c r="D1420" s="42">
        <v>42856</v>
      </c>
      <c r="E1420" s="40">
        <v>28.942500000000003</v>
      </c>
    </row>
    <row r="1421" spans="1:5" x14ac:dyDescent="0.25">
      <c r="A1421">
        <v>1</v>
      </c>
      <c r="B1421" s="45">
        <v>5.32</v>
      </c>
      <c r="C1421">
        <v>4.79</v>
      </c>
      <c r="D1421" s="43">
        <v>42887</v>
      </c>
      <c r="E1421" s="40">
        <v>29.224499999999992</v>
      </c>
    </row>
    <row r="1422" spans="1:5" x14ac:dyDescent="0.25">
      <c r="A1422">
        <v>1</v>
      </c>
      <c r="B1422" s="45">
        <v>5.32</v>
      </c>
      <c r="C1422">
        <v>4.79</v>
      </c>
      <c r="D1422" s="42">
        <v>42917</v>
      </c>
      <c r="E1422" s="40">
        <v>21.671100000000006</v>
      </c>
    </row>
    <row r="1423" spans="1:5" x14ac:dyDescent="0.25">
      <c r="A1423">
        <v>1</v>
      </c>
      <c r="B1423" s="45">
        <v>5.32</v>
      </c>
      <c r="C1423">
        <v>4.79</v>
      </c>
      <c r="D1423" s="43">
        <v>42948</v>
      </c>
      <c r="E1423" s="40">
        <v>29.85</v>
      </c>
    </row>
    <row r="1424" spans="1:5" x14ac:dyDescent="0.25">
      <c r="A1424">
        <v>1</v>
      </c>
      <c r="B1424" s="45">
        <v>5.32</v>
      </c>
      <c r="C1424">
        <v>4.79</v>
      </c>
      <c r="D1424" s="42">
        <v>42979</v>
      </c>
      <c r="E1424" s="40">
        <v>24.115199999999998</v>
      </c>
    </row>
    <row r="1425" spans="1:5" x14ac:dyDescent="0.25">
      <c r="A1425">
        <v>1</v>
      </c>
      <c r="B1425" s="45">
        <v>5.32</v>
      </c>
      <c r="C1425">
        <v>4.79</v>
      </c>
      <c r="D1425" s="43">
        <v>43009</v>
      </c>
      <c r="E1425" s="40">
        <v>30.458999999999996</v>
      </c>
    </row>
    <row r="1426" spans="1:5" x14ac:dyDescent="0.25">
      <c r="A1426">
        <v>1</v>
      </c>
      <c r="B1426" s="45">
        <v>5.32</v>
      </c>
      <c r="C1426">
        <v>4.79</v>
      </c>
      <c r="D1426" s="42">
        <v>43040</v>
      </c>
      <c r="E1426" s="40">
        <v>30.723000000000003</v>
      </c>
    </row>
    <row r="1427" spans="1:5" x14ac:dyDescent="0.25">
      <c r="A1427">
        <v>1</v>
      </c>
      <c r="B1427" s="45">
        <v>5.32</v>
      </c>
      <c r="C1427">
        <v>4.79</v>
      </c>
      <c r="D1427" s="43">
        <v>43070</v>
      </c>
      <c r="E1427" s="40">
        <v>31.076999999999998</v>
      </c>
    </row>
    <row r="1428" spans="1:5" x14ac:dyDescent="0.25">
      <c r="A1428">
        <v>1</v>
      </c>
      <c r="B1428" s="45">
        <v>5.32</v>
      </c>
      <c r="C1428">
        <v>4.79</v>
      </c>
      <c r="D1428" s="42">
        <v>43101</v>
      </c>
      <c r="E1428" s="40">
        <v>29.261400000000005</v>
      </c>
    </row>
    <row r="1429" spans="1:5" x14ac:dyDescent="0.25">
      <c r="A1429">
        <v>1</v>
      </c>
      <c r="B1429" s="45">
        <v>5.32</v>
      </c>
      <c r="C1429">
        <v>4.79</v>
      </c>
      <c r="D1429" s="43">
        <v>43132</v>
      </c>
      <c r="E1429" s="40">
        <v>23.250700000000002</v>
      </c>
    </row>
    <row r="1430" spans="1:5" x14ac:dyDescent="0.25">
      <c r="A1430">
        <v>1</v>
      </c>
      <c r="B1430" s="45">
        <v>5.32</v>
      </c>
      <c r="C1430">
        <v>4.79</v>
      </c>
      <c r="D1430" s="42">
        <v>43160</v>
      </c>
      <c r="E1430" s="40">
        <v>27.790099999999999</v>
      </c>
    </row>
    <row r="1431" spans="1:5" x14ac:dyDescent="0.25">
      <c r="A1431">
        <v>1</v>
      </c>
      <c r="B1431" s="45">
        <v>5.32</v>
      </c>
      <c r="C1431">
        <v>4.79</v>
      </c>
      <c r="D1431" s="43">
        <v>43191</v>
      </c>
      <c r="E1431" s="40">
        <v>28.030600000000003</v>
      </c>
    </row>
    <row r="1432" spans="1:5" x14ac:dyDescent="0.25">
      <c r="A1432">
        <v>1</v>
      </c>
      <c r="B1432" s="45">
        <v>5.32</v>
      </c>
      <c r="C1432">
        <v>4.79</v>
      </c>
      <c r="D1432" s="42">
        <v>43221</v>
      </c>
      <c r="E1432" s="40">
        <v>23.976700000000001</v>
      </c>
    </row>
    <row r="1433" spans="1:5" x14ac:dyDescent="0.25">
      <c r="A1433">
        <v>1</v>
      </c>
      <c r="B1433" s="45">
        <v>5.32</v>
      </c>
      <c r="C1433">
        <v>4.79</v>
      </c>
      <c r="D1433" s="43">
        <v>43252</v>
      </c>
      <c r="E1433" s="40">
        <v>30.787400000000002</v>
      </c>
    </row>
    <row r="1434" spans="1:5" x14ac:dyDescent="0.25">
      <c r="A1434">
        <v>1</v>
      </c>
      <c r="B1434" s="45">
        <v>5.32</v>
      </c>
      <c r="C1434">
        <v>4.79</v>
      </c>
      <c r="D1434" s="42">
        <v>43282</v>
      </c>
      <c r="E1434" s="40">
        <v>28.934099999999997</v>
      </c>
    </row>
    <row r="1435" spans="1:5" x14ac:dyDescent="0.25">
      <c r="A1435">
        <v>1</v>
      </c>
      <c r="B1435" s="45">
        <v>5.32</v>
      </c>
      <c r="C1435">
        <v>4.79</v>
      </c>
      <c r="D1435" s="43">
        <v>43313</v>
      </c>
      <c r="E1435" s="40">
        <v>31.488800000000001</v>
      </c>
    </row>
    <row r="1436" spans="1:5" x14ac:dyDescent="0.25">
      <c r="A1436">
        <v>1</v>
      </c>
      <c r="B1436" s="45">
        <v>5.32</v>
      </c>
      <c r="C1436">
        <v>4.79</v>
      </c>
      <c r="D1436" s="42">
        <v>43344</v>
      </c>
      <c r="E1436" s="40">
        <v>34.072499999999998</v>
      </c>
    </row>
    <row r="1437" spans="1:5" x14ac:dyDescent="0.25">
      <c r="A1437">
        <v>1</v>
      </c>
      <c r="B1437" s="45">
        <v>5.32</v>
      </c>
      <c r="C1437">
        <v>4.79</v>
      </c>
      <c r="D1437" s="43">
        <v>43374</v>
      </c>
      <c r="E1437" s="40">
        <v>27.487199999999998</v>
      </c>
    </row>
    <row r="1438" spans="1:5" x14ac:dyDescent="0.25">
      <c r="A1438">
        <v>1</v>
      </c>
      <c r="B1438" s="45">
        <v>5.32</v>
      </c>
      <c r="C1438">
        <v>4.79</v>
      </c>
      <c r="D1438" s="42">
        <v>43405</v>
      </c>
      <c r="E1438" s="40">
        <v>30.084600000000009</v>
      </c>
    </row>
    <row r="1439" spans="1:5" x14ac:dyDescent="0.25">
      <c r="A1439">
        <v>1</v>
      </c>
      <c r="B1439" s="45">
        <v>5.32</v>
      </c>
      <c r="C1439">
        <v>4.79</v>
      </c>
      <c r="D1439" s="43">
        <v>43435</v>
      </c>
      <c r="E1439" s="40">
        <v>23.396000000000001</v>
      </c>
    </row>
    <row r="1440" spans="1:5" x14ac:dyDescent="0.25">
      <c r="A1440">
        <v>1</v>
      </c>
      <c r="B1440" s="45">
        <v>5.32</v>
      </c>
      <c r="C1440">
        <v>4.79</v>
      </c>
      <c r="D1440" s="42">
        <v>43466</v>
      </c>
      <c r="E1440" s="40">
        <v>30.704700000000006</v>
      </c>
    </row>
    <row r="1441" spans="1:11" x14ac:dyDescent="0.25">
      <c r="A1441">
        <v>1</v>
      </c>
      <c r="B1441" s="45">
        <v>5.32</v>
      </c>
      <c r="C1441">
        <v>4.79</v>
      </c>
      <c r="D1441" s="43">
        <v>43497</v>
      </c>
      <c r="E1441" s="40">
        <v>26.200900000000004</v>
      </c>
    </row>
    <row r="1442" spans="1:11" x14ac:dyDescent="0.25">
      <c r="A1442">
        <v>1</v>
      </c>
      <c r="B1442" s="45">
        <v>5.32</v>
      </c>
      <c r="C1442">
        <v>4.79</v>
      </c>
      <c r="D1442" s="42">
        <v>43525</v>
      </c>
      <c r="E1442" s="40">
        <v>36.057000000000002</v>
      </c>
    </row>
    <row r="1443" spans="1:11" x14ac:dyDescent="0.25">
      <c r="A1443">
        <v>1</v>
      </c>
      <c r="B1443" s="45">
        <v>5.32</v>
      </c>
      <c r="C1443">
        <v>4.79</v>
      </c>
      <c r="D1443" s="43">
        <v>43556</v>
      </c>
      <c r="E1443" s="40">
        <v>24.292999999999999</v>
      </c>
    </row>
    <row r="1444" spans="1:11" x14ac:dyDescent="0.25">
      <c r="A1444">
        <v>1</v>
      </c>
      <c r="B1444" s="45">
        <v>5.32</v>
      </c>
      <c r="C1444">
        <v>4.79</v>
      </c>
      <c r="D1444" s="42">
        <v>43586</v>
      </c>
      <c r="E1444" s="40">
        <v>31.890299999999996</v>
      </c>
    </row>
    <row r="1445" spans="1:11" x14ac:dyDescent="0.25">
      <c r="A1445">
        <v>1</v>
      </c>
      <c r="B1445" s="45">
        <v>5.32</v>
      </c>
      <c r="C1445">
        <v>4.79</v>
      </c>
      <c r="D1445" s="43">
        <v>43617</v>
      </c>
      <c r="E1445" s="40">
        <v>34.668200000000013</v>
      </c>
    </row>
    <row r="1446" spans="1:11" x14ac:dyDescent="0.25">
      <c r="A1446">
        <v>1</v>
      </c>
      <c r="B1446" s="45">
        <v>5.32</v>
      </c>
      <c r="C1446">
        <v>4.79</v>
      </c>
      <c r="D1446" s="42">
        <v>43647</v>
      </c>
      <c r="E1446" s="40">
        <v>25.012</v>
      </c>
    </row>
    <row r="1447" spans="1:11" x14ac:dyDescent="0.25">
      <c r="A1447">
        <v>1</v>
      </c>
      <c r="B1447" s="45">
        <v>5.32</v>
      </c>
      <c r="C1447">
        <v>4.79</v>
      </c>
      <c r="D1447" s="43">
        <v>43678</v>
      </c>
      <c r="E1447" s="40">
        <v>30.347999999999999</v>
      </c>
    </row>
    <row r="1448" spans="1:11" x14ac:dyDescent="0.25">
      <c r="A1448">
        <v>1</v>
      </c>
      <c r="B1448" s="45">
        <v>5.32</v>
      </c>
      <c r="C1448">
        <v>4.79</v>
      </c>
      <c r="D1448" s="42">
        <v>43709</v>
      </c>
      <c r="E1448" s="40">
        <v>33.229300000000009</v>
      </c>
    </row>
    <row r="1449" spans="1:11" x14ac:dyDescent="0.25">
      <c r="A1449">
        <v>1</v>
      </c>
      <c r="B1449" s="45">
        <v>5.32</v>
      </c>
      <c r="C1449">
        <v>4.79</v>
      </c>
      <c r="D1449" s="43">
        <v>43739</v>
      </c>
      <c r="E1449" s="40">
        <v>33.627099999999999</v>
      </c>
    </row>
    <row r="1450" spans="1:11" x14ac:dyDescent="0.25">
      <c r="A1450">
        <v>1</v>
      </c>
      <c r="B1450" s="45">
        <v>5.32</v>
      </c>
      <c r="C1450">
        <v>4.79</v>
      </c>
      <c r="D1450" s="42">
        <v>43770</v>
      </c>
      <c r="E1450" s="40">
        <v>31.357199999999992</v>
      </c>
    </row>
    <row r="1451" spans="1:11" x14ac:dyDescent="0.25">
      <c r="A1451">
        <v>1</v>
      </c>
      <c r="B1451" s="45">
        <v>5.32</v>
      </c>
      <c r="C1451">
        <v>4.79</v>
      </c>
      <c r="D1451" s="43">
        <v>43800</v>
      </c>
      <c r="E1451" s="40">
        <v>29.044399999999996</v>
      </c>
    </row>
    <row r="1452" spans="1:11" x14ac:dyDescent="0.25">
      <c r="A1452">
        <v>1</v>
      </c>
      <c r="B1452" s="45">
        <v>5.32</v>
      </c>
      <c r="C1452">
        <v>4.79</v>
      </c>
      <c r="D1452" s="42">
        <v>43831</v>
      </c>
      <c r="E1452" s="40">
        <v>37.311400000000013</v>
      </c>
    </row>
    <row r="1453" spans="1:11" x14ac:dyDescent="0.25">
      <c r="A1453">
        <v>1</v>
      </c>
      <c r="B1453" s="45">
        <v>5.32</v>
      </c>
      <c r="C1453">
        <v>4.79</v>
      </c>
      <c r="D1453" s="43">
        <v>43862</v>
      </c>
      <c r="E1453" s="40">
        <v>29.649400000000004</v>
      </c>
    </row>
    <row r="1454" spans="1:11" x14ac:dyDescent="0.25">
      <c r="A1454">
        <v>1</v>
      </c>
      <c r="B1454" s="45">
        <v>5.32</v>
      </c>
      <c r="C1454">
        <v>4.79</v>
      </c>
      <c r="D1454" s="42">
        <v>43891</v>
      </c>
      <c r="E1454" s="40">
        <v>29.928799999999999</v>
      </c>
    </row>
    <row r="1455" spans="1:11" x14ac:dyDescent="0.25">
      <c r="A1455">
        <v>2</v>
      </c>
      <c r="B1455" s="45">
        <v>49.75</v>
      </c>
      <c r="C1455">
        <v>44.28</v>
      </c>
      <c r="D1455" s="42">
        <v>42005</v>
      </c>
      <c r="E1455" s="40">
        <v>24.913580822488171</v>
      </c>
      <c r="J1455" s="40"/>
    </row>
    <row r="1456" spans="1:11" x14ac:dyDescent="0.25">
      <c r="A1456">
        <v>2</v>
      </c>
      <c r="B1456" s="45">
        <v>49.75</v>
      </c>
      <c r="C1456">
        <v>44.28</v>
      </c>
      <c r="D1456" s="43">
        <v>42036</v>
      </c>
      <c r="E1456" s="40">
        <v>22.144500000000004</v>
      </c>
      <c r="J1456" s="40"/>
      <c r="K1456" s="45"/>
    </row>
    <row r="1457" spans="1:11" x14ac:dyDescent="0.25">
      <c r="A1457">
        <v>2</v>
      </c>
      <c r="B1457" s="45">
        <v>49.75</v>
      </c>
      <c r="C1457">
        <v>44.28</v>
      </c>
      <c r="D1457" s="42">
        <v>42064</v>
      </c>
      <c r="E1457" s="40">
        <v>26.825399999999998</v>
      </c>
      <c r="J1457" s="40"/>
      <c r="K1457" s="45"/>
    </row>
    <row r="1458" spans="1:11" x14ac:dyDescent="0.25">
      <c r="A1458">
        <v>2</v>
      </c>
      <c r="B1458" s="45">
        <v>49.75</v>
      </c>
      <c r="C1458">
        <v>44.28</v>
      </c>
      <c r="D1458" s="43">
        <v>42095</v>
      </c>
      <c r="E1458" s="40">
        <v>30.128000000000011</v>
      </c>
      <c r="J1458" s="40"/>
      <c r="K1458" s="45"/>
    </row>
    <row r="1459" spans="1:11" x14ac:dyDescent="0.25">
      <c r="A1459">
        <v>2</v>
      </c>
      <c r="B1459" s="45">
        <v>49.75</v>
      </c>
      <c r="C1459">
        <v>44.28</v>
      </c>
      <c r="D1459" s="42">
        <v>42125</v>
      </c>
      <c r="E1459" s="40">
        <v>30.446000000000012</v>
      </c>
      <c r="J1459" s="40"/>
      <c r="K1459" s="45"/>
    </row>
    <row r="1460" spans="1:11" x14ac:dyDescent="0.25">
      <c r="A1460">
        <v>2</v>
      </c>
      <c r="B1460" s="45">
        <v>49.75</v>
      </c>
      <c r="C1460">
        <v>44.28</v>
      </c>
      <c r="D1460" s="43">
        <v>42156</v>
      </c>
      <c r="E1460" s="40">
        <v>23.013000000000002</v>
      </c>
      <c r="J1460" s="40"/>
      <c r="K1460" s="45"/>
    </row>
    <row r="1461" spans="1:11" x14ac:dyDescent="0.25">
      <c r="A1461">
        <v>2</v>
      </c>
      <c r="B1461" s="45">
        <v>49.75</v>
      </c>
      <c r="C1461">
        <v>44.28</v>
      </c>
      <c r="D1461" s="42">
        <v>42186</v>
      </c>
      <c r="E1461" s="40">
        <v>24.777600000000003</v>
      </c>
      <c r="J1461" s="40"/>
      <c r="K1461" s="45"/>
    </row>
    <row r="1462" spans="1:11" x14ac:dyDescent="0.25">
      <c r="A1462">
        <v>2</v>
      </c>
      <c r="B1462" s="45">
        <v>49.75</v>
      </c>
      <c r="C1462">
        <v>44.28</v>
      </c>
      <c r="D1462" s="43">
        <v>42217</v>
      </c>
      <c r="E1462" s="40">
        <v>28.1844</v>
      </c>
      <c r="J1462" s="40"/>
      <c r="K1462" s="45"/>
    </row>
    <row r="1463" spans="1:11" x14ac:dyDescent="0.25">
      <c r="A1463">
        <v>2</v>
      </c>
      <c r="B1463" s="45">
        <v>49.75</v>
      </c>
      <c r="C1463">
        <v>44.28</v>
      </c>
      <c r="D1463" s="42">
        <v>42248</v>
      </c>
      <c r="E1463" s="40">
        <v>28.502999999999997</v>
      </c>
      <c r="J1463" s="40"/>
      <c r="K1463" s="45"/>
    </row>
    <row r="1464" spans="1:11" x14ac:dyDescent="0.25">
      <c r="A1464">
        <v>2</v>
      </c>
      <c r="B1464" s="45">
        <v>49.75</v>
      </c>
      <c r="C1464">
        <v>44.28</v>
      </c>
      <c r="D1464" s="43">
        <v>42278</v>
      </c>
      <c r="E1464" s="40">
        <v>24.003000000000004</v>
      </c>
      <c r="J1464" s="40"/>
      <c r="K1464" s="45"/>
    </row>
    <row r="1465" spans="1:11" x14ac:dyDescent="0.25">
      <c r="A1465">
        <v>2</v>
      </c>
      <c r="B1465" s="45">
        <v>49.75</v>
      </c>
      <c r="C1465">
        <v>44.28</v>
      </c>
      <c r="D1465" s="42">
        <v>42309</v>
      </c>
      <c r="E1465" s="40">
        <v>32.347999999999999</v>
      </c>
      <c r="J1465" s="40"/>
      <c r="K1465" s="45"/>
    </row>
    <row r="1466" spans="1:11" x14ac:dyDescent="0.25">
      <c r="A1466">
        <v>2</v>
      </c>
      <c r="B1466" s="45">
        <v>49.75</v>
      </c>
      <c r="C1466">
        <v>44.28</v>
      </c>
      <c r="D1466" s="43">
        <v>42339</v>
      </c>
      <c r="E1466" s="40">
        <v>24.506999999999998</v>
      </c>
      <c r="J1466" s="40"/>
      <c r="K1466" s="45"/>
    </row>
    <row r="1467" spans="1:11" x14ac:dyDescent="0.25">
      <c r="A1467">
        <v>2</v>
      </c>
      <c r="B1467" s="45">
        <v>49.75</v>
      </c>
      <c r="C1467">
        <v>44.28</v>
      </c>
      <c r="D1467" s="42">
        <v>42370</v>
      </c>
      <c r="E1467" s="40">
        <v>28.046600000000002</v>
      </c>
      <c r="J1467" s="40"/>
      <c r="K1467" s="45"/>
    </row>
    <row r="1468" spans="1:11" x14ac:dyDescent="0.25">
      <c r="A1468">
        <v>2</v>
      </c>
      <c r="B1468" s="45">
        <v>49.75</v>
      </c>
      <c r="C1468">
        <v>44.28</v>
      </c>
      <c r="D1468" s="43">
        <v>42401</v>
      </c>
      <c r="E1468" s="40">
        <v>29.993400000000005</v>
      </c>
      <c r="J1468" s="40"/>
      <c r="K1468" s="45"/>
    </row>
    <row r="1469" spans="1:11" x14ac:dyDescent="0.25">
      <c r="A1469">
        <v>2</v>
      </c>
      <c r="B1469" s="45">
        <v>49.75</v>
      </c>
      <c r="C1469">
        <v>44.28</v>
      </c>
      <c r="D1469" s="42">
        <v>42430</v>
      </c>
      <c r="E1469" s="40">
        <v>26.921599999999998</v>
      </c>
      <c r="J1469" s="40"/>
      <c r="K1469" s="45"/>
    </row>
    <row r="1470" spans="1:11" x14ac:dyDescent="0.25">
      <c r="A1470">
        <v>2</v>
      </c>
      <c r="B1470" s="45">
        <v>49.75</v>
      </c>
      <c r="C1470">
        <v>44.28</v>
      </c>
      <c r="D1470" s="43">
        <v>42461</v>
      </c>
      <c r="E1470" s="40">
        <v>30.567600000000002</v>
      </c>
      <c r="J1470" s="40"/>
      <c r="K1470" s="45"/>
    </row>
    <row r="1471" spans="1:11" x14ac:dyDescent="0.25">
      <c r="A1471">
        <v>2</v>
      </c>
      <c r="B1471" s="45">
        <v>49.75</v>
      </c>
      <c r="C1471">
        <v>44.28</v>
      </c>
      <c r="D1471" s="42">
        <v>42491</v>
      </c>
      <c r="E1471" s="40">
        <v>30.888000000000009</v>
      </c>
      <c r="J1471" s="40"/>
      <c r="K1471" s="45"/>
    </row>
    <row r="1472" spans="1:11" x14ac:dyDescent="0.25">
      <c r="A1472">
        <v>2</v>
      </c>
      <c r="B1472" s="45">
        <v>49.75</v>
      </c>
      <c r="C1472">
        <v>44.28</v>
      </c>
      <c r="D1472" s="43">
        <v>42522</v>
      </c>
      <c r="E1472" s="40">
        <v>26.024999999999999</v>
      </c>
      <c r="J1472" s="40"/>
      <c r="K1472" s="45"/>
    </row>
    <row r="1473" spans="1:11" x14ac:dyDescent="0.25">
      <c r="A1473">
        <v>2</v>
      </c>
      <c r="B1473" s="45">
        <v>49.75</v>
      </c>
      <c r="C1473">
        <v>44.28</v>
      </c>
      <c r="D1473" s="42">
        <v>42552</v>
      </c>
      <c r="E1473" s="40">
        <v>28.027199999999997</v>
      </c>
      <c r="J1473" s="40"/>
      <c r="K1473" s="45"/>
    </row>
    <row r="1474" spans="1:11" x14ac:dyDescent="0.25">
      <c r="A1474">
        <v>2</v>
      </c>
      <c r="B1474" s="45">
        <v>49.75</v>
      </c>
      <c r="C1474">
        <v>44.28</v>
      </c>
      <c r="D1474" s="43">
        <v>42583</v>
      </c>
      <c r="E1474" s="40">
        <v>26.571000000000002</v>
      </c>
      <c r="J1474" s="40"/>
      <c r="K1474" s="45"/>
    </row>
    <row r="1475" spans="1:11" x14ac:dyDescent="0.25">
      <c r="A1475">
        <v>2</v>
      </c>
      <c r="B1475" s="45">
        <v>49.75</v>
      </c>
      <c r="C1475">
        <v>44.28</v>
      </c>
      <c r="D1475" s="42">
        <v>42614</v>
      </c>
      <c r="E1475" s="40">
        <v>32.180399999999985</v>
      </c>
      <c r="J1475" s="40"/>
      <c r="K1475" s="45"/>
    </row>
    <row r="1476" spans="1:11" x14ac:dyDescent="0.25">
      <c r="A1476">
        <v>2</v>
      </c>
      <c r="B1476" s="45">
        <v>49.75</v>
      </c>
      <c r="C1476">
        <v>44.28</v>
      </c>
      <c r="D1476" s="43">
        <v>42644</v>
      </c>
      <c r="E1476" s="40">
        <v>34.274099999999997</v>
      </c>
      <c r="J1476" s="40"/>
      <c r="K1476" s="45"/>
    </row>
    <row r="1477" spans="1:11" x14ac:dyDescent="0.25">
      <c r="A1477">
        <v>2</v>
      </c>
      <c r="B1477" s="45">
        <v>49.75</v>
      </c>
      <c r="C1477">
        <v>44.28</v>
      </c>
      <c r="D1477" s="42">
        <v>42675</v>
      </c>
      <c r="E1477" s="40">
        <v>34.5762</v>
      </c>
      <c r="J1477" s="40"/>
      <c r="K1477" s="45"/>
    </row>
    <row r="1478" spans="1:11" x14ac:dyDescent="0.25">
      <c r="A1478">
        <v>2</v>
      </c>
      <c r="B1478" s="45">
        <v>49.75</v>
      </c>
      <c r="C1478">
        <v>44.28</v>
      </c>
      <c r="D1478" s="43">
        <v>42705</v>
      </c>
      <c r="E1478" s="40">
        <v>23.866699999999998</v>
      </c>
    </row>
    <row r="1479" spans="1:11" x14ac:dyDescent="0.25">
      <c r="A1479">
        <v>2</v>
      </c>
      <c r="B1479" s="45">
        <v>49.75</v>
      </c>
      <c r="C1479">
        <v>44.28</v>
      </c>
      <c r="D1479" s="42">
        <v>42736</v>
      </c>
      <c r="E1479" s="40">
        <v>24.118900000000004</v>
      </c>
    </row>
    <row r="1480" spans="1:11" x14ac:dyDescent="0.25">
      <c r="A1480">
        <v>2</v>
      </c>
      <c r="B1480" s="45">
        <v>49.75</v>
      </c>
      <c r="C1480">
        <v>44.28</v>
      </c>
      <c r="D1480" s="43">
        <v>42767</v>
      </c>
      <c r="E1480" s="40">
        <v>18.733999999999998</v>
      </c>
    </row>
    <row r="1481" spans="1:11" x14ac:dyDescent="0.25">
      <c r="A1481">
        <v>2</v>
      </c>
      <c r="B1481" s="45">
        <v>49.75</v>
      </c>
      <c r="C1481">
        <v>44.28</v>
      </c>
      <c r="D1481" s="42">
        <v>42795</v>
      </c>
      <c r="E1481" s="40">
        <v>26.466999999999999</v>
      </c>
    </row>
    <row r="1482" spans="1:11" x14ac:dyDescent="0.25">
      <c r="A1482">
        <v>2</v>
      </c>
      <c r="B1482" s="45">
        <v>49.75</v>
      </c>
      <c r="C1482">
        <v>44.28</v>
      </c>
      <c r="D1482" s="43">
        <v>42826</v>
      </c>
      <c r="E1482" s="40">
        <v>24.843000000000004</v>
      </c>
    </row>
    <row r="1483" spans="1:11" x14ac:dyDescent="0.25">
      <c r="A1483">
        <v>2</v>
      </c>
      <c r="B1483" s="45">
        <v>49.75</v>
      </c>
      <c r="C1483">
        <v>44.28</v>
      </c>
      <c r="D1483" s="42">
        <v>42856</v>
      </c>
      <c r="E1483" s="40">
        <v>27.013000000000005</v>
      </c>
    </row>
    <row r="1484" spans="1:11" x14ac:dyDescent="0.25">
      <c r="A1484">
        <v>2</v>
      </c>
      <c r="B1484" s="45">
        <v>49.75</v>
      </c>
      <c r="C1484">
        <v>44.28</v>
      </c>
      <c r="D1484" s="43">
        <v>42887</v>
      </c>
      <c r="E1484" s="40">
        <v>19.482999999999997</v>
      </c>
    </row>
    <row r="1485" spans="1:11" x14ac:dyDescent="0.25">
      <c r="A1485">
        <v>2</v>
      </c>
      <c r="B1485" s="45">
        <v>49.75</v>
      </c>
      <c r="C1485">
        <v>44.28</v>
      </c>
      <c r="D1485" s="42">
        <v>42917</v>
      </c>
      <c r="E1485" s="40">
        <v>21.671100000000006</v>
      </c>
    </row>
    <row r="1486" spans="1:11" x14ac:dyDescent="0.25">
      <c r="A1486">
        <v>2</v>
      </c>
      <c r="B1486" s="45">
        <v>49.75</v>
      </c>
      <c r="C1486">
        <v>44.28</v>
      </c>
      <c r="D1486" s="43">
        <v>42948</v>
      </c>
      <c r="E1486" s="40">
        <v>25.870000000000005</v>
      </c>
    </row>
    <row r="1487" spans="1:11" x14ac:dyDescent="0.25">
      <c r="A1487">
        <v>2</v>
      </c>
      <c r="B1487" s="45">
        <v>49.75</v>
      </c>
      <c r="C1487">
        <v>44.28</v>
      </c>
      <c r="D1487" s="42">
        <v>42979</v>
      </c>
      <c r="E1487" s="40">
        <v>30.143999999999995</v>
      </c>
    </row>
    <row r="1488" spans="1:11" x14ac:dyDescent="0.25">
      <c r="A1488">
        <v>2</v>
      </c>
      <c r="B1488" s="45">
        <v>49.75</v>
      </c>
      <c r="C1488">
        <v>44.28</v>
      </c>
      <c r="D1488" s="43">
        <v>43009</v>
      </c>
      <c r="E1488" s="40">
        <v>24.367199999999997</v>
      </c>
    </row>
    <row r="1489" spans="1:5" x14ac:dyDescent="0.25">
      <c r="A1489">
        <v>2</v>
      </c>
      <c r="B1489" s="45">
        <v>49.75</v>
      </c>
      <c r="C1489">
        <v>44.28</v>
      </c>
      <c r="D1489" s="42">
        <v>43040</v>
      </c>
      <c r="E1489" s="40">
        <v>26.626600000000003</v>
      </c>
    </row>
    <row r="1490" spans="1:5" x14ac:dyDescent="0.25">
      <c r="A1490">
        <v>2</v>
      </c>
      <c r="B1490" s="45">
        <v>49.75</v>
      </c>
      <c r="C1490">
        <v>44.28</v>
      </c>
      <c r="D1490" s="43">
        <v>43070</v>
      </c>
      <c r="E1490" s="40">
        <v>24.861599999999999</v>
      </c>
    </row>
    <row r="1491" spans="1:5" x14ac:dyDescent="0.25">
      <c r="A1491">
        <v>2</v>
      </c>
      <c r="B1491" s="45">
        <v>49.75</v>
      </c>
      <c r="C1491">
        <v>44.28</v>
      </c>
      <c r="D1491" s="42">
        <v>43101</v>
      </c>
      <c r="E1491" s="40">
        <v>31.351500000000001</v>
      </c>
    </row>
    <row r="1492" spans="1:5" x14ac:dyDescent="0.25">
      <c r="A1492">
        <v>2</v>
      </c>
      <c r="B1492" s="45">
        <v>49.75</v>
      </c>
      <c r="C1492">
        <v>44.28</v>
      </c>
      <c r="D1492" s="43">
        <v>43132</v>
      </c>
      <c r="E1492" s="40">
        <v>23.250700000000002</v>
      </c>
    </row>
    <row r="1493" spans="1:5" x14ac:dyDescent="0.25">
      <c r="A1493">
        <v>2</v>
      </c>
      <c r="B1493" s="45">
        <v>49.75</v>
      </c>
      <c r="C1493">
        <v>44.28</v>
      </c>
      <c r="D1493" s="42">
        <v>43160</v>
      </c>
      <c r="E1493" s="40">
        <v>25.652399999999997</v>
      </c>
    </row>
    <row r="1494" spans="1:5" x14ac:dyDescent="0.25">
      <c r="A1494">
        <v>2</v>
      </c>
      <c r="B1494" s="45">
        <v>49.75</v>
      </c>
      <c r="C1494">
        <v>44.28</v>
      </c>
      <c r="D1494" s="43">
        <v>43191</v>
      </c>
      <c r="E1494" s="40">
        <v>32.342999999999996</v>
      </c>
    </row>
    <row r="1495" spans="1:5" x14ac:dyDescent="0.25">
      <c r="A1495">
        <v>2</v>
      </c>
      <c r="B1495" s="45">
        <v>49.75</v>
      </c>
      <c r="C1495">
        <v>44.28</v>
      </c>
      <c r="D1495" s="42">
        <v>43221</v>
      </c>
      <c r="E1495" s="40">
        <v>32.695499999999996</v>
      </c>
    </row>
    <row r="1496" spans="1:5" x14ac:dyDescent="0.25">
      <c r="A1496">
        <v>2</v>
      </c>
      <c r="B1496" s="45">
        <v>49.75</v>
      </c>
      <c r="C1496">
        <v>44.28</v>
      </c>
      <c r="D1496" s="43">
        <v>43252</v>
      </c>
      <c r="E1496" s="40">
        <v>21.991</v>
      </c>
    </row>
    <row r="1497" spans="1:5" x14ac:dyDescent="0.25">
      <c r="A1497">
        <v>2</v>
      </c>
      <c r="B1497" s="45">
        <v>49.75</v>
      </c>
      <c r="C1497">
        <v>44.28</v>
      </c>
      <c r="D1497" s="42">
        <v>43282</v>
      </c>
      <c r="E1497" s="40">
        <v>28.934099999999997</v>
      </c>
    </row>
    <row r="1498" spans="1:5" x14ac:dyDescent="0.25">
      <c r="A1498">
        <v>2</v>
      </c>
      <c r="B1498" s="45">
        <v>49.75</v>
      </c>
      <c r="C1498">
        <v>44.28</v>
      </c>
      <c r="D1498" s="43">
        <v>43313</v>
      </c>
      <c r="E1498" s="40">
        <v>22.492000000000001</v>
      </c>
    </row>
    <row r="1499" spans="1:5" x14ac:dyDescent="0.25">
      <c r="A1499">
        <v>2</v>
      </c>
      <c r="B1499" s="45">
        <v>49.75</v>
      </c>
      <c r="C1499">
        <v>44.28</v>
      </c>
      <c r="D1499" s="42">
        <v>43344</v>
      </c>
      <c r="E1499" s="40">
        <v>27.257999999999999</v>
      </c>
    </row>
    <row r="1500" spans="1:5" x14ac:dyDescent="0.25">
      <c r="A1500">
        <v>2</v>
      </c>
      <c r="B1500" s="45">
        <v>49.75</v>
      </c>
      <c r="C1500">
        <v>44.28</v>
      </c>
      <c r="D1500" s="43">
        <v>43374</v>
      </c>
      <c r="E1500" s="40">
        <v>29.777800000000003</v>
      </c>
    </row>
    <row r="1501" spans="1:5" x14ac:dyDescent="0.25">
      <c r="A1501">
        <v>2</v>
      </c>
      <c r="B1501" s="45">
        <v>49.75</v>
      </c>
      <c r="C1501">
        <v>44.28</v>
      </c>
      <c r="D1501" s="42">
        <v>43405</v>
      </c>
      <c r="E1501" s="40">
        <v>25.45620000000001</v>
      </c>
    </row>
    <row r="1502" spans="1:5" x14ac:dyDescent="0.25">
      <c r="A1502">
        <v>2</v>
      </c>
      <c r="B1502" s="45">
        <v>49.75</v>
      </c>
      <c r="C1502">
        <v>44.28</v>
      </c>
      <c r="D1502" s="43">
        <v>43435</v>
      </c>
      <c r="E1502" s="40">
        <v>23.396000000000001</v>
      </c>
    </row>
    <row r="1503" spans="1:5" x14ac:dyDescent="0.25">
      <c r="A1503">
        <v>2</v>
      </c>
      <c r="B1503" s="45">
        <v>49.75</v>
      </c>
      <c r="C1503">
        <v>44.28</v>
      </c>
      <c r="D1503" s="42">
        <v>43466</v>
      </c>
      <c r="E1503" s="40">
        <v>25.980900000000002</v>
      </c>
    </row>
    <row r="1504" spans="1:5" x14ac:dyDescent="0.25">
      <c r="A1504">
        <v>2</v>
      </c>
      <c r="B1504" s="45">
        <v>49.75</v>
      </c>
      <c r="C1504">
        <v>44.28</v>
      </c>
      <c r="D1504" s="43">
        <v>43497</v>
      </c>
      <c r="E1504" s="40">
        <v>35.728500000000004</v>
      </c>
    </row>
    <row r="1505" spans="1:5" x14ac:dyDescent="0.25">
      <c r="A1505">
        <v>2</v>
      </c>
      <c r="B1505" s="45">
        <v>49.75</v>
      </c>
      <c r="C1505">
        <v>44.28</v>
      </c>
      <c r="D1505" s="42">
        <v>43525</v>
      </c>
      <c r="E1505" s="40">
        <v>33.653200000000005</v>
      </c>
    </row>
    <row r="1506" spans="1:5" x14ac:dyDescent="0.25">
      <c r="A1506">
        <v>2</v>
      </c>
      <c r="B1506" s="45">
        <v>49.75</v>
      </c>
      <c r="C1506">
        <v>44.28</v>
      </c>
      <c r="D1506" s="43">
        <v>43556</v>
      </c>
      <c r="E1506" s="40">
        <v>31.5809</v>
      </c>
    </row>
    <row r="1507" spans="1:5" x14ac:dyDescent="0.25">
      <c r="A1507">
        <v>2</v>
      </c>
      <c r="B1507" s="45">
        <v>49.75</v>
      </c>
      <c r="C1507">
        <v>44.28</v>
      </c>
      <c r="D1507" s="42">
        <v>43586</v>
      </c>
      <c r="E1507" s="40">
        <v>26.984099999999998</v>
      </c>
    </row>
    <row r="1508" spans="1:5" x14ac:dyDescent="0.25">
      <c r="A1508">
        <v>2</v>
      </c>
      <c r="B1508" s="45">
        <v>49.75</v>
      </c>
      <c r="C1508">
        <v>44.28</v>
      </c>
      <c r="D1508" s="43">
        <v>43617</v>
      </c>
      <c r="E1508" s="40">
        <v>34.668200000000013</v>
      </c>
    </row>
    <row r="1509" spans="1:5" x14ac:dyDescent="0.25">
      <c r="A1509">
        <v>2</v>
      </c>
      <c r="B1509" s="45">
        <v>49.75</v>
      </c>
      <c r="C1509">
        <v>44.28</v>
      </c>
      <c r="D1509" s="42">
        <v>43647</v>
      </c>
      <c r="E1509" s="40">
        <v>30.014399999999998</v>
      </c>
    </row>
    <row r="1510" spans="1:5" x14ac:dyDescent="0.25">
      <c r="A1510">
        <v>2</v>
      </c>
      <c r="B1510" s="45">
        <v>49.75</v>
      </c>
      <c r="C1510">
        <v>44.28</v>
      </c>
      <c r="D1510" s="43">
        <v>43678</v>
      </c>
      <c r="E1510" s="40">
        <v>32.877000000000002</v>
      </c>
    </row>
    <row r="1511" spans="1:5" x14ac:dyDescent="0.25">
      <c r="A1511">
        <v>2</v>
      </c>
      <c r="B1511" s="45">
        <v>49.75</v>
      </c>
      <c r="C1511">
        <v>44.28</v>
      </c>
      <c r="D1511" s="42">
        <v>43709</v>
      </c>
      <c r="E1511" s="40">
        <v>35.78540000000001</v>
      </c>
    </row>
    <row r="1512" spans="1:5" x14ac:dyDescent="0.25">
      <c r="A1512">
        <v>2</v>
      </c>
      <c r="B1512" s="45">
        <v>49.75</v>
      </c>
      <c r="C1512">
        <v>44.28</v>
      </c>
      <c r="D1512" s="43">
        <v>43739</v>
      </c>
      <c r="E1512" s="40">
        <v>25.866999999999997</v>
      </c>
    </row>
    <row r="1513" spans="1:5" x14ac:dyDescent="0.25">
      <c r="A1513">
        <v>2</v>
      </c>
      <c r="B1513" s="45">
        <v>49.75</v>
      </c>
      <c r="C1513">
        <v>44.28</v>
      </c>
      <c r="D1513" s="42">
        <v>43770</v>
      </c>
      <c r="E1513" s="40">
        <v>39.196499999999993</v>
      </c>
    </row>
    <row r="1514" spans="1:5" x14ac:dyDescent="0.25">
      <c r="A1514">
        <v>2</v>
      </c>
      <c r="B1514" s="45">
        <v>49.75</v>
      </c>
      <c r="C1514">
        <v>44.28</v>
      </c>
      <c r="D1514" s="43">
        <v>43800</v>
      </c>
      <c r="E1514" s="40">
        <v>39.605999999999995</v>
      </c>
    </row>
    <row r="1515" spans="1:5" x14ac:dyDescent="0.25">
      <c r="A1515">
        <v>2</v>
      </c>
      <c r="B1515" s="45">
        <v>49.75</v>
      </c>
      <c r="C1515">
        <v>44.28</v>
      </c>
      <c r="D1515" s="42">
        <v>43831</v>
      </c>
      <c r="E1515" s="40">
        <v>39.976500000000009</v>
      </c>
    </row>
    <row r="1516" spans="1:5" x14ac:dyDescent="0.25">
      <c r="A1516">
        <v>2</v>
      </c>
      <c r="B1516" s="45">
        <v>49.75</v>
      </c>
      <c r="C1516">
        <v>44.28</v>
      </c>
      <c r="D1516" s="43">
        <v>43862</v>
      </c>
      <c r="E1516" s="40">
        <v>29.649400000000004</v>
      </c>
    </row>
    <row r="1517" spans="1:5" x14ac:dyDescent="0.25">
      <c r="A1517">
        <v>2</v>
      </c>
      <c r="B1517" s="45">
        <v>49.75</v>
      </c>
      <c r="C1517">
        <v>44.28</v>
      </c>
      <c r="D1517" s="42">
        <v>43891</v>
      </c>
      <c r="E1517" s="40">
        <v>40.811999999999998</v>
      </c>
    </row>
    <row r="1518" spans="1:5" x14ac:dyDescent="0.25">
      <c r="A1518">
        <v>3</v>
      </c>
      <c r="B1518" s="45">
        <v>36.229999999999997</v>
      </c>
      <c r="C1518">
        <v>27.9</v>
      </c>
      <c r="D1518" s="42">
        <v>42005</v>
      </c>
      <c r="E1518" s="40">
        <v>27.844590331016189</v>
      </c>
    </row>
    <row r="1519" spans="1:5" x14ac:dyDescent="0.25">
      <c r="A1519">
        <v>3</v>
      </c>
      <c r="B1519" s="45">
        <v>36.229999999999997</v>
      </c>
      <c r="C1519">
        <v>27.9</v>
      </c>
      <c r="D1519" s="43">
        <v>42036</v>
      </c>
      <c r="E1519" s="40">
        <v>25.097100000000005</v>
      </c>
    </row>
    <row r="1520" spans="1:5" x14ac:dyDescent="0.25">
      <c r="A1520">
        <v>3</v>
      </c>
      <c r="B1520" s="45">
        <v>36.229999999999997</v>
      </c>
      <c r="C1520">
        <v>27.9</v>
      </c>
      <c r="D1520" s="42">
        <v>42064</v>
      </c>
      <c r="E1520" s="40">
        <v>25.335100000000001</v>
      </c>
    </row>
    <row r="1521" spans="1:5" x14ac:dyDescent="0.25">
      <c r="A1521">
        <v>3</v>
      </c>
      <c r="B1521" s="45">
        <v>36.229999999999997</v>
      </c>
      <c r="C1521">
        <v>27.9</v>
      </c>
      <c r="D1521" s="43">
        <v>42095</v>
      </c>
      <c r="E1521" s="40">
        <v>27.115200000000005</v>
      </c>
    </row>
    <row r="1522" spans="1:5" x14ac:dyDescent="0.25">
      <c r="A1522">
        <v>3</v>
      </c>
      <c r="B1522" s="45">
        <v>36.229999999999997</v>
      </c>
      <c r="C1522">
        <v>27.9</v>
      </c>
      <c r="D1522" s="42">
        <v>42125</v>
      </c>
      <c r="E1522" s="40">
        <v>24.356800000000007</v>
      </c>
    </row>
    <row r="1523" spans="1:5" x14ac:dyDescent="0.25">
      <c r="A1523">
        <v>3</v>
      </c>
      <c r="B1523" s="45">
        <v>36.229999999999997</v>
      </c>
      <c r="C1523">
        <v>27.9</v>
      </c>
      <c r="D1523" s="43">
        <v>42156</v>
      </c>
      <c r="E1523" s="40">
        <v>29.149800000000003</v>
      </c>
    </row>
    <row r="1524" spans="1:5" x14ac:dyDescent="0.25">
      <c r="A1524">
        <v>3</v>
      </c>
      <c r="B1524" s="45">
        <v>36.229999999999997</v>
      </c>
      <c r="C1524">
        <v>27.9</v>
      </c>
      <c r="D1524" s="42">
        <v>42186</v>
      </c>
      <c r="E1524" s="40">
        <v>24.777600000000003</v>
      </c>
    </row>
    <row r="1525" spans="1:5" x14ac:dyDescent="0.25">
      <c r="A1525">
        <v>3</v>
      </c>
      <c r="B1525" s="45">
        <v>36.229999999999997</v>
      </c>
      <c r="C1525">
        <v>27.9</v>
      </c>
      <c r="D1525" s="43">
        <v>42217</v>
      </c>
      <c r="E1525" s="40">
        <v>29.750200000000003</v>
      </c>
    </row>
    <row r="1526" spans="1:5" x14ac:dyDescent="0.25">
      <c r="A1526">
        <v>3</v>
      </c>
      <c r="B1526" s="45">
        <v>36.229999999999997</v>
      </c>
      <c r="C1526">
        <v>27.9</v>
      </c>
      <c r="D1526" s="42">
        <v>42248</v>
      </c>
      <c r="E1526" s="40">
        <v>28.502999999999997</v>
      </c>
    </row>
    <row r="1527" spans="1:5" x14ac:dyDescent="0.25">
      <c r="A1527">
        <v>3</v>
      </c>
      <c r="B1527" s="45">
        <v>36.229999999999997</v>
      </c>
      <c r="C1527">
        <v>27.9</v>
      </c>
      <c r="D1527" s="43">
        <v>42278</v>
      </c>
      <c r="E1527" s="40">
        <v>28.803600000000007</v>
      </c>
    </row>
    <row r="1528" spans="1:5" x14ac:dyDescent="0.25">
      <c r="A1528">
        <v>3</v>
      </c>
      <c r="B1528" s="45">
        <v>36.229999999999997</v>
      </c>
      <c r="C1528">
        <v>27.9</v>
      </c>
      <c r="D1528" s="42">
        <v>42309</v>
      </c>
      <c r="E1528" s="40">
        <v>29.113199999999996</v>
      </c>
    </row>
    <row r="1529" spans="1:5" x14ac:dyDescent="0.25">
      <c r="A1529">
        <v>3</v>
      </c>
      <c r="B1529" s="45">
        <v>36.229999999999997</v>
      </c>
      <c r="C1529">
        <v>27.9</v>
      </c>
      <c r="D1529" s="43">
        <v>42339</v>
      </c>
      <c r="E1529" s="40">
        <v>27.7746</v>
      </c>
    </row>
    <row r="1530" spans="1:5" x14ac:dyDescent="0.25">
      <c r="A1530">
        <v>3</v>
      </c>
      <c r="B1530" s="45">
        <v>36.229999999999997</v>
      </c>
      <c r="C1530">
        <v>27.9</v>
      </c>
      <c r="D1530" s="42">
        <v>42370</v>
      </c>
      <c r="E1530" s="40">
        <v>29.696399999999997</v>
      </c>
    </row>
    <row r="1531" spans="1:5" x14ac:dyDescent="0.25">
      <c r="A1531">
        <v>3</v>
      </c>
      <c r="B1531" s="45">
        <v>36.229999999999997</v>
      </c>
      <c r="C1531">
        <v>27.9</v>
      </c>
      <c r="D1531" s="43">
        <v>42401</v>
      </c>
      <c r="E1531" s="40">
        <v>24.994500000000002</v>
      </c>
    </row>
    <row r="1532" spans="1:5" x14ac:dyDescent="0.25">
      <c r="A1532">
        <v>3</v>
      </c>
      <c r="B1532" s="45">
        <v>36.229999999999997</v>
      </c>
      <c r="C1532">
        <v>27.9</v>
      </c>
      <c r="D1532" s="42">
        <v>42430</v>
      </c>
      <c r="E1532" s="40">
        <v>25.238999999999997</v>
      </c>
    </row>
    <row r="1533" spans="1:5" x14ac:dyDescent="0.25">
      <c r="A1533">
        <v>3</v>
      </c>
      <c r="B1533" s="45">
        <v>36.229999999999997</v>
      </c>
      <c r="C1533">
        <v>27.9</v>
      </c>
      <c r="D1533" s="43">
        <v>42461</v>
      </c>
      <c r="E1533" s="40">
        <v>27.171200000000002</v>
      </c>
    </row>
    <row r="1534" spans="1:5" x14ac:dyDescent="0.25">
      <c r="A1534">
        <v>3</v>
      </c>
      <c r="B1534" s="45">
        <v>36.229999999999997</v>
      </c>
      <c r="C1534">
        <v>27.9</v>
      </c>
      <c r="D1534" s="42">
        <v>42491</v>
      </c>
      <c r="E1534" s="40">
        <v>27.45600000000001</v>
      </c>
    </row>
    <row r="1535" spans="1:5" x14ac:dyDescent="0.25">
      <c r="A1535">
        <v>3</v>
      </c>
      <c r="B1535" s="45">
        <v>36.229999999999997</v>
      </c>
      <c r="C1535">
        <v>27.9</v>
      </c>
      <c r="D1535" s="43">
        <v>42522</v>
      </c>
      <c r="E1535" s="40">
        <v>32.965000000000003</v>
      </c>
    </row>
    <row r="1536" spans="1:5" x14ac:dyDescent="0.25">
      <c r="A1536">
        <v>3</v>
      </c>
      <c r="B1536" s="45">
        <v>36.229999999999997</v>
      </c>
      <c r="C1536">
        <v>27.9</v>
      </c>
      <c r="D1536" s="42">
        <v>42552</v>
      </c>
      <c r="E1536" s="40">
        <v>31.530599999999996</v>
      </c>
    </row>
    <row r="1537" spans="1:5" x14ac:dyDescent="0.25">
      <c r="A1537">
        <v>3</v>
      </c>
      <c r="B1537" s="45">
        <v>36.229999999999997</v>
      </c>
      <c r="C1537">
        <v>27.9</v>
      </c>
      <c r="D1537" s="43">
        <v>42583</v>
      </c>
      <c r="E1537" s="40">
        <v>31.885200000000001</v>
      </c>
    </row>
    <row r="1538" spans="1:5" x14ac:dyDescent="0.25">
      <c r="A1538">
        <v>3</v>
      </c>
      <c r="B1538" s="45">
        <v>36.229999999999997</v>
      </c>
      <c r="C1538">
        <v>27.9</v>
      </c>
      <c r="D1538" s="42">
        <v>42614</v>
      </c>
      <c r="E1538" s="40">
        <v>33.968199999999982</v>
      </c>
    </row>
    <row r="1539" spans="1:5" x14ac:dyDescent="0.25">
      <c r="A1539">
        <v>3</v>
      </c>
      <c r="B1539" s="45">
        <v>36.229999999999997</v>
      </c>
      <c r="C1539">
        <v>27.9</v>
      </c>
      <c r="D1539" s="43">
        <v>42644</v>
      </c>
      <c r="E1539" s="40">
        <v>28.862399999999997</v>
      </c>
    </row>
    <row r="1540" spans="1:5" x14ac:dyDescent="0.25">
      <c r="A1540">
        <v>3</v>
      </c>
      <c r="B1540" s="45">
        <v>36.229999999999997</v>
      </c>
      <c r="C1540">
        <v>27.9</v>
      </c>
      <c r="D1540" s="42">
        <v>42675</v>
      </c>
      <c r="E1540" s="40">
        <v>29.116799999999998</v>
      </c>
    </row>
    <row r="1541" spans="1:5" x14ac:dyDescent="0.25">
      <c r="A1541">
        <v>3</v>
      </c>
      <c r="B1541" s="45">
        <v>36.229999999999997</v>
      </c>
      <c r="C1541">
        <v>27.9</v>
      </c>
      <c r="D1541" s="43">
        <v>42705</v>
      </c>
      <c r="E1541" s="40">
        <v>18.358999999999998</v>
      </c>
    </row>
    <row r="1542" spans="1:5" x14ac:dyDescent="0.25">
      <c r="A1542">
        <v>3</v>
      </c>
      <c r="B1542" s="45">
        <v>36.229999999999997</v>
      </c>
      <c r="C1542">
        <v>27.9</v>
      </c>
      <c r="D1542" s="42">
        <v>42736</v>
      </c>
      <c r="E1542" s="40">
        <v>24.118900000000004</v>
      </c>
    </row>
    <row r="1543" spans="1:5" x14ac:dyDescent="0.25">
      <c r="A1543">
        <v>3</v>
      </c>
      <c r="B1543" s="45">
        <v>36.229999999999997</v>
      </c>
      <c r="C1543">
        <v>27.9</v>
      </c>
      <c r="D1543" s="43">
        <v>42767</v>
      </c>
      <c r="E1543" s="40">
        <v>22.480799999999995</v>
      </c>
    </row>
    <row r="1544" spans="1:5" x14ac:dyDescent="0.25">
      <c r="A1544">
        <v>3</v>
      </c>
      <c r="B1544" s="45">
        <v>36.229999999999997</v>
      </c>
      <c r="C1544">
        <v>27.9</v>
      </c>
      <c r="D1544" s="42">
        <v>42795</v>
      </c>
      <c r="E1544" s="40">
        <v>22.685999999999996</v>
      </c>
    </row>
    <row r="1545" spans="1:5" x14ac:dyDescent="0.25">
      <c r="A1545">
        <v>3</v>
      </c>
      <c r="B1545" s="45">
        <v>36.229999999999997</v>
      </c>
      <c r="C1545">
        <v>27.9</v>
      </c>
      <c r="D1545" s="43">
        <v>42826</v>
      </c>
      <c r="E1545" s="40">
        <v>28.665000000000003</v>
      </c>
    </row>
    <row r="1546" spans="1:5" x14ac:dyDescent="0.25">
      <c r="A1546">
        <v>3</v>
      </c>
      <c r="B1546" s="45">
        <v>36.229999999999997</v>
      </c>
      <c r="C1546">
        <v>27.9</v>
      </c>
      <c r="D1546" s="42">
        <v>42856</v>
      </c>
      <c r="E1546" s="40">
        <v>19.295000000000002</v>
      </c>
    </row>
    <row r="1547" spans="1:5" x14ac:dyDescent="0.25">
      <c r="A1547">
        <v>3</v>
      </c>
      <c r="B1547" s="45">
        <v>36.229999999999997</v>
      </c>
      <c r="C1547">
        <v>27.9</v>
      </c>
      <c r="D1547" s="43">
        <v>42887</v>
      </c>
      <c r="E1547" s="40">
        <v>27.276199999999996</v>
      </c>
    </row>
    <row r="1548" spans="1:5" x14ac:dyDescent="0.25">
      <c r="A1548">
        <v>3</v>
      </c>
      <c r="B1548" s="45">
        <v>36.229999999999997</v>
      </c>
      <c r="C1548">
        <v>27.9</v>
      </c>
      <c r="D1548" s="42">
        <v>42917</v>
      </c>
      <c r="E1548" s="40">
        <v>19.701000000000008</v>
      </c>
    </row>
    <row r="1549" spans="1:5" x14ac:dyDescent="0.25">
      <c r="A1549">
        <v>3</v>
      </c>
      <c r="B1549" s="45">
        <v>36.229999999999997</v>
      </c>
      <c r="C1549">
        <v>27.9</v>
      </c>
      <c r="D1549" s="43">
        <v>42948</v>
      </c>
      <c r="E1549" s="40">
        <v>19.900000000000006</v>
      </c>
    </row>
    <row r="1550" spans="1:5" x14ac:dyDescent="0.25">
      <c r="A1550">
        <v>3</v>
      </c>
      <c r="B1550" s="45">
        <v>36.229999999999997</v>
      </c>
      <c r="C1550">
        <v>27.9</v>
      </c>
      <c r="D1550" s="42">
        <v>42979</v>
      </c>
      <c r="E1550" s="40">
        <v>24.115199999999998</v>
      </c>
    </row>
    <row r="1551" spans="1:5" x14ac:dyDescent="0.25">
      <c r="A1551">
        <v>3</v>
      </c>
      <c r="B1551" s="45">
        <v>36.229999999999997</v>
      </c>
      <c r="C1551">
        <v>27.9</v>
      </c>
      <c r="D1551" s="43">
        <v>43009</v>
      </c>
      <c r="E1551" s="40">
        <v>30.458999999999996</v>
      </c>
    </row>
    <row r="1552" spans="1:5" x14ac:dyDescent="0.25">
      <c r="A1552">
        <v>3</v>
      </c>
      <c r="B1552" s="45">
        <v>36.229999999999997</v>
      </c>
      <c r="C1552">
        <v>27.9</v>
      </c>
      <c r="D1552" s="42">
        <v>43040</v>
      </c>
      <c r="E1552" s="40">
        <v>26.626600000000003</v>
      </c>
    </row>
    <row r="1553" spans="1:5" x14ac:dyDescent="0.25">
      <c r="A1553">
        <v>3</v>
      </c>
      <c r="B1553" s="45">
        <v>36.229999999999997</v>
      </c>
      <c r="C1553">
        <v>27.9</v>
      </c>
      <c r="D1553" s="43">
        <v>43070</v>
      </c>
      <c r="E1553" s="40">
        <v>20.718000000000004</v>
      </c>
    </row>
    <row r="1554" spans="1:5" x14ac:dyDescent="0.25">
      <c r="A1554">
        <v>3</v>
      </c>
      <c r="B1554" s="45">
        <v>36.229999999999997</v>
      </c>
      <c r="C1554">
        <v>27.9</v>
      </c>
      <c r="D1554" s="42">
        <v>43101</v>
      </c>
      <c r="E1554" s="40">
        <v>27.171300000000002</v>
      </c>
    </row>
    <row r="1555" spans="1:5" x14ac:dyDescent="0.25">
      <c r="A1555">
        <v>3</v>
      </c>
      <c r="B1555" s="45">
        <v>36.229999999999997</v>
      </c>
      <c r="C1555">
        <v>27.9</v>
      </c>
      <c r="D1555" s="43">
        <v>43132</v>
      </c>
      <c r="E1555" s="40">
        <v>25.3644</v>
      </c>
    </row>
    <row r="1556" spans="1:5" x14ac:dyDescent="0.25">
      <c r="A1556">
        <v>3</v>
      </c>
      <c r="B1556" s="45">
        <v>36.229999999999997</v>
      </c>
      <c r="C1556">
        <v>27.9</v>
      </c>
      <c r="D1556" s="42">
        <v>43160</v>
      </c>
      <c r="E1556" s="40">
        <v>21.376999999999999</v>
      </c>
    </row>
    <row r="1557" spans="1:5" x14ac:dyDescent="0.25">
      <c r="A1557">
        <v>3</v>
      </c>
      <c r="B1557" s="45">
        <v>36.229999999999997</v>
      </c>
      <c r="C1557">
        <v>27.9</v>
      </c>
      <c r="D1557" s="43">
        <v>43191</v>
      </c>
      <c r="E1557" s="40">
        <v>28.030600000000003</v>
      </c>
    </row>
    <row r="1558" spans="1:5" x14ac:dyDescent="0.25">
      <c r="A1558">
        <v>3</v>
      </c>
      <c r="B1558" s="45">
        <v>36.229999999999997</v>
      </c>
      <c r="C1558">
        <v>27.9</v>
      </c>
      <c r="D1558" s="42">
        <v>43221</v>
      </c>
      <c r="E1558" s="40">
        <v>23.976700000000001</v>
      </c>
    </row>
    <row r="1559" spans="1:5" x14ac:dyDescent="0.25">
      <c r="A1559">
        <v>3</v>
      </c>
      <c r="B1559" s="45">
        <v>36.229999999999997</v>
      </c>
      <c r="C1559">
        <v>27.9</v>
      </c>
      <c r="D1559" s="43">
        <v>43252</v>
      </c>
      <c r="E1559" s="40">
        <v>21.991</v>
      </c>
    </row>
    <row r="1560" spans="1:5" x14ac:dyDescent="0.25">
      <c r="A1560">
        <v>3</v>
      </c>
      <c r="B1560" s="45">
        <v>36.229999999999997</v>
      </c>
      <c r="C1560">
        <v>27.9</v>
      </c>
      <c r="D1560" s="42">
        <v>43282</v>
      </c>
      <c r="E1560" s="40">
        <v>22.256999999999998</v>
      </c>
    </row>
    <row r="1561" spans="1:5" x14ac:dyDescent="0.25">
      <c r="A1561">
        <v>3</v>
      </c>
      <c r="B1561" s="45">
        <v>36.229999999999997</v>
      </c>
      <c r="C1561">
        <v>27.9</v>
      </c>
      <c r="D1561" s="43">
        <v>43313</v>
      </c>
      <c r="E1561" s="40">
        <v>22.492000000000001</v>
      </c>
    </row>
    <row r="1562" spans="1:5" x14ac:dyDescent="0.25">
      <c r="A1562">
        <v>3</v>
      </c>
      <c r="B1562" s="45">
        <v>36.229999999999997</v>
      </c>
      <c r="C1562">
        <v>27.9</v>
      </c>
      <c r="D1562" s="42">
        <v>43344</v>
      </c>
      <c r="E1562" s="40">
        <v>27.257999999999999</v>
      </c>
    </row>
    <row r="1563" spans="1:5" x14ac:dyDescent="0.25">
      <c r="A1563">
        <v>3</v>
      </c>
      <c r="B1563" s="45">
        <v>36.229999999999997</v>
      </c>
      <c r="C1563">
        <v>27.9</v>
      </c>
      <c r="D1563" s="43">
        <v>43374</v>
      </c>
      <c r="E1563" s="40">
        <v>29.777800000000003</v>
      </c>
    </row>
    <row r="1564" spans="1:5" x14ac:dyDescent="0.25">
      <c r="A1564">
        <v>3</v>
      </c>
      <c r="B1564" s="45">
        <v>36.229999999999997</v>
      </c>
      <c r="C1564">
        <v>27.9</v>
      </c>
      <c r="D1564" s="42">
        <v>43405</v>
      </c>
      <c r="E1564" s="40">
        <v>23.14200000000001</v>
      </c>
    </row>
    <row r="1565" spans="1:5" x14ac:dyDescent="0.25">
      <c r="A1565">
        <v>3</v>
      </c>
      <c r="B1565" s="45">
        <v>36.229999999999997</v>
      </c>
      <c r="C1565">
        <v>27.9</v>
      </c>
      <c r="D1565" s="43">
        <v>43435</v>
      </c>
      <c r="E1565" s="40">
        <v>30.414800000000003</v>
      </c>
    </row>
    <row r="1566" spans="1:5" x14ac:dyDescent="0.25">
      <c r="A1566">
        <v>3</v>
      </c>
      <c r="B1566" s="45">
        <v>36.229999999999997</v>
      </c>
      <c r="C1566">
        <v>27.9</v>
      </c>
      <c r="D1566" s="42">
        <v>43466</v>
      </c>
      <c r="E1566" s="40">
        <v>30.704700000000006</v>
      </c>
    </row>
    <row r="1567" spans="1:5" x14ac:dyDescent="0.25">
      <c r="A1567">
        <v>3</v>
      </c>
      <c r="B1567" s="45">
        <v>36.229999999999997</v>
      </c>
      <c r="C1567">
        <v>27.9</v>
      </c>
      <c r="D1567" s="43">
        <v>43497</v>
      </c>
      <c r="E1567" s="40">
        <v>28.582800000000002</v>
      </c>
    </row>
    <row r="1568" spans="1:5" x14ac:dyDescent="0.25">
      <c r="A1568">
        <v>3</v>
      </c>
      <c r="B1568" s="45">
        <v>36.229999999999997</v>
      </c>
      <c r="C1568">
        <v>27.9</v>
      </c>
      <c r="D1568" s="42">
        <v>43525</v>
      </c>
      <c r="E1568" s="40">
        <v>33.653200000000005</v>
      </c>
    </row>
    <row r="1569" spans="1:5" x14ac:dyDescent="0.25">
      <c r="A1569">
        <v>3</v>
      </c>
      <c r="B1569" s="45">
        <v>36.229999999999997</v>
      </c>
      <c r="C1569">
        <v>27.9</v>
      </c>
      <c r="D1569" s="43">
        <v>43556</v>
      </c>
      <c r="E1569" s="40">
        <v>26.722299999999997</v>
      </c>
    </row>
    <row r="1570" spans="1:5" x14ac:dyDescent="0.25">
      <c r="A1570">
        <v>3</v>
      </c>
      <c r="B1570" s="45">
        <v>36.229999999999997</v>
      </c>
      <c r="C1570">
        <v>27.9</v>
      </c>
      <c r="D1570" s="42">
        <v>43586</v>
      </c>
      <c r="E1570" s="40">
        <v>24.530999999999999</v>
      </c>
    </row>
    <row r="1571" spans="1:5" x14ac:dyDescent="0.25">
      <c r="A1571">
        <v>3</v>
      </c>
      <c r="B1571" s="45">
        <v>36.229999999999997</v>
      </c>
      <c r="C1571">
        <v>27.9</v>
      </c>
      <c r="D1571" s="43">
        <v>43617</v>
      </c>
      <c r="E1571" s="40">
        <v>34.668200000000013</v>
      </c>
    </row>
    <row r="1572" spans="1:5" x14ac:dyDescent="0.25">
      <c r="A1572">
        <v>3</v>
      </c>
      <c r="B1572" s="45">
        <v>36.229999999999997</v>
      </c>
      <c r="C1572">
        <v>27.9</v>
      </c>
      <c r="D1572" s="42">
        <v>43647</v>
      </c>
      <c r="E1572" s="40">
        <v>30.014399999999998</v>
      </c>
    </row>
    <row r="1573" spans="1:5" x14ac:dyDescent="0.25">
      <c r="A1573">
        <v>3</v>
      </c>
      <c r="B1573" s="45">
        <v>36.229999999999997</v>
      </c>
      <c r="C1573">
        <v>27.9</v>
      </c>
      <c r="D1573" s="43">
        <v>43678</v>
      </c>
      <c r="E1573" s="40">
        <v>27.818999999999999</v>
      </c>
    </row>
    <row r="1574" spans="1:5" x14ac:dyDescent="0.25">
      <c r="A1574">
        <v>3</v>
      </c>
      <c r="B1574" s="45">
        <v>36.229999999999997</v>
      </c>
      <c r="C1574">
        <v>27.9</v>
      </c>
      <c r="D1574" s="42">
        <v>43709</v>
      </c>
      <c r="E1574" s="40">
        <v>35.78540000000001</v>
      </c>
    </row>
    <row r="1575" spans="1:5" x14ac:dyDescent="0.25">
      <c r="A1575">
        <v>3</v>
      </c>
      <c r="B1575" s="45">
        <v>36.229999999999997</v>
      </c>
      <c r="C1575">
        <v>27.9</v>
      </c>
      <c r="D1575" s="43">
        <v>43739</v>
      </c>
      <c r="E1575" s="40">
        <v>31.040399999999995</v>
      </c>
    </row>
    <row r="1576" spans="1:5" x14ac:dyDescent="0.25">
      <c r="A1576">
        <v>3</v>
      </c>
      <c r="B1576" s="45">
        <v>36.229999999999997</v>
      </c>
      <c r="C1576">
        <v>27.9</v>
      </c>
      <c r="D1576" s="42">
        <v>43770</v>
      </c>
      <c r="E1576" s="40">
        <v>28.744099999999992</v>
      </c>
    </row>
    <row r="1577" spans="1:5" x14ac:dyDescent="0.25">
      <c r="A1577">
        <v>3</v>
      </c>
      <c r="B1577" s="45">
        <v>36.229999999999997</v>
      </c>
      <c r="C1577">
        <v>27.9</v>
      </c>
      <c r="D1577" s="43">
        <v>43800</v>
      </c>
      <c r="E1577" s="40">
        <v>34.325199999999995</v>
      </c>
    </row>
    <row r="1578" spans="1:5" x14ac:dyDescent="0.25">
      <c r="A1578">
        <v>3</v>
      </c>
      <c r="B1578" s="45">
        <v>36.229999999999997</v>
      </c>
      <c r="C1578">
        <v>27.9</v>
      </c>
      <c r="D1578" s="42">
        <v>43831</v>
      </c>
      <c r="E1578" s="40">
        <v>31.981200000000005</v>
      </c>
    </row>
    <row r="1579" spans="1:5" x14ac:dyDescent="0.25">
      <c r="A1579">
        <v>3</v>
      </c>
      <c r="B1579" s="45">
        <v>36.229999999999997</v>
      </c>
      <c r="C1579">
        <v>27.9</v>
      </c>
      <c r="D1579" s="43">
        <v>43862</v>
      </c>
      <c r="E1579" s="40">
        <v>35.040200000000006</v>
      </c>
    </row>
    <row r="1580" spans="1:5" x14ac:dyDescent="0.25">
      <c r="A1580">
        <v>3</v>
      </c>
      <c r="B1580" s="45">
        <v>36.229999999999997</v>
      </c>
      <c r="C1580">
        <v>27.9</v>
      </c>
      <c r="D1580" s="42">
        <v>43891</v>
      </c>
      <c r="E1580" s="40">
        <v>35.370399999999997</v>
      </c>
    </row>
    <row r="1581" spans="1:5" x14ac:dyDescent="0.25">
      <c r="A1581">
        <v>4</v>
      </c>
      <c r="B1581" s="87">
        <v>9.66</v>
      </c>
      <c r="C1581">
        <v>7.73</v>
      </c>
      <c r="D1581" s="42">
        <v>42005</v>
      </c>
      <c r="E1581" s="40">
        <v>29.310095085280199</v>
      </c>
    </row>
    <row r="1582" spans="1:5" x14ac:dyDescent="0.25">
      <c r="A1582">
        <v>4</v>
      </c>
      <c r="B1582" s="87">
        <v>9.66</v>
      </c>
      <c r="C1582">
        <v>7.73</v>
      </c>
      <c r="D1582" s="43">
        <v>42036</v>
      </c>
      <c r="E1582" s="40">
        <v>22.144500000000004</v>
      </c>
    </row>
    <row r="1583" spans="1:5" x14ac:dyDescent="0.25">
      <c r="A1583">
        <v>4</v>
      </c>
      <c r="B1583" s="87">
        <v>9.66</v>
      </c>
      <c r="C1583">
        <v>7.73</v>
      </c>
      <c r="D1583" s="42">
        <v>42064</v>
      </c>
      <c r="E1583" s="40">
        <v>29.806000000000001</v>
      </c>
    </row>
    <row r="1584" spans="1:5" x14ac:dyDescent="0.25">
      <c r="A1584">
        <v>4</v>
      </c>
      <c r="B1584" s="87">
        <v>9.66</v>
      </c>
      <c r="C1584">
        <v>7.73</v>
      </c>
      <c r="D1584" s="43">
        <v>42095</v>
      </c>
      <c r="E1584" s="40">
        <v>30.128000000000011</v>
      </c>
    </row>
    <row r="1585" spans="1:5" x14ac:dyDescent="0.25">
      <c r="A1585">
        <v>4</v>
      </c>
      <c r="B1585" s="87">
        <v>9.66</v>
      </c>
      <c r="C1585">
        <v>7.73</v>
      </c>
      <c r="D1585" s="42">
        <v>42125</v>
      </c>
      <c r="E1585" s="40">
        <v>24.356800000000007</v>
      </c>
    </row>
    <row r="1586" spans="1:5" x14ac:dyDescent="0.25">
      <c r="A1586">
        <v>4</v>
      </c>
      <c r="B1586" s="87">
        <v>9.66</v>
      </c>
      <c r="C1586">
        <v>7.73</v>
      </c>
      <c r="D1586" s="43">
        <v>42156</v>
      </c>
      <c r="E1586" s="40">
        <v>30.684000000000005</v>
      </c>
    </row>
    <row r="1587" spans="1:5" x14ac:dyDescent="0.25">
      <c r="A1587">
        <v>4</v>
      </c>
      <c r="B1587" s="87">
        <v>9.66</v>
      </c>
      <c r="C1587">
        <v>7.73</v>
      </c>
      <c r="D1587" s="42">
        <v>42186</v>
      </c>
      <c r="E1587" s="40">
        <v>27.8748</v>
      </c>
    </row>
    <row r="1588" spans="1:5" x14ac:dyDescent="0.25">
      <c r="A1588">
        <v>4</v>
      </c>
      <c r="B1588" s="87">
        <v>9.66</v>
      </c>
      <c r="C1588">
        <v>7.73</v>
      </c>
      <c r="D1588" s="43">
        <v>42217</v>
      </c>
      <c r="E1588" s="40">
        <v>29.750200000000003</v>
      </c>
    </row>
    <row r="1589" spans="1:5" x14ac:dyDescent="0.25">
      <c r="A1589">
        <v>4</v>
      </c>
      <c r="B1589" s="87">
        <v>9.66</v>
      </c>
      <c r="C1589">
        <v>7.73</v>
      </c>
      <c r="D1589" s="42">
        <v>42248</v>
      </c>
      <c r="E1589" s="40">
        <v>31.67</v>
      </c>
    </row>
    <row r="1590" spans="1:5" x14ac:dyDescent="0.25">
      <c r="A1590">
        <v>4</v>
      </c>
      <c r="B1590" s="87">
        <v>9.66</v>
      </c>
      <c r="C1590">
        <v>7.73</v>
      </c>
      <c r="D1590" s="43">
        <v>42278</v>
      </c>
      <c r="E1590" s="40">
        <v>24.003000000000004</v>
      </c>
    </row>
    <row r="1591" spans="1:5" x14ac:dyDescent="0.25">
      <c r="A1591">
        <v>4</v>
      </c>
      <c r="B1591" s="87">
        <v>9.66</v>
      </c>
      <c r="C1591">
        <v>7.73</v>
      </c>
      <c r="D1591" s="42">
        <v>42309</v>
      </c>
      <c r="E1591" s="40">
        <v>29.113199999999996</v>
      </c>
    </row>
    <row r="1592" spans="1:5" x14ac:dyDescent="0.25">
      <c r="A1592">
        <v>4</v>
      </c>
      <c r="B1592" s="87">
        <v>9.66</v>
      </c>
      <c r="C1592">
        <v>7.73</v>
      </c>
      <c r="D1592" s="43">
        <v>42339</v>
      </c>
      <c r="E1592" s="40">
        <v>32.676000000000002</v>
      </c>
    </row>
    <row r="1593" spans="1:5" x14ac:dyDescent="0.25">
      <c r="A1593">
        <v>4</v>
      </c>
      <c r="B1593" s="87">
        <v>9.66</v>
      </c>
      <c r="C1593">
        <v>7.73</v>
      </c>
      <c r="D1593" s="42">
        <v>42370</v>
      </c>
      <c r="E1593" s="40">
        <v>29.696399999999997</v>
      </c>
    </row>
    <row r="1594" spans="1:5" x14ac:dyDescent="0.25">
      <c r="A1594">
        <v>4</v>
      </c>
      <c r="B1594" s="87">
        <v>9.66</v>
      </c>
      <c r="C1594">
        <v>7.73</v>
      </c>
      <c r="D1594" s="43">
        <v>42401</v>
      </c>
      <c r="E1594" s="40">
        <v>28.327100000000005</v>
      </c>
    </row>
    <row r="1595" spans="1:5" x14ac:dyDescent="0.25">
      <c r="A1595">
        <v>4</v>
      </c>
      <c r="B1595" s="87">
        <v>9.66</v>
      </c>
      <c r="C1595">
        <v>7.73</v>
      </c>
      <c r="D1595" s="42">
        <v>42430</v>
      </c>
      <c r="E1595" s="40">
        <v>30.286799999999996</v>
      </c>
    </row>
    <row r="1596" spans="1:5" x14ac:dyDescent="0.25">
      <c r="A1596">
        <v>4</v>
      </c>
      <c r="B1596" s="87">
        <v>9.66</v>
      </c>
      <c r="C1596">
        <v>7.73</v>
      </c>
      <c r="D1596" s="43">
        <v>42461</v>
      </c>
      <c r="E1596" s="40">
        <v>33.964000000000006</v>
      </c>
    </row>
    <row r="1597" spans="1:5" x14ac:dyDescent="0.25">
      <c r="A1597">
        <v>4</v>
      </c>
      <c r="B1597" s="87">
        <v>9.66</v>
      </c>
      <c r="C1597">
        <v>7.73</v>
      </c>
      <c r="D1597" s="42">
        <v>42491</v>
      </c>
      <c r="E1597" s="40">
        <v>25.740000000000006</v>
      </c>
    </row>
    <row r="1598" spans="1:5" x14ac:dyDescent="0.25">
      <c r="A1598">
        <v>4</v>
      </c>
      <c r="B1598" s="87">
        <v>9.66</v>
      </c>
      <c r="C1598">
        <v>7.73</v>
      </c>
      <c r="D1598" s="43">
        <v>42522</v>
      </c>
      <c r="E1598" s="40">
        <v>29.495000000000001</v>
      </c>
    </row>
    <row r="1599" spans="1:5" x14ac:dyDescent="0.25">
      <c r="A1599">
        <v>4</v>
      </c>
      <c r="B1599" s="87">
        <v>9.66</v>
      </c>
      <c r="C1599">
        <v>7.73</v>
      </c>
      <c r="D1599" s="42">
        <v>42552</v>
      </c>
      <c r="E1599" s="40">
        <v>35.033999999999999</v>
      </c>
    </row>
    <row r="1600" spans="1:5" x14ac:dyDescent="0.25">
      <c r="A1600">
        <v>4</v>
      </c>
      <c r="B1600" s="87">
        <v>9.66</v>
      </c>
      <c r="C1600">
        <v>7.73</v>
      </c>
      <c r="D1600" s="43">
        <v>42583</v>
      </c>
      <c r="E1600" s="40">
        <v>26.571000000000002</v>
      </c>
    </row>
    <row r="1601" spans="1:5" x14ac:dyDescent="0.25">
      <c r="A1601">
        <v>4</v>
      </c>
      <c r="B1601" s="87">
        <v>9.66</v>
      </c>
      <c r="C1601">
        <v>7.73</v>
      </c>
      <c r="D1601" s="42">
        <v>42614</v>
      </c>
      <c r="E1601" s="40">
        <v>26.816999999999986</v>
      </c>
    </row>
    <row r="1602" spans="1:5" x14ac:dyDescent="0.25">
      <c r="A1602">
        <v>4</v>
      </c>
      <c r="B1602" s="87">
        <v>9.66</v>
      </c>
      <c r="C1602">
        <v>7.73</v>
      </c>
      <c r="D1602" s="43">
        <v>42644</v>
      </c>
      <c r="E1602" s="40">
        <v>32.470199999999998</v>
      </c>
    </row>
    <row r="1603" spans="1:5" x14ac:dyDescent="0.25">
      <c r="A1603">
        <v>4</v>
      </c>
      <c r="B1603" s="87">
        <v>9.66</v>
      </c>
      <c r="C1603">
        <v>7.73</v>
      </c>
      <c r="D1603" s="42">
        <v>42675</v>
      </c>
      <c r="E1603" s="40">
        <v>34.5762</v>
      </c>
    </row>
    <row r="1604" spans="1:5" x14ac:dyDescent="0.25">
      <c r="A1604">
        <v>4</v>
      </c>
      <c r="B1604" s="87">
        <v>9.66</v>
      </c>
      <c r="C1604">
        <v>7.73</v>
      </c>
      <c r="D1604" s="43">
        <v>42705</v>
      </c>
      <c r="E1604" s="40">
        <v>22.030799999999996</v>
      </c>
    </row>
    <row r="1605" spans="1:5" x14ac:dyDescent="0.25">
      <c r="A1605">
        <v>4</v>
      </c>
      <c r="B1605" s="87">
        <v>9.66</v>
      </c>
      <c r="C1605">
        <v>7.73</v>
      </c>
      <c r="D1605" s="42">
        <v>42736</v>
      </c>
      <c r="E1605" s="40">
        <v>20.408300000000004</v>
      </c>
    </row>
    <row r="1606" spans="1:5" x14ac:dyDescent="0.25">
      <c r="A1606">
        <v>4</v>
      </c>
      <c r="B1606" s="87">
        <v>9.66</v>
      </c>
      <c r="C1606">
        <v>7.73</v>
      </c>
      <c r="D1606" s="43">
        <v>42767</v>
      </c>
      <c r="E1606" s="40">
        <v>22.480799999999995</v>
      </c>
    </row>
    <row r="1607" spans="1:5" x14ac:dyDescent="0.25">
      <c r="A1607">
        <v>4</v>
      </c>
      <c r="B1607" s="87">
        <v>9.66</v>
      </c>
      <c r="C1607">
        <v>7.73</v>
      </c>
      <c r="D1607" s="42">
        <v>42795</v>
      </c>
      <c r="E1607" s="40">
        <v>18.904999999999998</v>
      </c>
    </row>
    <row r="1608" spans="1:5" x14ac:dyDescent="0.25">
      <c r="A1608">
        <v>4</v>
      </c>
      <c r="B1608" s="87">
        <v>9.66</v>
      </c>
      <c r="C1608">
        <v>7.73</v>
      </c>
      <c r="D1608" s="43">
        <v>42826</v>
      </c>
      <c r="E1608" s="40">
        <v>26.754000000000005</v>
      </c>
    </row>
    <row r="1609" spans="1:5" x14ac:dyDescent="0.25">
      <c r="A1609">
        <v>4</v>
      </c>
      <c r="B1609" s="87">
        <v>9.66</v>
      </c>
      <c r="C1609">
        <v>7.73</v>
      </c>
      <c r="D1609" s="42">
        <v>42856</v>
      </c>
      <c r="E1609" s="40">
        <v>19.295000000000002</v>
      </c>
    </row>
    <row r="1610" spans="1:5" x14ac:dyDescent="0.25">
      <c r="A1610">
        <v>4</v>
      </c>
      <c r="B1610" s="87">
        <v>9.66</v>
      </c>
      <c r="C1610">
        <v>7.73</v>
      </c>
      <c r="D1610" s="43">
        <v>42887</v>
      </c>
      <c r="E1610" s="40">
        <v>19.482999999999997</v>
      </c>
    </row>
    <row r="1611" spans="1:5" x14ac:dyDescent="0.25">
      <c r="A1611">
        <v>4</v>
      </c>
      <c r="B1611" s="87">
        <v>9.66</v>
      </c>
      <c r="C1611">
        <v>7.73</v>
      </c>
      <c r="D1611" s="42">
        <v>42917</v>
      </c>
      <c r="E1611" s="40">
        <v>27.581400000000009</v>
      </c>
    </row>
    <row r="1612" spans="1:5" x14ac:dyDescent="0.25">
      <c r="A1612">
        <v>4</v>
      </c>
      <c r="B1612" s="87">
        <v>9.66</v>
      </c>
      <c r="C1612">
        <v>7.73</v>
      </c>
      <c r="D1612" s="43">
        <v>42948</v>
      </c>
      <c r="E1612" s="40">
        <v>19.900000000000006</v>
      </c>
    </row>
    <row r="1613" spans="1:5" x14ac:dyDescent="0.25">
      <c r="A1613">
        <v>4</v>
      </c>
      <c r="B1613" s="87">
        <v>9.66</v>
      </c>
      <c r="C1613">
        <v>7.73</v>
      </c>
      <c r="D1613" s="42">
        <v>42979</v>
      </c>
      <c r="E1613" s="40">
        <v>20.096</v>
      </c>
    </row>
    <row r="1614" spans="1:5" x14ac:dyDescent="0.25">
      <c r="A1614">
        <v>4</v>
      </c>
      <c r="B1614" s="87">
        <v>9.66</v>
      </c>
      <c r="C1614">
        <v>7.73</v>
      </c>
      <c r="D1614" s="43">
        <v>43009</v>
      </c>
      <c r="E1614" s="40">
        <v>30.458999999999996</v>
      </c>
    </row>
    <row r="1615" spans="1:5" x14ac:dyDescent="0.25">
      <c r="A1615">
        <v>4</v>
      </c>
      <c r="B1615" s="87">
        <v>9.66</v>
      </c>
      <c r="C1615">
        <v>7.73</v>
      </c>
      <c r="D1615" s="42">
        <v>43040</v>
      </c>
      <c r="E1615" s="40">
        <v>30.723000000000003</v>
      </c>
    </row>
    <row r="1616" spans="1:5" x14ac:dyDescent="0.25">
      <c r="A1616">
        <v>4</v>
      </c>
      <c r="B1616" s="87">
        <v>9.66</v>
      </c>
      <c r="C1616">
        <v>7.73</v>
      </c>
      <c r="D1616" s="43">
        <v>43070</v>
      </c>
      <c r="E1616" s="40">
        <v>24.861599999999999</v>
      </c>
    </row>
    <row r="1617" spans="1:5" x14ac:dyDescent="0.25">
      <c r="A1617">
        <v>4</v>
      </c>
      <c r="B1617" s="87">
        <v>9.66</v>
      </c>
      <c r="C1617">
        <v>7.73</v>
      </c>
      <c r="D1617" s="42">
        <v>43101</v>
      </c>
      <c r="E1617" s="40">
        <v>29.261400000000005</v>
      </c>
    </row>
    <row r="1618" spans="1:5" x14ac:dyDescent="0.25">
      <c r="A1618">
        <v>4</v>
      </c>
      <c r="B1618" s="87">
        <v>9.66</v>
      </c>
      <c r="C1618">
        <v>7.73</v>
      </c>
      <c r="D1618" s="43">
        <v>43132</v>
      </c>
      <c r="E1618" s="40">
        <v>29.591800000000003</v>
      </c>
    </row>
    <row r="1619" spans="1:5" x14ac:dyDescent="0.25">
      <c r="A1619">
        <v>4</v>
      </c>
      <c r="B1619" s="87">
        <v>9.66</v>
      </c>
      <c r="C1619">
        <v>7.73</v>
      </c>
      <c r="D1619" s="42">
        <v>43160</v>
      </c>
      <c r="E1619" s="40">
        <v>32.065499999999993</v>
      </c>
    </row>
    <row r="1620" spans="1:5" x14ac:dyDescent="0.25">
      <c r="A1620">
        <v>4</v>
      </c>
      <c r="B1620" s="87">
        <v>9.66</v>
      </c>
      <c r="C1620">
        <v>7.73</v>
      </c>
      <c r="D1620" s="43">
        <v>43191</v>
      </c>
      <c r="E1620" s="40">
        <v>25.874399999999998</v>
      </c>
    </row>
    <row r="1621" spans="1:5" x14ac:dyDescent="0.25">
      <c r="A1621">
        <v>4</v>
      </c>
      <c r="B1621" s="87">
        <v>9.66</v>
      </c>
      <c r="C1621">
        <v>7.73</v>
      </c>
      <c r="D1621" s="42">
        <v>43221</v>
      </c>
      <c r="E1621" s="40">
        <v>23.976700000000001</v>
      </c>
    </row>
    <row r="1622" spans="1:5" x14ac:dyDescent="0.25">
      <c r="A1622">
        <v>4</v>
      </c>
      <c r="B1622" s="87">
        <v>9.66</v>
      </c>
      <c r="C1622">
        <v>7.73</v>
      </c>
      <c r="D1622" s="43">
        <v>43252</v>
      </c>
      <c r="E1622" s="40">
        <v>24.190100000000001</v>
      </c>
    </row>
    <row r="1623" spans="1:5" x14ac:dyDescent="0.25">
      <c r="A1623">
        <v>4</v>
      </c>
      <c r="B1623" s="87">
        <v>9.66</v>
      </c>
      <c r="C1623">
        <v>7.73</v>
      </c>
      <c r="D1623" s="42">
        <v>43282</v>
      </c>
      <c r="E1623" s="40">
        <v>33.385499999999993</v>
      </c>
    </row>
    <row r="1624" spans="1:5" x14ac:dyDescent="0.25">
      <c r="A1624">
        <v>4</v>
      </c>
      <c r="B1624" s="87">
        <v>9.66</v>
      </c>
      <c r="C1624">
        <v>7.73</v>
      </c>
      <c r="D1624" s="43">
        <v>43313</v>
      </c>
      <c r="E1624" s="40">
        <v>22.492000000000001</v>
      </c>
    </row>
    <row r="1625" spans="1:5" x14ac:dyDescent="0.25">
      <c r="A1625">
        <v>4</v>
      </c>
      <c r="B1625" s="87">
        <v>9.66</v>
      </c>
      <c r="C1625">
        <v>7.73</v>
      </c>
      <c r="D1625" s="42">
        <v>43344</v>
      </c>
      <c r="E1625" s="40">
        <v>22.715000000000003</v>
      </c>
    </row>
    <row r="1626" spans="1:5" x14ac:dyDescent="0.25">
      <c r="A1626">
        <v>4</v>
      </c>
      <c r="B1626" s="87">
        <v>9.66</v>
      </c>
      <c r="C1626">
        <v>7.73</v>
      </c>
      <c r="D1626" s="43">
        <v>43374</v>
      </c>
      <c r="E1626" s="40">
        <v>25.1966</v>
      </c>
    </row>
    <row r="1627" spans="1:5" x14ac:dyDescent="0.25">
      <c r="A1627">
        <v>4</v>
      </c>
      <c r="B1627" s="87">
        <v>9.66</v>
      </c>
      <c r="C1627">
        <v>7.73</v>
      </c>
      <c r="D1627" s="42">
        <v>43405</v>
      </c>
      <c r="E1627" s="40">
        <v>23.14200000000001</v>
      </c>
    </row>
    <row r="1628" spans="1:5" x14ac:dyDescent="0.25">
      <c r="A1628">
        <v>4</v>
      </c>
      <c r="B1628" s="87">
        <v>9.66</v>
      </c>
      <c r="C1628">
        <v>7.73</v>
      </c>
      <c r="D1628" s="43">
        <v>43435</v>
      </c>
      <c r="E1628" s="40">
        <v>25.735600000000002</v>
      </c>
    </row>
    <row r="1629" spans="1:5" x14ac:dyDescent="0.25">
      <c r="A1629">
        <v>4</v>
      </c>
      <c r="B1629" s="87">
        <v>9.66</v>
      </c>
      <c r="C1629">
        <v>7.73</v>
      </c>
      <c r="D1629" s="42">
        <v>43466</v>
      </c>
      <c r="E1629" s="40">
        <v>25.980900000000002</v>
      </c>
    </row>
    <row r="1630" spans="1:5" x14ac:dyDescent="0.25">
      <c r="A1630">
        <v>4</v>
      </c>
      <c r="B1630" s="87">
        <v>9.66</v>
      </c>
      <c r="C1630">
        <v>7.73</v>
      </c>
      <c r="D1630" s="43">
        <v>43497</v>
      </c>
      <c r="E1630" s="40">
        <v>26.200900000000004</v>
      </c>
    </row>
    <row r="1631" spans="1:5" x14ac:dyDescent="0.25">
      <c r="A1631">
        <v>4</v>
      </c>
      <c r="B1631" s="87">
        <v>9.66</v>
      </c>
      <c r="C1631">
        <v>7.73</v>
      </c>
      <c r="D1631" s="42">
        <v>43525</v>
      </c>
      <c r="E1631" s="40">
        <v>26.441800000000004</v>
      </c>
    </row>
    <row r="1632" spans="1:5" x14ac:dyDescent="0.25">
      <c r="A1632">
        <v>4</v>
      </c>
      <c r="B1632" s="87">
        <v>9.66</v>
      </c>
      <c r="C1632">
        <v>7.73</v>
      </c>
      <c r="D1632" s="43">
        <v>43556</v>
      </c>
      <c r="E1632" s="40">
        <v>31.5809</v>
      </c>
    </row>
    <row r="1633" spans="1:5" x14ac:dyDescent="0.25">
      <c r="A1633">
        <v>4</v>
      </c>
      <c r="B1633" s="87">
        <v>9.66</v>
      </c>
      <c r="C1633">
        <v>7.73</v>
      </c>
      <c r="D1633" s="42">
        <v>43586</v>
      </c>
      <c r="E1633" s="40">
        <v>26.984099999999998</v>
      </c>
    </row>
    <row r="1634" spans="1:5" x14ac:dyDescent="0.25">
      <c r="A1634">
        <v>4</v>
      </c>
      <c r="B1634" s="87">
        <v>9.66</v>
      </c>
      <c r="C1634">
        <v>7.73</v>
      </c>
      <c r="D1634" s="43">
        <v>43617</v>
      </c>
      <c r="E1634" s="40">
        <v>24.763000000000005</v>
      </c>
    </row>
    <row r="1635" spans="1:5" x14ac:dyDescent="0.25">
      <c r="A1635">
        <v>4</v>
      </c>
      <c r="B1635" s="87">
        <v>9.66</v>
      </c>
      <c r="C1635">
        <v>7.73</v>
      </c>
      <c r="D1635" s="42">
        <v>43647</v>
      </c>
      <c r="E1635" s="40">
        <v>37.518000000000001</v>
      </c>
    </row>
    <row r="1636" spans="1:5" x14ac:dyDescent="0.25">
      <c r="A1636">
        <v>4</v>
      </c>
      <c r="B1636" s="87">
        <v>9.66</v>
      </c>
      <c r="C1636">
        <v>7.73</v>
      </c>
      <c r="D1636" s="43">
        <v>43678</v>
      </c>
      <c r="E1636" s="40">
        <v>25.290000000000003</v>
      </c>
    </row>
    <row r="1637" spans="1:5" x14ac:dyDescent="0.25">
      <c r="A1637">
        <v>4</v>
      </c>
      <c r="B1637" s="87">
        <v>9.66</v>
      </c>
      <c r="C1637">
        <v>7.73</v>
      </c>
      <c r="D1637" s="42">
        <v>43709</v>
      </c>
      <c r="E1637" s="40">
        <v>28.117100000000004</v>
      </c>
    </row>
    <row r="1638" spans="1:5" x14ac:dyDescent="0.25">
      <c r="A1638">
        <v>4</v>
      </c>
      <c r="B1638" s="87">
        <v>9.66</v>
      </c>
      <c r="C1638">
        <v>7.73</v>
      </c>
      <c r="D1638" s="43">
        <v>43739</v>
      </c>
      <c r="E1638" s="40">
        <v>28.453699999999994</v>
      </c>
    </row>
    <row r="1639" spans="1:5" x14ac:dyDescent="0.25">
      <c r="A1639">
        <v>4</v>
      </c>
      <c r="B1639" s="87">
        <v>9.66</v>
      </c>
      <c r="C1639">
        <v>7.73</v>
      </c>
      <c r="D1639" s="42">
        <v>43770</v>
      </c>
      <c r="E1639" s="40">
        <v>31.357199999999992</v>
      </c>
    </row>
    <row r="1640" spans="1:5" x14ac:dyDescent="0.25">
      <c r="A1640">
        <v>4</v>
      </c>
      <c r="B1640" s="87">
        <v>9.66</v>
      </c>
      <c r="C1640">
        <v>7.73</v>
      </c>
      <c r="D1640" s="43">
        <v>43800</v>
      </c>
      <c r="E1640" s="40">
        <v>31.684799999999996</v>
      </c>
    </row>
    <row r="1641" spans="1:5" x14ac:dyDescent="0.25">
      <c r="A1641">
        <v>4</v>
      </c>
      <c r="B1641" s="87">
        <v>9.66</v>
      </c>
      <c r="C1641">
        <v>7.73</v>
      </c>
      <c r="D1641" s="42">
        <v>43831</v>
      </c>
      <c r="E1641" s="40">
        <v>29.316100000000006</v>
      </c>
    </row>
    <row r="1642" spans="1:5" x14ac:dyDescent="0.25">
      <c r="A1642">
        <v>4</v>
      </c>
      <c r="B1642" s="87">
        <v>9.66</v>
      </c>
      <c r="C1642">
        <v>7.73</v>
      </c>
      <c r="D1642" s="43">
        <v>43862</v>
      </c>
      <c r="E1642" s="40">
        <v>26.954000000000004</v>
      </c>
    </row>
    <row r="1643" spans="1:5" x14ac:dyDescent="0.25">
      <c r="A1643">
        <v>4</v>
      </c>
      <c r="B1643" s="87">
        <v>9.66</v>
      </c>
      <c r="C1643">
        <v>7.73</v>
      </c>
      <c r="D1643" s="42">
        <v>43891</v>
      </c>
      <c r="E1643" s="40">
        <v>38.091200000000001</v>
      </c>
    </row>
    <row r="1644" spans="1:5" x14ac:dyDescent="0.25">
      <c r="A1644">
        <v>5</v>
      </c>
      <c r="B1644" s="87">
        <v>106.5</v>
      </c>
      <c r="C1644">
        <v>87.33</v>
      </c>
      <c r="D1644" s="42">
        <v>42005</v>
      </c>
      <c r="E1644" s="40">
        <v>29.310095085280199</v>
      </c>
    </row>
    <row r="1645" spans="1:5" x14ac:dyDescent="0.25">
      <c r="A1645">
        <v>5</v>
      </c>
      <c r="B1645" s="87">
        <v>106.5</v>
      </c>
      <c r="C1645">
        <v>87.33</v>
      </c>
      <c r="D1645" s="43">
        <v>42036</v>
      </c>
      <c r="E1645" s="40">
        <v>23.620800000000003</v>
      </c>
    </row>
    <row r="1646" spans="1:5" x14ac:dyDescent="0.25">
      <c r="A1646">
        <v>5</v>
      </c>
      <c r="B1646" s="87">
        <v>106.5</v>
      </c>
      <c r="C1646">
        <v>87.33</v>
      </c>
      <c r="D1646" s="42">
        <v>42064</v>
      </c>
      <c r="E1646" s="40">
        <v>29.806000000000001</v>
      </c>
    </row>
    <row r="1647" spans="1:5" x14ac:dyDescent="0.25">
      <c r="A1647">
        <v>5</v>
      </c>
      <c r="B1647" s="87">
        <v>106.5</v>
      </c>
      <c r="C1647">
        <v>87.33</v>
      </c>
      <c r="D1647" s="43">
        <v>42095</v>
      </c>
      <c r="E1647" s="40">
        <v>24.102400000000006</v>
      </c>
    </row>
    <row r="1648" spans="1:5" x14ac:dyDescent="0.25">
      <c r="A1648">
        <v>5</v>
      </c>
      <c r="B1648" s="87">
        <v>106.5</v>
      </c>
      <c r="C1648">
        <v>87.33</v>
      </c>
      <c r="D1648" s="42">
        <v>42125</v>
      </c>
      <c r="E1648" s="40">
        <v>30.446000000000012</v>
      </c>
    </row>
    <row r="1649" spans="1:5" x14ac:dyDescent="0.25">
      <c r="A1649">
        <v>5</v>
      </c>
      <c r="B1649" s="87">
        <v>106.5</v>
      </c>
      <c r="C1649">
        <v>87.33</v>
      </c>
      <c r="D1649" s="43">
        <v>42156</v>
      </c>
      <c r="E1649" s="40">
        <v>26.081400000000006</v>
      </c>
    </row>
    <row r="1650" spans="1:5" x14ac:dyDescent="0.25">
      <c r="A1650">
        <v>5</v>
      </c>
      <c r="B1650" s="87">
        <v>106.5</v>
      </c>
      <c r="C1650">
        <v>87.33</v>
      </c>
      <c r="D1650" s="42">
        <v>42186</v>
      </c>
      <c r="E1650" s="40">
        <v>27.8748</v>
      </c>
    </row>
    <row r="1651" spans="1:5" x14ac:dyDescent="0.25">
      <c r="A1651">
        <v>5</v>
      </c>
      <c r="B1651" s="87">
        <v>106.5</v>
      </c>
      <c r="C1651">
        <v>87.33</v>
      </c>
      <c r="D1651" s="43">
        <v>42217</v>
      </c>
      <c r="E1651" s="40">
        <v>26.618600000000004</v>
      </c>
    </row>
    <row r="1652" spans="1:5" x14ac:dyDescent="0.25">
      <c r="A1652">
        <v>5</v>
      </c>
      <c r="B1652" s="87">
        <v>106.5</v>
      </c>
      <c r="C1652">
        <v>87.33</v>
      </c>
      <c r="D1652" s="42">
        <v>42248</v>
      </c>
      <c r="E1652" s="40">
        <v>31.67</v>
      </c>
    </row>
    <row r="1653" spans="1:5" x14ac:dyDescent="0.25">
      <c r="A1653">
        <v>5</v>
      </c>
      <c r="B1653" s="87">
        <v>106.5</v>
      </c>
      <c r="C1653">
        <v>87.33</v>
      </c>
      <c r="D1653" s="43">
        <v>42278</v>
      </c>
      <c r="E1653" s="40">
        <v>32.004000000000012</v>
      </c>
    </row>
    <row r="1654" spans="1:5" x14ac:dyDescent="0.25">
      <c r="A1654">
        <v>5</v>
      </c>
      <c r="B1654" s="87">
        <v>106.5</v>
      </c>
      <c r="C1654">
        <v>87.33</v>
      </c>
      <c r="D1654" s="42">
        <v>42309</v>
      </c>
      <c r="E1654" s="40">
        <v>30.730599999999995</v>
      </c>
    </row>
    <row r="1655" spans="1:5" x14ac:dyDescent="0.25">
      <c r="A1655">
        <v>5</v>
      </c>
      <c r="B1655" s="87">
        <v>106.5</v>
      </c>
      <c r="C1655">
        <v>87.33</v>
      </c>
      <c r="D1655" s="43">
        <v>42339</v>
      </c>
      <c r="E1655" s="40">
        <v>27.7746</v>
      </c>
    </row>
    <row r="1656" spans="1:5" x14ac:dyDescent="0.25">
      <c r="A1656">
        <v>5</v>
      </c>
      <c r="B1656" s="87">
        <v>106.5</v>
      </c>
      <c r="C1656">
        <v>87.33</v>
      </c>
      <c r="D1656" s="42">
        <v>42370</v>
      </c>
      <c r="E1656" s="40">
        <v>31.3462</v>
      </c>
    </row>
    <row r="1657" spans="1:5" x14ac:dyDescent="0.25">
      <c r="A1657">
        <v>5</v>
      </c>
      <c r="B1657" s="87">
        <v>106.5</v>
      </c>
      <c r="C1657">
        <v>87.33</v>
      </c>
      <c r="D1657" s="43">
        <v>42401</v>
      </c>
      <c r="E1657" s="40">
        <v>33.326000000000008</v>
      </c>
    </row>
    <row r="1658" spans="1:5" x14ac:dyDescent="0.25">
      <c r="A1658">
        <v>5</v>
      </c>
      <c r="B1658" s="87">
        <v>106.5</v>
      </c>
      <c r="C1658">
        <v>87.33</v>
      </c>
      <c r="D1658" s="42">
        <v>42430</v>
      </c>
      <c r="E1658" s="40">
        <v>26.921599999999998</v>
      </c>
    </row>
    <row r="1659" spans="1:5" x14ac:dyDescent="0.25">
      <c r="A1659">
        <v>5</v>
      </c>
      <c r="B1659" s="87">
        <v>106.5</v>
      </c>
      <c r="C1659">
        <v>87.33</v>
      </c>
      <c r="D1659" s="43">
        <v>42461</v>
      </c>
      <c r="E1659" s="40">
        <v>33.964000000000006</v>
      </c>
    </row>
    <row r="1660" spans="1:5" x14ac:dyDescent="0.25">
      <c r="A1660">
        <v>5</v>
      </c>
      <c r="B1660" s="87">
        <v>106.5</v>
      </c>
      <c r="C1660">
        <v>87.33</v>
      </c>
      <c r="D1660" s="42">
        <v>42491</v>
      </c>
      <c r="E1660" s="40">
        <v>27.45600000000001</v>
      </c>
    </row>
    <row r="1661" spans="1:5" x14ac:dyDescent="0.25">
      <c r="A1661">
        <v>5</v>
      </c>
      <c r="B1661" s="87">
        <v>106.5</v>
      </c>
      <c r="C1661">
        <v>87.33</v>
      </c>
      <c r="D1661" s="43">
        <v>42522</v>
      </c>
      <c r="E1661" s="40">
        <v>26.024999999999999</v>
      </c>
    </row>
    <row r="1662" spans="1:5" x14ac:dyDescent="0.25">
      <c r="A1662">
        <v>5</v>
      </c>
      <c r="B1662" s="87">
        <v>106.5</v>
      </c>
      <c r="C1662">
        <v>87.33</v>
      </c>
      <c r="D1662" s="42">
        <v>42552</v>
      </c>
      <c r="E1662" s="40">
        <v>31.530599999999996</v>
      </c>
    </row>
    <row r="1663" spans="1:5" x14ac:dyDescent="0.25">
      <c r="A1663">
        <v>5</v>
      </c>
      <c r="B1663" s="87">
        <v>106.5</v>
      </c>
      <c r="C1663">
        <v>87.33</v>
      </c>
      <c r="D1663" s="43">
        <v>42583</v>
      </c>
      <c r="E1663" s="40">
        <v>30.113800000000005</v>
      </c>
    </row>
    <row r="1664" spans="1:5" x14ac:dyDescent="0.25">
      <c r="A1664">
        <v>5</v>
      </c>
      <c r="B1664" s="87">
        <v>106.5</v>
      </c>
      <c r="C1664">
        <v>87.33</v>
      </c>
      <c r="D1664" s="42">
        <v>42614</v>
      </c>
      <c r="E1664" s="40">
        <v>33.968199999999982</v>
      </c>
    </row>
    <row r="1665" spans="1:5" x14ac:dyDescent="0.25">
      <c r="A1665">
        <v>5</v>
      </c>
      <c r="B1665" s="87">
        <v>106.5</v>
      </c>
      <c r="C1665">
        <v>87.33</v>
      </c>
      <c r="D1665" s="43">
        <v>42644</v>
      </c>
      <c r="E1665" s="40">
        <v>27.058499999999999</v>
      </c>
    </row>
    <row r="1666" spans="1:5" x14ac:dyDescent="0.25">
      <c r="A1666">
        <v>5</v>
      </c>
      <c r="B1666" s="87">
        <v>106.5</v>
      </c>
      <c r="C1666">
        <v>87.33</v>
      </c>
      <c r="D1666" s="42">
        <v>42675</v>
      </c>
      <c r="E1666" s="40">
        <v>34.5762</v>
      </c>
    </row>
    <row r="1667" spans="1:5" x14ac:dyDescent="0.25">
      <c r="A1667">
        <v>5</v>
      </c>
      <c r="B1667" s="87">
        <v>106.5</v>
      </c>
      <c r="C1667">
        <v>87.33</v>
      </c>
      <c r="D1667" s="43">
        <v>42705</v>
      </c>
      <c r="E1667" s="40">
        <v>23.866699999999998</v>
      </c>
    </row>
    <row r="1668" spans="1:5" x14ac:dyDescent="0.25">
      <c r="A1668">
        <v>5</v>
      </c>
      <c r="B1668" s="87">
        <v>106.5</v>
      </c>
      <c r="C1668">
        <v>87.33</v>
      </c>
      <c r="D1668" s="42">
        <v>42736</v>
      </c>
      <c r="E1668" s="40">
        <v>24.118900000000004</v>
      </c>
    </row>
    <row r="1669" spans="1:5" x14ac:dyDescent="0.25">
      <c r="A1669">
        <v>5</v>
      </c>
      <c r="B1669" s="87">
        <v>106.5</v>
      </c>
      <c r="C1669">
        <v>87.33</v>
      </c>
      <c r="D1669" s="43">
        <v>42767</v>
      </c>
      <c r="E1669" s="40">
        <v>20.607399999999998</v>
      </c>
    </row>
    <row r="1670" spans="1:5" x14ac:dyDescent="0.25">
      <c r="A1670">
        <v>5</v>
      </c>
      <c r="B1670" s="87">
        <v>106.5</v>
      </c>
      <c r="C1670">
        <v>87.33</v>
      </c>
      <c r="D1670" s="42">
        <v>42795</v>
      </c>
      <c r="E1670" s="40">
        <v>26.466999999999999</v>
      </c>
    </row>
    <row r="1671" spans="1:5" x14ac:dyDescent="0.25">
      <c r="A1671">
        <v>5</v>
      </c>
      <c r="B1671" s="87">
        <v>106.5</v>
      </c>
      <c r="C1671">
        <v>87.33</v>
      </c>
      <c r="D1671" s="43">
        <v>42826</v>
      </c>
      <c r="E1671" s="40">
        <v>28.665000000000003</v>
      </c>
    </row>
    <row r="1672" spans="1:5" x14ac:dyDescent="0.25">
      <c r="A1672">
        <v>5</v>
      </c>
      <c r="B1672" s="87">
        <v>106.5</v>
      </c>
      <c r="C1672">
        <v>87.33</v>
      </c>
      <c r="D1672" s="42">
        <v>42856</v>
      </c>
      <c r="E1672" s="40">
        <v>19.295000000000002</v>
      </c>
    </row>
    <row r="1673" spans="1:5" x14ac:dyDescent="0.25">
      <c r="A1673">
        <v>5</v>
      </c>
      <c r="B1673" s="87">
        <v>106.5</v>
      </c>
      <c r="C1673">
        <v>87.33</v>
      </c>
      <c r="D1673" s="43">
        <v>42887</v>
      </c>
      <c r="E1673" s="40">
        <v>21.431299999999997</v>
      </c>
    </row>
    <row r="1674" spans="1:5" x14ac:dyDescent="0.25">
      <c r="A1674">
        <v>5</v>
      </c>
      <c r="B1674" s="87">
        <v>106.5</v>
      </c>
      <c r="C1674">
        <v>87.33</v>
      </c>
      <c r="D1674" s="42">
        <v>42917</v>
      </c>
      <c r="E1674" s="40">
        <v>27.581400000000009</v>
      </c>
    </row>
    <row r="1675" spans="1:5" x14ac:dyDescent="0.25">
      <c r="A1675">
        <v>5</v>
      </c>
      <c r="B1675" s="87">
        <v>106.5</v>
      </c>
      <c r="C1675">
        <v>87.33</v>
      </c>
      <c r="D1675" s="43">
        <v>42948</v>
      </c>
      <c r="E1675" s="40">
        <v>29.85</v>
      </c>
    </row>
    <row r="1676" spans="1:5" x14ac:dyDescent="0.25">
      <c r="A1676">
        <v>5</v>
      </c>
      <c r="B1676" s="87">
        <v>106.5</v>
      </c>
      <c r="C1676">
        <v>87.33</v>
      </c>
      <c r="D1676" s="42">
        <v>42979</v>
      </c>
      <c r="E1676" s="40">
        <v>22.105599999999999</v>
      </c>
    </row>
    <row r="1677" spans="1:5" x14ac:dyDescent="0.25">
      <c r="A1677">
        <v>5</v>
      </c>
      <c r="B1677" s="87">
        <v>106.5</v>
      </c>
      <c r="C1677">
        <v>87.33</v>
      </c>
      <c r="D1677" s="43">
        <v>43009</v>
      </c>
      <c r="E1677" s="40">
        <v>24.367199999999997</v>
      </c>
    </row>
    <row r="1678" spans="1:5" x14ac:dyDescent="0.25">
      <c r="A1678">
        <v>5</v>
      </c>
      <c r="B1678" s="87">
        <v>106.5</v>
      </c>
      <c r="C1678">
        <v>87.33</v>
      </c>
      <c r="D1678" s="42">
        <v>43040</v>
      </c>
      <c r="E1678" s="40">
        <v>28.674800000000005</v>
      </c>
    </row>
    <row r="1679" spans="1:5" x14ac:dyDescent="0.25">
      <c r="A1679">
        <v>5</v>
      </c>
      <c r="B1679" s="87">
        <v>106.5</v>
      </c>
      <c r="C1679">
        <v>87.33</v>
      </c>
      <c r="D1679" s="43">
        <v>43070</v>
      </c>
      <c r="E1679" s="40">
        <v>26.933400000000002</v>
      </c>
    </row>
    <row r="1680" spans="1:5" x14ac:dyDescent="0.25">
      <c r="A1680">
        <v>5</v>
      </c>
      <c r="B1680" s="87">
        <v>106.5</v>
      </c>
      <c r="C1680">
        <v>87.33</v>
      </c>
      <c r="D1680" s="42">
        <v>43101</v>
      </c>
      <c r="E1680" s="40">
        <v>20.901000000000003</v>
      </c>
    </row>
    <row r="1681" spans="1:5" x14ac:dyDescent="0.25">
      <c r="A1681">
        <v>5</v>
      </c>
      <c r="B1681" s="87">
        <v>106.5</v>
      </c>
      <c r="C1681">
        <v>87.33</v>
      </c>
      <c r="D1681" s="43">
        <v>43132</v>
      </c>
      <c r="E1681" s="40">
        <v>21.137</v>
      </c>
    </row>
    <row r="1682" spans="1:5" x14ac:dyDescent="0.25">
      <c r="A1682">
        <v>5</v>
      </c>
      <c r="B1682" s="87">
        <v>106.5</v>
      </c>
      <c r="C1682">
        <v>87.33</v>
      </c>
      <c r="D1682" s="42">
        <v>43160</v>
      </c>
      <c r="E1682" s="40">
        <v>27.790099999999999</v>
      </c>
    </row>
    <row r="1683" spans="1:5" x14ac:dyDescent="0.25">
      <c r="A1683">
        <v>5</v>
      </c>
      <c r="B1683" s="87">
        <v>106.5</v>
      </c>
      <c r="C1683">
        <v>87.33</v>
      </c>
      <c r="D1683" s="43">
        <v>43191</v>
      </c>
      <c r="E1683" s="40">
        <v>25.874399999999998</v>
      </c>
    </row>
    <row r="1684" spans="1:5" x14ac:dyDescent="0.25">
      <c r="A1684">
        <v>5</v>
      </c>
      <c r="B1684" s="87">
        <v>106.5</v>
      </c>
      <c r="C1684">
        <v>87.33</v>
      </c>
      <c r="D1684" s="42">
        <v>43221</v>
      </c>
      <c r="E1684" s="40">
        <v>26.156399999999998</v>
      </c>
    </row>
    <row r="1685" spans="1:5" x14ac:dyDescent="0.25">
      <c r="A1685">
        <v>5</v>
      </c>
      <c r="B1685" s="87">
        <v>106.5</v>
      </c>
      <c r="C1685">
        <v>87.33</v>
      </c>
      <c r="D1685" s="43">
        <v>43252</v>
      </c>
      <c r="E1685" s="40">
        <v>21.991</v>
      </c>
    </row>
    <row r="1686" spans="1:5" x14ac:dyDescent="0.25">
      <c r="A1686">
        <v>5</v>
      </c>
      <c r="B1686" s="87">
        <v>106.5</v>
      </c>
      <c r="C1686">
        <v>87.33</v>
      </c>
      <c r="D1686" s="42">
        <v>43282</v>
      </c>
      <c r="E1686" s="40">
        <v>31.159799999999997</v>
      </c>
    </row>
    <row r="1687" spans="1:5" x14ac:dyDescent="0.25">
      <c r="A1687">
        <v>5</v>
      </c>
      <c r="B1687" s="87">
        <v>106.5</v>
      </c>
      <c r="C1687">
        <v>87.33</v>
      </c>
      <c r="D1687" s="43">
        <v>43313</v>
      </c>
      <c r="E1687" s="40">
        <v>31.488800000000001</v>
      </c>
    </row>
    <row r="1688" spans="1:5" x14ac:dyDescent="0.25">
      <c r="A1688">
        <v>5</v>
      </c>
      <c r="B1688" s="87">
        <v>106.5</v>
      </c>
      <c r="C1688">
        <v>87.33</v>
      </c>
      <c r="D1688" s="42">
        <v>43344</v>
      </c>
      <c r="E1688" s="40">
        <v>22.715000000000003</v>
      </c>
    </row>
    <row r="1689" spans="1:5" x14ac:dyDescent="0.25">
      <c r="A1689">
        <v>5</v>
      </c>
      <c r="B1689" s="87">
        <v>106.5</v>
      </c>
      <c r="C1689">
        <v>87.33</v>
      </c>
      <c r="D1689" s="43">
        <v>43374</v>
      </c>
      <c r="E1689" s="40">
        <v>34.359000000000002</v>
      </c>
    </row>
    <row r="1690" spans="1:5" x14ac:dyDescent="0.25">
      <c r="A1690">
        <v>5</v>
      </c>
      <c r="B1690" s="87">
        <v>106.5</v>
      </c>
      <c r="C1690">
        <v>87.33</v>
      </c>
      <c r="D1690" s="42">
        <v>43405</v>
      </c>
      <c r="E1690" s="40">
        <v>25.45620000000001</v>
      </c>
    </row>
    <row r="1691" spans="1:5" x14ac:dyDescent="0.25">
      <c r="A1691">
        <v>5</v>
      </c>
      <c r="B1691" s="87">
        <v>106.5</v>
      </c>
      <c r="C1691">
        <v>87.33</v>
      </c>
      <c r="D1691" s="43">
        <v>43435</v>
      </c>
      <c r="E1691" s="40">
        <v>35.094000000000001</v>
      </c>
    </row>
    <row r="1692" spans="1:5" x14ac:dyDescent="0.25">
      <c r="A1692">
        <v>5</v>
      </c>
      <c r="B1692" s="87">
        <v>106.5</v>
      </c>
      <c r="C1692">
        <v>87.33</v>
      </c>
      <c r="D1692" s="42">
        <v>43466</v>
      </c>
      <c r="E1692" s="40">
        <v>33.066600000000008</v>
      </c>
    </row>
    <row r="1693" spans="1:5" x14ac:dyDescent="0.25">
      <c r="A1693">
        <v>5</v>
      </c>
      <c r="B1693" s="87">
        <v>106.5</v>
      </c>
      <c r="C1693">
        <v>87.33</v>
      </c>
      <c r="D1693" s="43">
        <v>43497</v>
      </c>
      <c r="E1693" s="40">
        <v>26.200900000000004</v>
      </c>
    </row>
    <row r="1694" spans="1:5" x14ac:dyDescent="0.25">
      <c r="A1694">
        <v>5</v>
      </c>
      <c r="B1694" s="87">
        <v>106.5</v>
      </c>
      <c r="C1694">
        <v>87.33</v>
      </c>
      <c r="D1694" s="42">
        <v>43525</v>
      </c>
      <c r="E1694" s="40">
        <v>31.249400000000005</v>
      </c>
    </row>
    <row r="1695" spans="1:5" x14ac:dyDescent="0.25">
      <c r="A1695">
        <v>5</v>
      </c>
      <c r="B1695" s="87">
        <v>106.5</v>
      </c>
      <c r="C1695">
        <v>87.33</v>
      </c>
      <c r="D1695" s="43">
        <v>43556</v>
      </c>
      <c r="E1695" s="40">
        <v>26.722299999999997</v>
      </c>
    </row>
    <row r="1696" spans="1:5" x14ac:dyDescent="0.25">
      <c r="A1696">
        <v>5</v>
      </c>
      <c r="B1696" s="87">
        <v>106.5</v>
      </c>
      <c r="C1696">
        <v>87.33</v>
      </c>
      <c r="D1696" s="42">
        <v>43586</v>
      </c>
      <c r="E1696" s="40">
        <v>34.343400000000003</v>
      </c>
    </row>
    <row r="1697" spans="1:5" x14ac:dyDescent="0.25">
      <c r="A1697">
        <v>5</v>
      </c>
      <c r="B1697" s="87">
        <v>106.5</v>
      </c>
      <c r="C1697">
        <v>87.33</v>
      </c>
      <c r="D1697" s="43">
        <v>43617</v>
      </c>
      <c r="E1697" s="40">
        <v>32.191900000000011</v>
      </c>
    </row>
    <row r="1698" spans="1:5" x14ac:dyDescent="0.25">
      <c r="A1698">
        <v>5</v>
      </c>
      <c r="B1698" s="87">
        <v>106.5</v>
      </c>
      <c r="C1698">
        <v>87.33</v>
      </c>
      <c r="D1698" s="42">
        <v>43647</v>
      </c>
      <c r="E1698" s="40">
        <v>35.016800000000003</v>
      </c>
    </row>
    <row r="1699" spans="1:5" x14ac:dyDescent="0.25">
      <c r="A1699">
        <v>5</v>
      </c>
      <c r="B1699" s="87">
        <v>106.5</v>
      </c>
      <c r="C1699">
        <v>87.33</v>
      </c>
      <c r="D1699" s="43">
        <v>43678</v>
      </c>
      <c r="E1699" s="40">
        <v>25.290000000000003</v>
      </c>
    </row>
    <row r="1700" spans="1:5" x14ac:dyDescent="0.25">
      <c r="A1700">
        <v>5</v>
      </c>
      <c r="B1700" s="87">
        <v>106.5</v>
      </c>
      <c r="C1700">
        <v>87.33</v>
      </c>
      <c r="D1700" s="42">
        <v>43709</v>
      </c>
      <c r="E1700" s="40">
        <v>38.341500000000003</v>
      </c>
    </row>
    <row r="1701" spans="1:5" x14ac:dyDescent="0.25">
      <c r="A1701">
        <v>5</v>
      </c>
      <c r="B1701" s="87">
        <v>106.5</v>
      </c>
      <c r="C1701">
        <v>87.33</v>
      </c>
      <c r="D1701" s="43">
        <v>43739</v>
      </c>
      <c r="E1701" s="40">
        <v>33.627099999999999</v>
      </c>
    </row>
    <row r="1702" spans="1:5" x14ac:dyDescent="0.25">
      <c r="A1702">
        <v>5</v>
      </c>
      <c r="B1702" s="87">
        <v>106.5</v>
      </c>
      <c r="C1702">
        <v>87.33</v>
      </c>
      <c r="D1702" s="42">
        <v>43770</v>
      </c>
      <c r="E1702" s="40">
        <v>31.357199999999992</v>
      </c>
    </row>
    <row r="1703" spans="1:5" x14ac:dyDescent="0.25">
      <c r="A1703">
        <v>5</v>
      </c>
      <c r="B1703" s="87">
        <v>106.5</v>
      </c>
      <c r="C1703">
        <v>87.33</v>
      </c>
      <c r="D1703" s="43">
        <v>43800</v>
      </c>
      <c r="E1703" s="40">
        <v>31.684799999999996</v>
      </c>
    </row>
    <row r="1704" spans="1:5" x14ac:dyDescent="0.25">
      <c r="A1704">
        <v>5</v>
      </c>
      <c r="B1704" s="87">
        <v>106.5</v>
      </c>
      <c r="C1704">
        <v>87.33</v>
      </c>
      <c r="D1704" s="42">
        <v>43831</v>
      </c>
      <c r="E1704" s="40">
        <v>26.651000000000007</v>
      </c>
    </row>
    <row r="1705" spans="1:5" x14ac:dyDescent="0.25">
      <c r="A1705">
        <v>5</v>
      </c>
      <c r="B1705" s="87">
        <v>106.5</v>
      </c>
      <c r="C1705">
        <v>87.33</v>
      </c>
      <c r="D1705" s="43">
        <v>43862</v>
      </c>
      <c r="E1705" s="40">
        <v>40.431000000000004</v>
      </c>
    </row>
    <row r="1706" spans="1:5" x14ac:dyDescent="0.25">
      <c r="A1706">
        <v>5</v>
      </c>
      <c r="B1706" s="87">
        <v>106.5</v>
      </c>
      <c r="C1706">
        <v>87.33</v>
      </c>
      <c r="D1706" s="42">
        <v>43891</v>
      </c>
      <c r="E1706" s="40">
        <v>29.928799999999999</v>
      </c>
    </row>
    <row r="1707" spans="1:5" x14ac:dyDescent="0.25">
      <c r="A1707">
        <v>6</v>
      </c>
      <c r="B1707" s="87">
        <v>56</v>
      </c>
      <c r="C1707">
        <v>48.72</v>
      </c>
      <c r="D1707" s="42">
        <v>42005</v>
      </c>
      <c r="E1707" s="40">
        <v>13.189542788376087</v>
      </c>
    </row>
    <row r="1708" spans="1:5" x14ac:dyDescent="0.25">
      <c r="A1708">
        <v>6</v>
      </c>
      <c r="B1708" s="87">
        <v>56</v>
      </c>
      <c r="C1708">
        <v>48.72</v>
      </c>
      <c r="D1708" s="43">
        <v>42036</v>
      </c>
      <c r="E1708" s="40">
        <v>32.4786</v>
      </c>
    </row>
    <row r="1709" spans="1:5" x14ac:dyDescent="0.25">
      <c r="A1709">
        <v>6</v>
      </c>
      <c r="B1709" s="87">
        <v>56</v>
      </c>
      <c r="C1709">
        <v>48.72</v>
      </c>
      <c r="D1709" s="42">
        <v>42064</v>
      </c>
      <c r="E1709" s="40">
        <v>11.92240000000001</v>
      </c>
    </row>
    <row r="1710" spans="1:5" x14ac:dyDescent="0.25">
      <c r="A1710">
        <v>6</v>
      </c>
      <c r="B1710" s="87">
        <v>56</v>
      </c>
      <c r="C1710">
        <v>48.72</v>
      </c>
      <c r="D1710" s="43">
        <v>42095</v>
      </c>
      <c r="E1710" s="40">
        <v>16.570400000000006</v>
      </c>
    </row>
    <row r="1711" spans="1:5" x14ac:dyDescent="0.25">
      <c r="A1711">
        <v>6</v>
      </c>
      <c r="B1711" s="87">
        <v>56</v>
      </c>
      <c r="C1711">
        <v>48.72</v>
      </c>
      <c r="D1711" s="42">
        <v>42125</v>
      </c>
      <c r="E1711" s="40">
        <v>16.745300000000015</v>
      </c>
    </row>
    <row r="1712" spans="1:5" x14ac:dyDescent="0.25">
      <c r="A1712">
        <v>6</v>
      </c>
      <c r="B1712" s="87">
        <v>56</v>
      </c>
      <c r="C1712">
        <v>48.72</v>
      </c>
      <c r="D1712" s="43">
        <v>42156</v>
      </c>
      <c r="E1712" s="40">
        <v>13.807800000000015</v>
      </c>
    </row>
    <row r="1713" spans="1:5" x14ac:dyDescent="0.25">
      <c r="A1713">
        <v>6</v>
      </c>
      <c r="B1713" s="87">
        <v>56</v>
      </c>
      <c r="C1713">
        <v>48.72</v>
      </c>
      <c r="D1713" s="42">
        <v>42186</v>
      </c>
      <c r="E1713" s="40">
        <v>23.229000000000013</v>
      </c>
    </row>
    <row r="1714" spans="1:5" x14ac:dyDescent="0.25">
      <c r="A1714">
        <v>6</v>
      </c>
      <c r="B1714" s="87">
        <v>56</v>
      </c>
      <c r="C1714">
        <v>48.72</v>
      </c>
      <c r="D1714" s="43">
        <v>42217</v>
      </c>
      <c r="E1714" s="40">
        <v>18.789599999999979</v>
      </c>
    </row>
    <row r="1715" spans="1:5" x14ac:dyDescent="0.25">
      <c r="A1715">
        <v>6</v>
      </c>
      <c r="B1715" s="87">
        <v>56</v>
      </c>
      <c r="C1715">
        <v>48.72</v>
      </c>
      <c r="D1715" s="42">
        <v>42248</v>
      </c>
      <c r="E1715" s="40">
        <v>14.251499999999993</v>
      </c>
    </row>
    <row r="1716" spans="1:5" x14ac:dyDescent="0.25">
      <c r="A1716">
        <v>6</v>
      </c>
      <c r="B1716" s="87">
        <v>56</v>
      </c>
      <c r="C1716">
        <v>48.72</v>
      </c>
      <c r="D1716" s="43">
        <v>42278</v>
      </c>
      <c r="E1716" s="40">
        <v>22.402800000000013</v>
      </c>
    </row>
    <row r="1717" spans="1:5" x14ac:dyDescent="0.25">
      <c r="A1717">
        <v>6</v>
      </c>
      <c r="B1717" s="87">
        <v>56</v>
      </c>
      <c r="C1717">
        <v>48.72</v>
      </c>
      <c r="D1717" s="42">
        <v>42309</v>
      </c>
      <c r="E1717" s="40">
        <v>12.9392</v>
      </c>
    </row>
    <row r="1718" spans="1:5" x14ac:dyDescent="0.25">
      <c r="A1718">
        <v>6</v>
      </c>
      <c r="B1718" s="87">
        <v>56</v>
      </c>
      <c r="C1718">
        <v>48.72</v>
      </c>
      <c r="D1718" s="43">
        <v>42339</v>
      </c>
      <c r="E1718" s="40">
        <v>21.239399999999989</v>
      </c>
    </row>
    <row r="1719" spans="1:5" x14ac:dyDescent="0.25">
      <c r="A1719">
        <v>6</v>
      </c>
      <c r="B1719" s="87">
        <v>56</v>
      </c>
      <c r="C1719">
        <v>48.72</v>
      </c>
      <c r="D1719" s="42">
        <v>42370</v>
      </c>
      <c r="E1719" s="40">
        <v>14.848199999999991</v>
      </c>
    </row>
    <row r="1720" spans="1:5" x14ac:dyDescent="0.25">
      <c r="A1720">
        <v>6</v>
      </c>
      <c r="B1720" s="87">
        <v>56</v>
      </c>
      <c r="C1720">
        <v>48.72</v>
      </c>
      <c r="D1720" s="43">
        <v>42401</v>
      </c>
      <c r="E1720" s="40">
        <v>16.662999999999982</v>
      </c>
    </row>
    <row r="1721" spans="1:5" x14ac:dyDescent="0.25">
      <c r="A1721">
        <v>6</v>
      </c>
      <c r="B1721" s="87">
        <v>56</v>
      </c>
      <c r="C1721">
        <v>48.72</v>
      </c>
      <c r="D1721" s="42">
        <v>42430</v>
      </c>
      <c r="E1721" s="40">
        <v>28.604199999999992</v>
      </c>
    </row>
    <row r="1722" spans="1:5" x14ac:dyDescent="0.25">
      <c r="A1722">
        <v>6</v>
      </c>
      <c r="B1722" s="87">
        <v>56</v>
      </c>
      <c r="C1722">
        <v>48.72</v>
      </c>
      <c r="D1722" s="43">
        <v>42461</v>
      </c>
      <c r="E1722" s="40">
        <v>18.680200000000013</v>
      </c>
    </row>
    <row r="1723" spans="1:5" x14ac:dyDescent="0.25">
      <c r="A1723">
        <v>6</v>
      </c>
      <c r="B1723" s="87">
        <v>56</v>
      </c>
      <c r="C1723">
        <v>48.72</v>
      </c>
      <c r="D1723" s="42">
        <v>42491</v>
      </c>
      <c r="E1723" s="40">
        <v>25.739999999999981</v>
      </c>
    </row>
    <row r="1724" spans="1:5" x14ac:dyDescent="0.25">
      <c r="A1724">
        <v>6</v>
      </c>
      <c r="B1724" s="87">
        <v>56</v>
      </c>
      <c r="C1724">
        <v>48.72</v>
      </c>
      <c r="D1724" s="43">
        <v>42522</v>
      </c>
      <c r="E1724" s="40">
        <v>26.024999999999977</v>
      </c>
    </row>
    <row r="1725" spans="1:5" x14ac:dyDescent="0.25">
      <c r="A1725">
        <v>6</v>
      </c>
      <c r="B1725" s="87">
        <v>56</v>
      </c>
      <c r="C1725">
        <v>48.72</v>
      </c>
      <c r="D1725" s="42">
        <v>42552</v>
      </c>
      <c r="E1725" s="40">
        <v>21.020399999999995</v>
      </c>
    </row>
    <row r="1726" spans="1:5" x14ac:dyDescent="0.25">
      <c r="A1726">
        <v>6</v>
      </c>
      <c r="B1726" s="87">
        <v>56</v>
      </c>
      <c r="C1726">
        <v>48.72</v>
      </c>
      <c r="D1726" s="43">
        <v>42583</v>
      </c>
      <c r="E1726" s="40">
        <v>33.656599999999997</v>
      </c>
    </row>
    <row r="1727" spans="1:5" x14ac:dyDescent="0.25">
      <c r="A1727">
        <v>6</v>
      </c>
      <c r="B1727" s="87">
        <v>56</v>
      </c>
      <c r="C1727">
        <v>48.72</v>
      </c>
      <c r="D1727" s="42">
        <v>42614</v>
      </c>
      <c r="E1727" s="40">
        <v>16.090199999999982</v>
      </c>
    </row>
    <row r="1728" spans="1:5" x14ac:dyDescent="0.25">
      <c r="A1728">
        <v>6</v>
      </c>
      <c r="B1728" s="87">
        <v>56</v>
      </c>
      <c r="C1728">
        <v>48.72</v>
      </c>
      <c r="D1728" s="43">
        <v>42644</v>
      </c>
      <c r="E1728" s="40">
        <v>23.450699999999983</v>
      </c>
    </row>
    <row r="1729" spans="1:5" x14ac:dyDescent="0.25">
      <c r="A1729">
        <v>6</v>
      </c>
      <c r="B1729" s="87">
        <v>56</v>
      </c>
      <c r="C1729">
        <v>48.72</v>
      </c>
      <c r="D1729" s="42">
        <v>42675</v>
      </c>
      <c r="E1729" s="40">
        <v>14.558400000000006</v>
      </c>
    </row>
    <row r="1730" spans="1:5" x14ac:dyDescent="0.25">
      <c r="A1730">
        <v>6</v>
      </c>
      <c r="B1730" s="87">
        <v>56</v>
      </c>
      <c r="C1730">
        <v>48.72</v>
      </c>
      <c r="D1730" s="43">
        <v>42705</v>
      </c>
      <c r="E1730" s="40">
        <v>27.538499999999996</v>
      </c>
    </row>
    <row r="1731" spans="1:5" x14ac:dyDescent="0.25">
      <c r="A1731">
        <v>6</v>
      </c>
      <c r="B1731" s="87">
        <v>56</v>
      </c>
      <c r="C1731">
        <v>48.72</v>
      </c>
      <c r="D1731" s="42">
        <v>42736</v>
      </c>
      <c r="E1731" s="40">
        <v>27.829500000000003</v>
      </c>
    </row>
    <row r="1732" spans="1:5" x14ac:dyDescent="0.25">
      <c r="A1732">
        <v>6</v>
      </c>
      <c r="B1732" s="87">
        <v>56</v>
      </c>
      <c r="C1732">
        <v>48.72</v>
      </c>
      <c r="D1732" s="43">
        <v>42767</v>
      </c>
      <c r="E1732" s="40">
        <v>20.607399999999998</v>
      </c>
    </row>
    <row r="1733" spans="1:5" x14ac:dyDescent="0.25">
      <c r="A1733">
        <v>6</v>
      </c>
      <c r="B1733" s="87">
        <v>56</v>
      </c>
      <c r="C1733">
        <v>48.72</v>
      </c>
      <c r="D1733" s="42">
        <v>42795</v>
      </c>
      <c r="E1733" s="40">
        <v>28.357499999999998</v>
      </c>
    </row>
    <row r="1734" spans="1:5" x14ac:dyDescent="0.25">
      <c r="A1734">
        <v>6</v>
      </c>
      <c r="B1734" s="87">
        <v>56</v>
      </c>
      <c r="C1734">
        <v>48.72</v>
      </c>
      <c r="D1734" s="43">
        <v>42826</v>
      </c>
      <c r="E1734" s="40">
        <v>21.021000000000004</v>
      </c>
    </row>
    <row r="1735" spans="1:5" x14ac:dyDescent="0.25">
      <c r="A1735">
        <v>6</v>
      </c>
      <c r="B1735" s="87">
        <v>56</v>
      </c>
      <c r="C1735">
        <v>48.72</v>
      </c>
      <c r="D1735" s="42">
        <v>42856</v>
      </c>
      <c r="E1735" s="40">
        <v>19.295000000000002</v>
      </c>
    </row>
    <row r="1736" spans="1:5" x14ac:dyDescent="0.25">
      <c r="A1736">
        <v>6</v>
      </c>
      <c r="B1736" s="87">
        <v>56</v>
      </c>
      <c r="C1736">
        <v>48.72</v>
      </c>
      <c r="D1736" s="43">
        <v>42887</v>
      </c>
      <c r="E1736" s="40">
        <v>19.482999999999997</v>
      </c>
    </row>
    <row r="1737" spans="1:5" x14ac:dyDescent="0.25">
      <c r="A1737">
        <v>6</v>
      </c>
      <c r="B1737" s="87">
        <v>56</v>
      </c>
      <c r="C1737">
        <v>48.72</v>
      </c>
      <c r="D1737" s="42">
        <v>42917</v>
      </c>
      <c r="E1737" s="40">
        <v>23.641200000000005</v>
      </c>
    </row>
    <row r="1738" spans="1:5" x14ac:dyDescent="0.25">
      <c r="A1738">
        <v>6</v>
      </c>
      <c r="B1738" s="87">
        <v>56</v>
      </c>
      <c r="C1738">
        <v>48.72</v>
      </c>
      <c r="D1738" s="43">
        <v>42948</v>
      </c>
      <c r="E1738" s="40">
        <v>21.890000000000004</v>
      </c>
    </row>
    <row r="1739" spans="1:5" x14ac:dyDescent="0.25">
      <c r="A1739">
        <v>6</v>
      </c>
      <c r="B1739" s="87">
        <v>56</v>
      </c>
      <c r="C1739">
        <v>48.72</v>
      </c>
      <c r="D1739" s="42">
        <v>42979</v>
      </c>
      <c r="E1739" s="40">
        <v>22.105599999999999</v>
      </c>
    </row>
    <row r="1740" spans="1:5" x14ac:dyDescent="0.25">
      <c r="A1740">
        <v>6</v>
      </c>
      <c r="B1740" s="87">
        <v>56</v>
      </c>
      <c r="C1740">
        <v>48.72</v>
      </c>
      <c r="D1740" s="43">
        <v>43009</v>
      </c>
      <c r="E1740" s="40">
        <v>24.367199999999997</v>
      </c>
    </row>
    <row r="1741" spans="1:5" x14ac:dyDescent="0.25">
      <c r="A1741">
        <v>6</v>
      </c>
      <c r="B1741" s="87">
        <v>56</v>
      </c>
      <c r="C1741">
        <v>48.72</v>
      </c>
      <c r="D1741" s="42">
        <v>43040</v>
      </c>
      <c r="E1741" s="40">
        <v>28.674800000000005</v>
      </c>
    </row>
    <row r="1742" spans="1:5" x14ac:dyDescent="0.25">
      <c r="A1742">
        <v>6</v>
      </c>
      <c r="B1742" s="87">
        <v>56</v>
      </c>
      <c r="C1742">
        <v>48.72</v>
      </c>
      <c r="D1742" s="43">
        <v>43070</v>
      </c>
      <c r="E1742" s="40">
        <v>26.933400000000002</v>
      </c>
    </row>
    <row r="1743" spans="1:5" x14ac:dyDescent="0.25">
      <c r="A1743">
        <v>6</v>
      </c>
      <c r="B1743" s="87">
        <v>56</v>
      </c>
      <c r="C1743">
        <v>48.72</v>
      </c>
      <c r="D1743" s="42">
        <v>43101</v>
      </c>
      <c r="E1743" s="40">
        <v>29.261400000000005</v>
      </c>
    </row>
    <row r="1744" spans="1:5" x14ac:dyDescent="0.25">
      <c r="A1744">
        <v>6</v>
      </c>
      <c r="B1744" s="87">
        <v>56</v>
      </c>
      <c r="C1744">
        <v>48.72</v>
      </c>
      <c r="D1744" s="43">
        <v>43132</v>
      </c>
      <c r="E1744" s="40">
        <v>27.478100000000001</v>
      </c>
    </row>
    <row r="1745" spans="1:5" x14ac:dyDescent="0.25">
      <c r="A1745">
        <v>6</v>
      </c>
      <c r="B1745" s="87">
        <v>56</v>
      </c>
      <c r="C1745">
        <v>48.72</v>
      </c>
      <c r="D1745" s="42">
        <v>43160</v>
      </c>
      <c r="E1745" s="40">
        <v>25.652399999999997</v>
      </c>
    </row>
    <row r="1746" spans="1:5" x14ac:dyDescent="0.25">
      <c r="A1746">
        <v>6</v>
      </c>
      <c r="B1746" s="87">
        <v>56</v>
      </c>
      <c r="C1746">
        <v>48.72</v>
      </c>
      <c r="D1746" s="43">
        <v>43191</v>
      </c>
      <c r="E1746" s="40">
        <v>28.030600000000003</v>
      </c>
    </row>
    <row r="1747" spans="1:5" x14ac:dyDescent="0.25">
      <c r="A1747">
        <v>6</v>
      </c>
      <c r="B1747" s="87">
        <v>56</v>
      </c>
      <c r="C1747">
        <v>48.72</v>
      </c>
      <c r="D1747" s="42">
        <v>43221</v>
      </c>
      <c r="E1747" s="40">
        <v>30.515800000000002</v>
      </c>
    </row>
    <row r="1748" spans="1:5" x14ac:dyDescent="0.25">
      <c r="A1748">
        <v>6</v>
      </c>
      <c r="B1748" s="87">
        <v>56</v>
      </c>
      <c r="C1748">
        <v>48.72</v>
      </c>
      <c r="D1748" s="43">
        <v>43252</v>
      </c>
      <c r="E1748" s="40">
        <v>24.190100000000001</v>
      </c>
    </row>
    <row r="1749" spans="1:5" x14ac:dyDescent="0.25">
      <c r="A1749">
        <v>6</v>
      </c>
      <c r="B1749" s="87">
        <v>56</v>
      </c>
      <c r="C1749">
        <v>48.72</v>
      </c>
      <c r="D1749" s="42">
        <v>43282</v>
      </c>
      <c r="E1749" s="40">
        <v>28.934099999999997</v>
      </c>
    </row>
    <row r="1750" spans="1:5" x14ac:dyDescent="0.25">
      <c r="A1750">
        <v>6</v>
      </c>
      <c r="B1750" s="87">
        <v>56</v>
      </c>
      <c r="C1750">
        <v>48.72</v>
      </c>
      <c r="D1750" s="43">
        <v>43313</v>
      </c>
      <c r="E1750" s="40">
        <v>31.488800000000001</v>
      </c>
    </row>
    <row r="1751" spans="1:5" x14ac:dyDescent="0.25">
      <c r="A1751">
        <v>6</v>
      </c>
      <c r="B1751" s="87">
        <v>56</v>
      </c>
      <c r="C1751">
        <v>48.72</v>
      </c>
      <c r="D1751" s="42">
        <v>43344</v>
      </c>
      <c r="E1751" s="40">
        <v>22.715000000000003</v>
      </c>
    </row>
    <row r="1752" spans="1:5" x14ac:dyDescent="0.25">
      <c r="A1752">
        <v>6</v>
      </c>
      <c r="B1752" s="87">
        <v>56</v>
      </c>
      <c r="C1752">
        <v>48.72</v>
      </c>
      <c r="D1752" s="43">
        <v>43374</v>
      </c>
      <c r="E1752" s="40">
        <v>29.777800000000003</v>
      </c>
    </row>
    <row r="1753" spans="1:5" x14ac:dyDescent="0.25">
      <c r="A1753">
        <v>6</v>
      </c>
      <c r="B1753" s="87">
        <v>56</v>
      </c>
      <c r="C1753">
        <v>48.72</v>
      </c>
      <c r="D1753" s="42">
        <v>43405</v>
      </c>
      <c r="E1753" s="40">
        <v>30.084600000000009</v>
      </c>
    </row>
    <row r="1754" spans="1:5" x14ac:dyDescent="0.25">
      <c r="A1754">
        <v>6</v>
      </c>
      <c r="B1754" s="87">
        <v>56</v>
      </c>
      <c r="C1754">
        <v>48.72</v>
      </c>
      <c r="D1754" s="43">
        <v>43435</v>
      </c>
      <c r="E1754" s="40">
        <v>28.075199999999999</v>
      </c>
    </row>
    <row r="1755" spans="1:5" x14ac:dyDescent="0.25">
      <c r="A1755">
        <v>6</v>
      </c>
      <c r="B1755" s="87">
        <v>56</v>
      </c>
      <c r="C1755">
        <v>48.72</v>
      </c>
      <c r="D1755" s="42">
        <v>43466</v>
      </c>
      <c r="E1755" s="40">
        <v>30.704700000000006</v>
      </c>
    </row>
    <row r="1756" spans="1:5" x14ac:dyDescent="0.25">
      <c r="A1756">
        <v>6</v>
      </c>
      <c r="B1756" s="87">
        <v>56</v>
      </c>
      <c r="C1756">
        <v>48.72</v>
      </c>
      <c r="D1756" s="43">
        <v>43497</v>
      </c>
      <c r="E1756" s="40">
        <v>33.346600000000009</v>
      </c>
    </row>
    <row r="1757" spans="1:5" x14ac:dyDescent="0.25">
      <c r="A1757">
        <v>6</v>
      </c>
      <c r="B1757" s="87">
        <v>56</v>
      </c>
      <c r="C1757">
        <v>48.72</v>
      </c>
      <c r="D1757" s="42">
        <v>43525</v>
      </c>
      <c r="E1757" s="40">
        <v>26.441800000000004</v>
      </c>
    </row>
    <row r="1758" spans="1:5" x14ac:dyDescent="0.25">
      <c r="A1758">
        <v>6</v>
      </c>
      <c r="B1758" s="87">
        <v>56</v>
      </c>
      <c r="C1758">
        <v>48.72</v>
      </c>
      <c r="D1758" s="43">
        <v>43556</v>
      </c>
      <c r="E1758" s="40">
        <v>29.151599999999995</v>
      </c>
    </row>
    <row r="1759" spans="1:5" x14ac:dyDescent="0.25">
      <c r="A1759">
        <v>6</v>
      </c>
      <c r="B1759" s="87">
        <v>56</v>
      </c>
      <c r="C1759">
        <v>48.72</v>
      </c>
      <c r="D1759" s="42">
        <v>43586</v>
      </c>
      <c r="E1759" s="40">
        <v>34.343400000000003</v>
      </c>
    </row>
    <row r="1760" spans="1:5" x14ac:dyDescent="0.25">
      <c r="A1760">
        <v>6</v>
      </c>
      <c r="B1760" s="87">
        <v>56</v>
      </c>
      <c r="C1760">
        <v>48.72</v>
      </c>
      <c r="D1760" s="43">
        <v>43617</v>
      </c>
      <c r="E1760" s="40">
        <v>24.763000000000005</v>
      </c>
    </row>
    <row r="1761" spans="1:5" x14ac:dyDescent="0.25">
      <c r="A1761">
        <v>6</v>
      </c>
      <c r="B1761" s="87">
        <v>56</v>
      </c>
      <c r="C1761">
        <v>48.72</v>
      </c>
      <c r="D1761" s="42">
        <v>43647</v>
      </c>
      <c r="E1761" s="40">
        <v>27.513200000000001</v>
      </c>
    </row>
    <row r="1762" spans="1:5" x14ac:dyDescent="0.25">
      <c r="A1762">
        <v>6</v>
      </c>
      <c r="B1762" s="87">
        <v>56</v>
      </c>
      <c r="C1762">
        <v>48.72</v>
      </c>
      <c r="D1762" s="43">
        <v>43678</v>
      </c>
      <c r="E1762" s="40">
        <v>25.290000000000003</v>
      </c>
    </row>
    <row r="1763" spans="1:5" x14ac:dyDescent="0.25">
      <c r="A1763">
        <v>6</v>
      </c>
      <c r="B1763" s="87">
        <v>56</v>
      </c>
      <c r="C1763">
        <v>48.72</v>
      </c>
      <c r="D1763" s="42">
        <v>43709</v>
      </c>
      <c r="E1763" s="40">
        <v>38.341500000000003</v>
      </c>
    </row>
    <row r="1764" spans="1:5" x14ac:dyDescent="0.25">
      <c r="A1764">
        <v>6</v>
      </c>
      <c r="B1764" s="87">
        <v>56</v>
      </c>
      <c r="C1764">
        <v>48.72</v>
      </c>
      <c r="D1764" s="43">
        <v>43739</v>
      </c>
      <c r="E1764" s="40">
        <v>33.627099999999999</v>
      </c>
    </row>
    <row r="1765" spans="1:5" x14ac:dyDescent="0.25">
      <c r="A1765">
        <v>6</v>
      </c>
      <c r="B1765" s="87">
        <v>56</v>
      </c>
      <c r="C1765">
        <v>48.72</v>
      </c>
      <c r="D1765" s="42">
        <v>43770</v>
      </c>
      <c r="E1765" s="40">
        <v>33.970299999999995</v>
      </c>
    </row>
    <row r="1766" spans="1:5" x14ac:dyDescent="0.25">
      <c r="A1766">
        <v>6</v>
      </c>
      <c r="B1766" s="87">
        <v>56</v>
      </c>
      <c r="C1766">
        <v>48.72</v>
      </c>
      <c r="D1766" s="43">
        <v>43800</v>
      </c>
      <c r="E1766" s="40">
        <v>31.684799999999996</v>
      </c>
    </row>
    <row r="1767" spans="1:5" x14ac:dyDescent="0.25">
      <c r="A1767">
        <v>6</v>
      </c>
      <c r="B1767" s="87">
        <v>56</v>
      </c>
      <c r="C1767">
        <v>48.72</v>
      </c>
      <c r="D1767" s="42">
        <v>43831</v>
      </c>
      <c r="E1767" s="40">
        <v>37.311400000000013</v>
      </c>
    </row>
    <row r="1768" spans="1:5" x14ac:dyDescent="0.25">
      <c r="A1768">
        <v>6</v>
      </c>
      <c r="B1768" s="87">
        <v>56</v>
      </c>
      <c r="C1768">
        <v>48.72</v>
      </c>
      <c r="D1768" s="43">
        <v>43862</v>
      </c>
      <c r="E1768" s="40">
        <v>37.735600000000005</v>
      </c>
    </row>
    <row r="1769" spans="1:5" x14ac:dyDescent="0.25">
      <c r="A1769">
        <v>6</v>
      </c>
      <c r="B1769" s="87">
        <v>56</v>
      </c>
      <c r="C1769">
        <v>48.72</v>
      </c>
      <c r="D1769" s="42">
        <v>43891</v>
      </c>
      <c r="E1769" s="40">
        <v>35.370399999999997</v>
      </c>
    </row>
    <row r="1770" spans="1:5" x14ac:dyDescent="0.25">
      <c r="A1770">
        <v>7</v>
      </c>
      <c r="B1770" s="87">
        <v>9.9</v>
      </c>
      <c r="C1770">
        <v>7.62</v>
      </c>
      <c r="D1770" s="42">
        <v>42005</v>
      </c>
      <c r="E1770" s="40">
        <v>0</v>
      </c>
    </row>
    <row r="1771" spans="1:5" x14ac:dyDescent="0.25">
      <c r="A1771">
        <v>7</v>
      </c>
      <c r="B1771" s="87">
        <v>9.9</v>
      </c>
      <c r="C1771">
        <v>7.62</v>
      </c>
      <c r="D1771" s="43">
        <v>42036</v>
      </c>
      <c r="E1771" s="40">
        <v>0</v>
      </c>
    </row>
    <row r="1772" spans="1:5" x14ac:dyDescent="0.25">
      <c r="A1772">
        <v>7</v>
      </c>
      <c r="B1772" s="87">
        <v>9.9</v>
      </c>
      <c r="C1772">
        <v>7.62</v>
      </c>
      <c r="D1772" s="42">
        <v>42064</v>
      </c>
      <c r="E1772" s="40">
        <v>0</v>
      </c>
    </row>
    <row r="1773" spans="1:5" x14ac:dyDescent="0.25">
      <c r="A1773">
        <v>7</v>
      </c>
      <c r="B1773" s="87">
        <v>9.9</v>
      </c>
      <c r="C1773">
        <v>7.62</v>
      </c>
      <c r="D1773" s="43">
        <v>42095</v>
      </c>
      <c r="E1773" s="40">
        <v>0</v>
      </c>
    </row>
    <row r="1774" spans="1:5" x14ac:dyDescent="0.25">
      <c r="A1774">
        <v>7</v>
      </c>
      <c r="B1774" s="87">
        <v>9.9</v>
      </c>
      <c r="C1774">
        <v>7.62</v>
      </c>
      <c r="D1774" s="42">
        <v>42125</v>
      </c>
      <c r="E1774" s="40">
        <v>0</v>
      </c>
    </row>
    <row r="1775" spans="1:5" x14ac:dyDescent="0.25">
      <c r="A1775">
        <v>7</v>
      </c>
      <c r="B1775" s="87">
        <v>9.9</v>
      </c>
      <c r="C1775">
        <v>7.62</v>
      </c>
      <c r="D1775" s="43">
        <v>42156</v>
      </c>
      <c r="E1775" s="40">
        <v>0</v>
      </c>
    </row>
    <row r="1776" spans="1:5" x14ac:dyDescent="0.25">
      <c r="A1776">
        <v>7</v>
      </c>
      <c r="B1776" s="87">
        <v>9.9</v>
      </c>
      <c r="C1776">
        <v>7.62</v>
      </c>
      <c r="D1776" s="42">
        <v>42186</v>
      </c>
      <c r="E1776" s="40">
        <v>0</v>
      </c>
    </row>
    <row r="1777" spans="1:5" x14ac:dyDescent="0.25">
      <c r="A1777">
        <v>7</v>
      </c>
      <c r="B1777" s="87">
        <v>9.9</v>
      </c>
      <c r="C1777">
        <v>7.62</v>
      </c>
      <c r="D1777" s="43">
        <v>42217</v>
      </c>
      <c r="E1777" s="40">
        <v>0</v>
      </c>
    </row>
    <row r="1778" spans="1:5" x14ac:dyDescent="0.25">
      <c r="A1778">
        <v>7</v>
      </c>
      <c r="B1778" s="87">
        <v>9.9</v>
      </c>
      <c r="C1778">
        <v>7.62</v>
      </c>
      <c r="D1778" s="42">
        <v>42248</v>
      </c>
      <c r="E1778" s="40">
        <v>0</v>
      </c>
    </row>
    <row r="1779" spans="1:5" x14ac:dyDescent="0.25">
      <c r="A1779">
        <v>7</v>
      </c>
      <c r="B1779" s="87">
        <v>9.9</v>
      </c>
      <c r="C1779">
        <v>7.62</v>
      </c>
      <c r="D1779" s="43">
        <v>42278</v>
      </c>
      <c r="E1779" s="40">
        <v>0</v>
      </c>
    </row>
    <row r="1780" spans="1:5" x14ac:dyDescent="0.25">
      <c r="A1780">
        <v>7</v>
      </c>
      <c r="B1780" s="87">
        <v>9.9</v>
      </c>
      <c r="C1780">
        <v>7.62</v>
      </c>
      <c r="D1780" s="42">
        <v>42309</v>
      </c>
      <c r="E1780" s="40">
        <v>0</v>
      </c>
    </row>
    <row r="1781" spans="1:5" x14ac:dyDescent="0.25">
      <c r="A1781">
        <v>7</v>
      </c>
      <c r="B1781" s="87">
        <v>9.9</v>
      </c>
      <c r="C1781">
        <v>7.62</v>
      </c>
      <c r="D1781" s="43">
        <v>42339</v>
      </c>
      <c r="E1781" s="40">
        <v>0</v>
      </c>
    </row>
    <row r="1782" spans="1:5" x14ac:dyDescent="0.25">
      <c r="A1782">
        <v>7</v>
      </c>
      <c r="B1782" s="87">
        <v>9.9</v>
      </c>
      <c r="C1782">
        <v>7.62</v>
      </c>
      <c r="D1782" s="42">
        <v>42370</v>
      </c>
      <c r="E1782" s="40">
        <v>0</v>
      </c>
    </row>
    <row r="1783" spans="1:5" x14ac:dyDescent="0.25">
      <c r="A1783">
        <v>7</v>
      </c>
      <c r="B1783" s="87">
        <v>9.9</v>
      </c>
      <c r="C1783">
        <v>7.62</v>
      </c>
      <c r="D1783" s="43">
        <v>42401</v>
      </c>
      <c r="E1783" s="40">
        <v>0</v>
      </c>
    </row>
    <row r="1784" spans="1:5" x14ac:dyDescent="0.25">
      <c r="A1784">
        <v>7</v>
      </c>
      <c r="B1784" s="87">
        <v>9.9</v>
      </c>
      <c r="C1784">
        <v>7.62</v>
      </c>
      <c r="D1784" s="42">
        <v>42430</v>
      </c>
      <c r="E1784" s="40">
        <v>0</v>
      </c>
    </row>
    <row r="1785" spans="1:5" x14ac:dyDescent="0.25">
      <c r="A1785">
        <v>7</v>
      </c>
      <c r="B1785" s="87">
        <v>9.9</v>
      </c>
      <c r="C1785">
        <v>7.62</v>
      </c>
      <c r="D1785" s="43">
        <v>42461</v>
      </c>
      <c r="E1785" s="40">
        <v>0</v>
      </c>
    </row>
    <row r="1786" spans="1:5" x14ac:dyDescent="0.25">
      <c r="A1786">
        <v>7</v>
      </c>
      <c r="B1786" s="87">
        <v>9.9</v>
      </c>
      <c r="C1786">
        <v>7.62</v>
      </c>
      <c r="D1786" s="42">
        <v>42491</v>
      </c>
      <c r="E1786" s="40">
        <v>0</v>
      </c>
    </row>
    <row r="1787" spans="1:5" x14ac:dyDescent="0.25">
      <c r="A1787">
        <v>7</v>
      </c>
      <c r="B1787" s="87">
        <v>9.9</v>
      </c>
      <c r="C1787">
        <v>7.62</v>
      </c>
      <c r="D1787" s="43">
        <v>42522</v>
      </c>
      <c r="E1787" s="40">
        <v>0</v>
      </c>
    </row>
    <row r="1788" spans="1:5" x14ac:dyDescent="0.25">
      <c r="A1788">
        <v>7</v>
      </c>
      <c r="B1788" s="87">
        <v>9.9</v>
      </c>
      <c r="C1788">
        <v>7.62</v>
      </c>
      <c r="D1788" s="42">
        <v>42552</v>
      </c>
      <c r="E1788" s="40">
        <v>0</v>
      </c>
    </row>
    <row r="1789" spans="1:5" x14ac:dyDescent="0.25">
      <c r="A1789">
        <v>7</v>
      </c>
      <c r="B1789" s="87">
        <v>9.9</v>
      </c>
      <c r="C1789">
        <v>7.62</v>
      </c>
      <c r="D1789" s="43">
        <v>42583</v>
      </c>
      <c r="E1789" s="40">
        <v>0</v>
      </c>
    </row>
    <row r="1790" spans="1:5" x14ac:dyDescent="0.25">
      <c r="A1790">
        <v>7</v>
      </c>
      <c r="B1790" s="87">
        <v>9.9</v>
      </c>
      <c r="C1790">
        <v>7.62</v>
      </c>
      <c r="D1790" s="42">
        <v>42614</v>
      </c>
      <c r="E1790" s="40">
        <v>0</v>
      </c>
    </row>
    <row r="1791" spans="1:5" x14ac:dyDescent="0.25">
      <c r="A1791">
        <v>7</v>
      </c>
      <c r="B1791" s="87">
        <v>9.9</v>
      </c>
      <c r="C1791">
        <v>7.62</v>
      </c>
      <c r="D1791" s="43">
        <v>42644</v>
      </c>
      <c r="E1791" s="40">
        <v>0</v>
      </c>
    </row>
    <row r="1792" spans="1:5" x14ac:dyDescent="0.25">
      <c r="A1792">
        <v>7</v>
      </c>
      <c r="B1792" s="87">
        <v>9.9</v>
      </c>
      <c r="C1792">
        <v>7.62</v>
      </c>
      <c r="D1792" s="42">
        <v>42675</v>
      </c>
      <c r="E1792" s="40">
        <v>0</v>
      </c>
    </row>
    <row r="1793" spans="1:5" x14ac:dyDescent="0.25">
      <c r="A1793">
        <v>7</v>
      </c>
      <c r="B1793" s="87">
        <v>9.9</v>
      </c>
      <c r="C1793">
        <v>7.62</v>
      </c>
      <c r="D1793" s="43">
        <v>42705</v>
      </c>
      <c r="E1793" s="40">
        <v>27.538499999999996</v>
      </c>
    </row>
    <row r="1794" spans="1:5" x14ac:dyDescent="0.25">
      <c r="A1794">
        <v>7</v>
      </c>
      <c r="B1794" s="87">
        <v>9.9</v>
      </c>
      <c r="C1794">
        <v>7.62</v>
      </c>
      <c r="D1794" s="42">
        <v>42736</v>
      </c>
      <c r="E1794" s="40">
        <v>22.263600000000004</v>
      </c>
    </row>
    <row r="1795" spans="1:5" x14ac:dyDescent="0.25">
      <c r="A1795">
        <v>7</v>
      </c>
      <c r="B1795" s="87">
        <v>9.9</v>
      </c>
      <c r="C1795">
        <v>7.62</v>
      </c>
      <c r="D1795" s="43">
        <v>42767</v>
      </c>
      <c r="E1795" s="40">
        <v>28.100999999999996</v>
      </c>
    </row>
    <row r="1796" spans="1:5" x14ac:dyDescent="0.25">
      <c r="A1796">
        <v>7</v>
      </c>
      <c r="B1796" s="87">
        <v>9.9</v>
      </c>
      <c r="C1796">
        <v>7.62</v>
      </c>
      <c r="D1796" s="42">
        <v>42795</v>
      </c>
      <c r="E1796" s="40">
        <v>18.904999999999998</v>
      </c>
    </row>
    <row r="1797" spans="1:5" x14ac:dyDescent="0.25">
      <c r="A1797">
        <v>7</v>
      </c>
      <c r="B1797" s="87">
        <v>9.9</v>
      </c>
      <c r="C1797">
        <v>7.62</v>
      </c>
      <c r="D1797" s="43">
        <v>42826</v>
      </c>
      <c r="E1797" s="40">
        <v>19.110000000000003</v>
      </c>
    </row>
    <row r="1798" spans="1:5" x14ac:dyDescent="0.25">
      <c r="A1798">
        <v>7</v>
      </c>
      <c r="B1798" s="87">
        <v>9.9</v>
      </c>
      <c r="C1798">
        <v>7.62</v>
      </c>
      <c r="D1798" s="42">
        <v>42856</v>
      </c>
      <c r="E1798" s="40">
        <v>21.224500000000003</v>
      </c>
    </row>
    <row r="1799" spans="1:5" x14ac:dyDescent="0.25">
      <c r="A1799">
        <v>7</v>
      </c>
      <c r="B1799" s="87">
        <v>9.9</v>
      </c>
      <c r="C1799">
        <v>7.62</v>
      </c>
      <c r="D1799" s="43">
        <v>42887</v>
      </c>
      <c r="E1799" s="40">
        <v>27.276199999999996</v>
      </c>
    </row>
    <row r="1800" spans="1:5" x14ac:dyDescent="0.25">
      <c r="A1800">
        <v>7</v>
      </c>
      <c r="B1800" s="87">
        <v>9.9</v>
      </c>
      <c r="C1800">
        <v>7.62</v>
      </c>
      <c r="D1800" s="42">
        <v>42917</v>
      </c>
      <c r="E1800" s="40">
        <v>25.611300000000007</v>
      </c>
    </row>
    <row r="1801" spans="1:5" x14ac:dyDescent="0.25">
      <c r="A1801">
        <v>7</v>
      </c>
      <c r="B1801" s="87">
        <v>9.9</v>
      </c>
      <c r="C1801">
        <v>7.62</v>
      </c>
      <c r="D1801" s="43">
        <v>42948</v>
      </c>
      <c r="E1801" s="40">
        <v>21.890000000000004</v>
      </c>
    </row>
    <row r="1802" spans="1:5" x14ac:dyDescent="0.25">
      <c r="A1802">
        <v>7</v>
      </c>
      <c r="B1802" s="87">
        <v>9.9</v>
      </c>
      <c r="C1802">
        <v>7.62</v>
      </c>
      <c r="D1802" s="42">
        <v>42979</v>
      </c>
      <c r="E1802" s="40">
        <v>24.115199999999998</v>
      </c>
    </row>
    <row r="1803" spans="1:5" x14ac:dyDescent="0.25">
      <c r="A1803">
        <v>7</v>
      </c>
      <c r="B1803" s="87">
        <v>9.9</v>
      </c>
      <c r="C1803">
        <v>7.62</v>
      </c>
      <c r="D1803" s="43">
        <v>43009</v>
      </c>
      <c r="E1803" s="40">
        <v>24.367199999999997</v>
      </c>
    </row>
    <row r="1804" spans="1:5" x14ac:dyDescent="0.25">
      <c r="A1804">
        <v>7</v>
      </c>
      <c r="B1804" s="87">
        <v>9.9</v>
      </c>
      <c r="C1804">
        <v>7.62</v>
      </c>
      <c r="D1804" s="42">
        <v>43040</v>
      </c>
      <c r="E1804" s="40">
        <v>20.482000000000003</v>
      </c>
    </row>
    <row r="1805" spans="1:5" x14ac:dyDescent="0.25">
      <c r="A1805">
        <v>7</v>
      </c>
      <c r="B1805" s="87">
        <v>9.9</v>
      </c>
      <c r="C1805">
        <v>7.62</v>
      </c>
      <c r="D1805" s="43">
        <v>43070</v>
      </c>
      <c r="E1805" s="40">
        <v>22.7898</v>
      </c>
    </row>
    <row r="1806" spans="1:5" x14ac:dyDescent="0.25">
      <c r="A1806">
        <v>7</v>
      </c>
      <c r="B1806" s="87">
        <v>9.9</v>
      </c>
      <c r="C1806">
        <v>7.62</v>
      </c>
      <c r="D1806" s="42">
        <v>43101</v>
      </c>
      <c r="E1806" s="40">
        <v>27.171300000000002</v>
      </c>
    </row>
    <row r="1807" spans="1:5" x14ac:dyDescent="0.25">
      <c r="A1807">
        <v>7</v>
      </c>
      <c r="B1807" s="87">
        <v>9.9</v>
      </c>
      <c r="C1807">
        <v>7.62</v>
      </c>
      <c r="D1807" s="43">
        <v>43132</v>
      </c>
      <c r="E1807" s="40">
        <v>29.591800000000003</v>
      </c>
    </row>
    <row r="1808" spans="1:5" x14ac:dyDescent="0.25">
      <c r="A1808">
        <v>7</v>
      </c>
      <c r="B1808" s="87">
        <v>9.9</v>
      </c>
      <c r="C1808">
        <v>7.62</v>
      </c>
      <c r="D1808" s="42">
        <v>43160</v>
      </c>
      <c r="E1808" s="40">
        <v>23.514699999999998</v>
      </c>
    </row>
    <row r="1809" spans="1:5" x14ac:dyDescent="0.25">
      <c r="A1809">
        <v>7</v>
      </c>
      <c r="B1809" s="87">
        <v>9.9</v>
      </c>
      <c r="C1809">
        <v>7.62</v>
      </c>
      <c r="D1809" s="43">
        <v>43191</v>
      </c>
      <c r="E1809" s="40">
        <v>32.342999999999996</v>
      </c>
    </row>
    <row r="1810" spans="1:5" x14ac:dyDescent="0.25">
      <c r="A1810">
        <v>7</v>
      </c>
      <c r="B1810" s="87">
        <v>9.9</v>
      </c>
      <c r="C1810">
        <v>7.62</v>
      </c>
      <c r="D1810" s="42">
        <v>43221</v>
      </c>
      <c r="E1810" s="40">
        <v>21.797000000000001</v>
      </c>
    </row>
    <row r="1811" spans="1:5" x14ac:dyDescent="0.25">
      <c r="A1811">
        <v>7</v>
      </c>
      <c r="B1811" s="87">
        <v>9.9</v>
      </c>
      <c r="C1811">
        <v>7.62</v>
      </c>
      <c r="D1811" s="43">
        <v>43252</v>
      </c>
      <c r="E1811" s="40">
        <v>30.787400000000002</v>
      </c>
    </row>
    <row r="1812" spans="1:5" x14ac:dyDescent="0.25">
      <c r="A1812">
        <v>7</v>
      </c>
      <c r="B1812" s="87">
        <v>9.9</v>
      </c>
      <c r="C1812">
        <v>7.62</v>
      </c>
      <c r="D1812" s="42">
        <v>43282</v>
      </c>
      <c r="E1812" s="40">
        <v>26.708399999999994</v>
      </c>
    </row>
    <row r="1813" spans="1:5" x14ac:dyDescent="0.25">
      <c r="A1813">
        <v>7</v>
      </c>
      <c r="B1813" s="87">
        <v>9.9</v>
      </c>
      <c r="C1813">
        <v>7.62</v>
      </c>
      <c r="D1813" s="43">
        <v>43313</v>
      </c>
      <c r="E1813" s="40">
        <v>31.488800000000001</v>
      </c>
    </row>
    <row r="1814" spans="1:5" x14ac:dyDescent="0.25">
      <c r="A1814">
        <v>7</v>
      </c>
      <c r="B1814" s="87">
        <v>9.9</v>
      </c>
      <c r="C1814">
        <v>7.62</v>
      </c>
      <c r="D1814" s="42">
        <v>43344</v>
      </c>
      <c r="E1814" s="40">
        <v>34.072499999999998</v>
      </c>
    </row>
    <row r="1815" spans="1:5" x14ac:dyDescent="0.25">
      <c r="A1815">
        <v>7</v>
      </c>
      <c r="B1815" s="87">
        <v>9.9</v>
      </c>
      <c r="C1815">
        <v>7.62</v>
      </c>
      <c r="D1815" s="43">
        <v>43374</v>
      </c>
      <c r="E1815" s="40">
        <v>29.777800000000003</v>
      </c>
    </row>
    <row r="1816" spans="1:5" x14ac:dyDescent="0.25">
      <c r="A1816">
        <v>7</v>
      </c>
      <c r="B1816" s="87">
        <v>9.9</v>
      </c>
      <c r="C1816">
        <v>7.62</v>
      </c>
      <c r="D1816" s="42">
        <v>43405</v>
      </c>
      <c r="E1816" s="40">
        <v>32.398800000000016</v>
      </c>
    </row>
    <row r="1817" spans="1:5" x14ac:dyDescent="0.25">
      <c r="A1817">
        <v>7</v>
      </c>
      <c r="B1817" s="87">
        <v>9.9</v>
      </c>
      <c r="C1817">
        <v>7.62</v>
      </c>
      <c r="D1817" s="43">
        <v>43435</v>
      </c>
      <c r="E1817" s="40">
        <v>32.754400000000004</v>
      </c>
    </row>
    <row r="1818" spans="1:5" x14ac:dyDescent="0.25">
      <c r="A1818">
        <v>7</v>
      </c>
      <c r="B1818" s="87">
        <v>9.9</v>
      </c>
      <c r="C1818">
        <v>7.62</v>
      </c>
      <c r="D1818" s="42">
        <v>43466</v>
      </c>
      <c r="E1818" s="40">
        <v>35.4285</v>
      </c>
    </row>
    <row r="1819" spans="1:5" x14ac:dyDescent="0.25">
      <c r="A1819">
        <v>7</v>
      </c>
      <c r="B1819" s="87">
        <v>9.9</v>
      </c>
      <c r="C1819">
        <v>7.62</v>
      </c>
      <c r="D1819" s="43">
        <v>43497</v>
      </c>
      <c r="E1819" s="40">
        <v>28.582800000000002</v>
      </c>
    </row>
    <row r="1820" spans="1:5" x14ac:dyDescent="0.25">
      <c r="A1820">
        <v>7</v>
      </c>
      <c r="B1820" s="87">
        <v>9.9</v>
      </c>
      <c r="C1820">
        <v>7.62</v>
      </c>
      <c r="D1820" s="42">
        <v>43525</v>
      </c>
      <c r="E1820" s="40">
        <v>24.038000000000004</v>
      </c>
    </row>
    <row r="1821" spans="1:5" x14ac:dyDescent="0.25">
      <c r="A1821">
        <v>7</v>
      </c>
      <c r="B1821" s="87">
        <v>9.9</v>
      </c>
      <c r="C1821">
        <v>7.62</v>
      </c>
      <c r="D1821" s="43">
        <v>43556</v>
      </c>
      <c r="E1821" s="40">
        <v>26.722299999999997</v>
      </c>
    </row>
    <row r="1822" spans="1:5" x14ac:dyDescent="0.25">
      <c r="A1822">
        <v>7</v>
      </c>
      <c r="B1822" s="87">
        <v>9.9</v>
      </c>
      <c r="C1822">
        <v>7.62</v>
      </c>
      <c r="D1822" s="42">
        <v>43586</v>
      </c>
      <c r="E1822" s="40">
        <v>29.437199999999997</v>
      </c>
    </row>
    <row r="1823" spans="1:5" x14ac:dyDescent="0.25">
      <c r="A1823">
        <v>7</v>
      </c>
      <c r="B1823" s="87">
        <v>9.9</v>
      </c>
      <c r="C1823">
        <v>7.62</v>
      </c>
      <c r="D1823" s="43">
        <v>43617</v>
      </c>
      <c r="E1823" s="40">
        <v>34.668200000000013</v>
      </c>
    </row>
    <row r="1824" spans="1:5" x14ac:dyDescent="0.25">
      <c r="A1824">
        <v>7</v>
      </c>
      <c r="B1824" s="87">
        <v>9.9</v>
      </c>
      <c r="C1824">
        <v>7.62</v>
      </c>
      <c r="D1824" s="42">
        <v>43647</v>
      </c>
      <c r="E1824" s="40">
        <v>30.014399999999998</v>
      </c>
    </row>
    <row r="1825" spans="1:5" x14ac:dyDescent="0.25">
      <c r="A1825">
        <v>7</v>
      </c>
      <c r="B1825" s="87">
        <v>9.9</v>
      </c>
      <c r="C1825">
        <v>7.62</v>
      </c>
      <c r="D1825" s="43">
        <v>43678</v>
      </c>
      <c r="E1825" s="40">
        <v>25.290000000000003</v>
      </c>
    </row>
    <row r="1826" spans="1:5" x14ac:dyDescent="0.25">
      <c r="A1826">
        <v>7</v>
      </c>
      <c r="B1826" s="87">
        <v>9.9</v>
      </c>
      <c r="C1826">
        <v>7.62</v>
      </c>
      <c r="D1826" s="42">
        <v>43709</v>
      </c>
      <c r="E1826" s="40">
        <v>38.341500000000003</v>
      </c>
    </row>
    <row r="1827" spans="1:5" x14ac:dyDescent="0.25">
      <c r="A1827">
        <v>7</v>
      </c>
      <c r="B1827" s="87">
        <v>9.9</v>
      </c>
      <c r="C1827">
        <v>7.62</v>
      </c>
      <c r="D1827" s="43">
        <v>43739</v>
      </c>
      <c r="E1827" s="40">
        <v>31.040399999999995</v>
      </c>
    </row>
    <row r="1828" spans="1:5" x14ac:dyDescent="0.25">
      <c r="A1828">
        <v>7</v>
      </c>
      <c r="B1828" s="87">
        <v>9.9</v>
      </c>
      <c r="C1828">
        <v>7.62</v>
      </c>
      <c r="D1828" s="42">
        <v>43770</v>
      </c>
      <c r="E1828" s="40">
        <v>33.970299999999995</v>
      </c>
    </row>
    <row r="1829" spans="1:5" x14ac:dyDescent="0.25">
      <c r="A1829">
        <v>7</v>
      </c>
      <c r="B1829" s="87">
        <v>9.9</v>
      </c>
      <c r="C1829">
        <v>7.62</v>
      </c>
      <c r="D1829" s="43">
        <v>43800</v>
      </c>
      <c r="E1829" s="40">
        <v>31.684799999999996</v>
      </c>
    </row>
    <row r="1830" spans="1:5" x14ac:dyDescent="0.25">
      <c r="A1830">
        <v>7</v>
      </c>
      <c r="B1830" s="87">
        <v>9.9</v>
      </c>
      <c r="C1830">
        <v>7.62</v>
      </c>
      <c r="D1830" s="42">
        <v>43831</v>
      </c>
      <c r="E1830" s="40">
        <v>34.646300000000011</v>
      </c>
    </row>
    <row r="1831" spans="1:5" x14ac:dyDescent="0.25">
      <c r="A1831">
        <v>7</v>
      </c>
      <c r="B1831" s="87">
        <v>9.9</v>
      </c>
      <c r="C1831">
        <v>7.62</v>
      </c>
      <c r="D1831" s="43">
        <v>43862</v>
      </c>
      <c r="E1831" s="40">
        <v>37.735600000000005</v>
      </c>
    </row>
    <row r="1832" spans="1:5" x14ac:dyDescent="0.25">
      <c r="A1832">
        <v>7</v>
      </c>
      <c r="B1832" s="87">
        <v>9.9</v>
      </c>
      <c r="C1832">
        <v>7.62</v>
      </c>
      <c r="D1832" s="42">
        <v>43891</v>
      </c>
      <c r="E1832" s="40">
        <v>35.370399999999997</v>
      </c>
    </row>
    <row r="1833" spans="1:5" x14ac:dyDescent="0.25">
      <c r="A1833">
        <v>8</v>
      </c>
      <c r="B1833" s="87">
        <v>65</v>
      </c>
      <c r="C1833">
        <v>56.55</v>
      </c>
      <c r="D1833" s="42">
        <v>42005</v>
      </c>
      <c r="E1833" s="40">
        <v>0</v>
      </c>
    </row>
    <row r="1834" spans="1:5" x14ac:dyDescent="0.25">
      <c r="A1834">
        <v>8</v>
      </c>
      <c r="B1834" s="87">
        <v>65</v>
      </c>
      <c r="C1834">
        <v>56.55</v>
      </c>
      <c r="D1834" s="43">
        <v>42036</v>
      </c>
      <c r="E1834" s="40">
        <v>0</v>
      </c>
    </row>
    <row r="1835" spans="1:5" x14ac:dyDescent="0.25">
      <c r="A1835">
        <v>8</v>
      </c>
      <c r="B1835" s="87">
        <v>65</v>
      </c>
      <c r="C1835">
        <v>56.55</v>
      </c>
      <c r="D1835" s="42">
        <v>42064</v>
      </c>
      <c r="E1835" s="40">
        <v>0</v>
      </c>
    </row>
    <row r="1836" spans="1:5" x14ac:dyDescent="0.25">
      <c r="A1836">
        <v>8</v>
      </c>
      <c r="B1836" s="87">
        <v>65</v>
      </c>
      <c r="C1836">
        <v>56.55</v>
      </c>
      <c r="D1836" s="43">
        <v>42095</v>
      </c>
      <c r="E1836" s="40">
        <v>0</v>
      </c>
    </row>
    <row r="1837" spans="1:5" x14ac:dyDescent="0.25">
      <c r="A1837">
        <v>8</v>
      </c>
      <c r="B1837" s="87">
        <v>65</v>
      </c>
      <c r="C1837">
        <v>56.55</v>
      </c>
      <c r="D1837" s="42">
        <v>42125</v>
      </c>
      <c r="E1837" s="40">
        <v>0</v>
      </c>
    </row>
    <row r="1838" spans="1:5" x14ac:dyDescent="0.25">
      <c r="A1838">
        <v>8</v>
      </c>
      <c r="B1838" s="87">
        <v>65</v>
      </c>
      <c r="C1838">
        <v>56.55</v>
      </c>
      <c r="D1838" s="43">
        <v>42156</v>
      </c>
      <c r="E1838" s="40">
        <v>0</v>
      </c>
    </row>
    <row r="1839" spans="1:5" x14ac:dyDescent="0.25">
      <c r="A1839">
        <v>8</v>
      </c>
      <c r="B1839" s="87">
        <v>65</v>
      </c>
      <c r="C1839">
        <v>56.55</v>
      </c>
      <c r="D1839" s="42">
        <v>42186</v>
      </c>
      <c r="E1839" s="40">
        <v>0</v>
      </c>
    </row>
    <row r="1840" spans="1:5" x14ac:dyDescent="0.25">
      <c r="A1840">
        <v>8</v>
      </c>
      <c r="B1840" s="87">
        <v>65</v>
      </c>
      <c r="C1840">
        <v>56.55</v>
      </c>
      <c r="D1840" s="43">
        <v>42217</v>
      </c>
      <c r="E1840" s="40">
        <v>0</v>
      </c>
    </row>
    <row r="1841" spans="1:5" x14ac:dyDescent="0.25">
      <c r="A1841">
        <v>8</v>
      </c>
      <c r="B1841" s="87">
        <v>65</v>
      </c>
      <c r="C1841">
        <v>56.55</v>
      </c>
      <c r="D1841" s="42">
        <v>42248</v>
      </c>
      <c r="E1841" s="40">
        <v>0</v>
      </c>
    </row>
    <row r="1842" spans="1:5" x14ac:dyDescent="0.25">
      <c r="A1842">
        <v>8</v>
      </c>
      <c r="B1842" s="87">
        <v>65</v>
      </c>
      <c r="C1842">
        <v>56.55</v>
      </c>
      <c r="D1842" s="43">
        <v>42278</v>
      </c>
      <c r="E1842" s="40">
        <v>0</v>
      </c>
    </row>
    <row r="1843" spans="1:5" x14ac:dyDescent="0.25">
      <c r="A1843">
        <v>8</v>
      </c>
      <c r="B1843" s="87">
        <v>65</v>
      </c>
      <c r="C1843">
        <v>56.55</v>
      </c>
      <c r="D1843" s="42">
        <v>42309</v>
      </c>
      <c r="E1843" s="40">
        <v>0</v>
      </c>
    </row>
    <row r="1844" spans="1:5" x14ac:dyDescent="0.25">
      <c r="A1844">
        <v>8</v>
      </c>
      <c r="B1844" s="87">
        <v>65</v>
      </c>
      <c r="C1844">
        <v>56.55</v>
      </c>
      <c r="D1844" s="43">
        <v>42339</v>
      </c>
      <c r="E1844" s="40">
        <v>0</v>
      </c>
    </row>
    <row r="1845" spans="1:5" x14ac:dyDescent="0.25">
      <c r="A1845">
        <v>8</v>
      </c>
      <c r="B1845" s="87">
        <v>65</v>
      </c>
      <c r="C1845">
        <v>56.55</v>
      </c>
      <c r="D1845" s="42">
        <v>42370</v>
      </c>
      <c r="E1845" s="40">
        <v>0</v>
      </c>
    </row>
    <row r="1846" spans="1:5" x14ac:dyDescent="0.25">
      <c r="A1846">
        <v>8</v>
      </c>
      <c r="B1846" s="87">
        <v>65</v>
      </c>
      <c r="C1846">
        <v>56.55</v>
      </c>
      <c r="D1846" s="43">
        <v>42401</v>
      </c>
      <c r="E1846" s="40">
        <v>0</v>
      </c>
    </row>
    <row r="1847" spans="1:5" x14ac:dyDescent="0.25">
      <c r="A1847">
        <v>8</v>
      </c>
      <c r="B1847" s="87">
        <v>65</v>
      </c>
      <c r="C1847">
        <v>56.55</v>
      </c>
      <c r="D1847" s="42">
        <v>42430</v>
      </c>
      <c r="E1847" s="40">
        <v>0</v>
      </c>
    </row>
    <row r="1848" spans="1:5" x14ac:dyDescent="0.25">
      <c r="A1848">
        <v>8</v>
      </c>
      <c r="B1848" s="87">
        <v>65</v>
      </c>
      <c r="C1848">
        <v>56.55</v>
      </c>
      <c r="D1848" s="43">
        <v>42461</v>
      </c>
      <c r="E1848" s="40">
        <v>0</v>
      </c>
    </row>
    <row r="1849" spans="1:5" x14ac:dyDescent="0.25">
      <c r="A1849">
        <v>8</v>
      </c>
      <c r="B1849" s="87">
        <v>65</v>
      </c>
      <c r="C1849">
        <v>56.55</v>
      </c>
      <c r="D1849" s="42">
        <v>42491</v>
      </c>
      <c r="E1849" s="40">
        <v>0</v>
      </c>
    </row>
    <row r="1850" spans="1:5" x14ac:dyDescent="0.25">
      <c r="A1850">
        <v>8</v>
      </c>
      <c r="B1850" s="87">
        <v>65</v>
      </c>
      <c r="C1850">
        <v>56.55</v>
      </c>
      <c r="D1850" s="43">
        <v>42522</v>
      </c>
      <c r="E1850" s="40">
        <v>0</v>
      </c>
    </row>
    <row r="1851" spans="1:5" x14ac:dyDescent="0.25">
      <c r="A1851">
        <v>8</v>
      </c>
      <c r="B1851" s="87">
        <v>65</v>
      </c>
      <c r="C1851">
        <v>56.55</v>
      </c>
      <c r="D1851" s="42">
        <v>42552</v>
      </c>
      <c r="E1851" s="40">
        <v>0</v>
      </c>
    </row>
    <row r="1852" spans="1:5" x14ac:dyDescent="0.25">
      <c r="A1852">
        <v>8</v>
      </c>
      <c r="B1852" s="87">
        <v>65</v>
      </c>
      <c r="C1852">
        <v>56.55</v>
      </c>
      <c r="D1852" s="43">
        <v>42583</v>
      </c>
      <c r="E1852" s="40">
        <v>0</v>
      </c>
    </row>
    <row r="1853" spans="1:5" x14ac:dyDescent="0.25">
      <c r="A1853">
        <v>8</v>
      </c>
      <c r="B1853" s="87">
        <v>65</v>
      </c>
      <c r="C1853">
        <v>56.55</v>
      </c>
      <c r="D1853" s="42">
        <v>42614</v>
      </c>
      <c r="E1853" s="40">
        <v>0</v>
      </c>
    </row>
    <row r="1854" spans="1:5" x14ac:dyDescent="0.25">
      <c r="A1854">
        <v>8</v>
      </c>
      <c r="B1854" s="87">
        <v>65</v>
      </c>
      <c r="C1854">
        <v>56.55</v>
      </c>
      <c r="D1854" s="43">
        <v>42644</v>
      </c>
      <c r="E1854" s="40">
        <v>0</v>
      </c>
    </row>
    <row r="1855" spans="1:5" x14ac:dyDescent="0.25">
      <c r="A1855">
        <v>8</v>
      </c>
      <c r="B1855" s="87">
        <v>65</v>
      </c>
      <c r="C1855">
        <v>56.55</v>
      </c>
      <c r="D1855" s="42">
        <v>42675</v>
      </c>
      <c r="E1855" s="40">
        <v>0</v>
      </c>
    </row>
    <row r="1856" spans="1:5" x14ac:dyDescent="0.25">
      <c r="A1856">
        <v>8</v>
      </c>
      <c r="B1856" s="87">
        <v>65</v>
      </c>
      <c r="C1856">
        <v>56.55</v>
      </c>
      <c r="D1856" s="43">
        <v>42705</v>
      </c>
      <c r="E1856" s="40">
        <v>18.359000000000009</v>
      </c>
    </row>
    <row r="1857" spans="1:5" x14ac:dyDescent="0.25">
      <c r="A1857">
        <v>8</v>
      </c>
      <c r="B1857" s="87">
        <v>65</v>
      </c>
      <c r="C1857">
        <v>56.55</v>
      </c>
      <c r="D1857" s="42">
        <v>42736</v>
      </c>
      <c r="E1857" s="40">
        <v>20.408300000000025</v>
      </c>
    </row>
    <row r="1858" spans="1:5" x14ac:dyDescent="0.25">
      <c r="A1858">
        <v>8</v>
      </c>
      <c r="B1858" s="87">
        <v>65</v>
      </c>
      <c r="C1858">
        <v>56.55</v>
      </c>
      <c r="D1858" s="43">
        <v>42767</v>
      </c>
      <c r="E1858" s="40">
        <v>31.847800000000007</v>
      </c>
    </row>
    <row r="1859" spans="1:5" x14ac:dyDescent="0.25">
      <c r="A1859">
        <v>8</v>
      </c>
      <c r="B1859" s="87">
        <v>65</v>
      </c>
      <c r="C1859">
        <v>56.55</v>
      </c>
      <c r="D1859" s="42">
        <v>42795</v>
      </c>
      <c r="E1859" s="40">
        <v>28.357499999999987</v>
      </c>
    </row>
    <row r="1860" spans="1:5" x14ac:dyDescent="0.25">
      <c r="A1860">
        <v>8</v>
      </c>
      <c r="B1860" s="87">
        <v>65</v>
      </c>
      <c r="C1860">
        <v>56.55</v>
      </c>
      <c r="D1860" s="43">
        <v>42826</v>
      </c>
      <c r="E1860" s="40">
        <v>19.109999999999985</v>
      </c>
    </row>
    <row r="1861" spans="1:5" x14ac:dyDescent="0.25">
      <c r="A1861">
        <v>8</v>
      </c>
      <c r="B1861" s="87">
        <v>65</v>
      </c>
      <c r="C1861">
        <v>56.55</v>
      </c>
      <c r="D1861" s="42">
        <v>42856</v>
      </c>
      <c r="E1861" s="40">
        <v>38.589999999999975</v>
      </c>
    </row>
    <row r="1862" spans="1:5" x14ac:dyDescent="0.25">
      <c r="A1862">
        <v>8</v>
      </c>
      <c r="B1862" s="87">
        <v>65</v>
      </c>
      <c r="C1862">
        <v>56.55</v>
      </c>
      <c r="D1862" s="43">
        <v>42887</v>
      </c>
      <c r="E1862" s="40">
        <v>31.172799999999995</v>
      </c>
    </row>
    <row r="1863" spans="1:5" x14ac:dyDescent="0.25">
      <c r="A1863">
        <v>8</v>
      </c>
      <c r="B1863" s="87">
        <v>65</v>
      </c>
      <c r="C1863">
        <v>56.55</v>
      </c>
      <c r="D1863" s="42">
        <v>42917</v>
      </c>
      <c r="E1863" s="40">
        <v>29.551500000000004</v>
      </c>
    </row>
    <row r="1864" spans="1:5" x14ac:dyDescent="0.25">
      <c r="A1864">
        <v>8</v>
      </c>
      <c r="B1864" s="87">
        <v>65</v>
      </c>
      <c r="C1864">
        <v>56.55</v>
      </c>
      <c r="D1864" s="43">
        <v>42948</v>
      </c>
      <c r="E1864" s="40">
        <v>29.849999999999994</v>
      </c>
    </row>
    <row r="1865" spans="1:5" x14ac:dyDescent="0.25">
      <c r="A1865">
        <v>8</v>
      </c>
      <c r="B1865" s="87">
        <v>65</v>
      </c>
      <c r="C1865">
        <v>56.55</v>
      </c>
      <c r="D1865" s="42">
        <v>42979</v>
      </c>
      <c r="E1865" s="40">
        <v>34.163199999999989</v>
      </c>
    </row>
    <row r="1866" spans="1:5" x14ac:dyDescent="0.25">
      <c r="A1866">
        <v>8</v>
      </c>
      <c r="B1866" s="87">
        <v>65</v>
      </c>
      <c r="C1866">
        <v>56.55</v>
      </c>
      <c r="D1866" s="43">
        <v>43009</v>
      </c>
      <c r="E1866" s="40">
        <v>14.214200000000005</v>
      </c>
    </row>
    <row r="1867" spans="1:5" x14ac:dyDescent="0.25">
      <c r="A1867">
        <v>8</v>
      </c>
      <c r="B1867" s="87">
        <v>65</v>
      </c>
      <c r="C1867">
        <v>56.55</v>
      </c>
      <c r="D1867" s="42">
        <v>43040</v>
      </c>
      <c r="E1867" s="40">
        <v>12.289199999999994</v>
      </c>
    </row>
    <row r="1868" spans="1:5" x14ac:dyDescent="0.25">
      <c r="A1868">
        <v>8</v>
      </c>
      <c r="B1868" s="87">
        <v>65</v>
      </c>
      <c r="C1868">
        <v>56.55</v>
      </c>
      <c r="D1868" s="43">
        <v>43070</v>
      </c>
      <c r="E1868" s="40">
        <v>29.005200000000002</v>
      </c>
    </row>
    <row r="1869" spans="1:5" x14ac:dyDescent="0.25">
      <c r="A1869">
        <v>8</v>
      </c>
      <c r="B1869" s="87">
        <v>65</v>
      </c>
      <c r="C1869">
        <v>56.55</v>
      </c>
      <c r="D1869" s="42">
        <v>43101</v>
      </c>
      <c r="E1869" s="40">
        <v>14.63069999999999</v>
      </c>
    </row>
    <row r="1870" spans="1:5" x14ac:dyDescent="0.25">
      <c r="A1870">
        <v>8</v>
      </c>
      <c r="B1870" s="87">
        <v>65</v>
      </c>
      <c r="C1870">
        <v>56.55</v>
      </c>
      <c r="D1870" s="43">
        <v>43132</v>
      </c>
      <c r="E1870" s="40">
        <v>31.705499999999972</v>
      </c>
    </row>
    <row r="1871" spans="1:5" x14ac:dyDescent="0.25">
      <c r="A1871">
        <v>8</v>
      </c>
      <c r="B1871" s="87">
        <v>65</v>
      </c>
      <c r="C1871">
        <v>56.55</v>
      </c>
      <c r="D1871" s="42">
        <v>43160</v>
      </c>
      <c r="E1871" s="40">
        <v>29.927799999999991</v>
      </c>
    </row>
    <row r="1872" spans="1:5" x14ac:dyDescent="0.25">
      <c r="A1872">
        <v>8</v>
      </c>
      <c r="B1872" s="87">
        <v>65</v>
      </c>
      <c r="C1872">
        <v>56.55</v>
      </c>
      <c r="D1872" s="43">
        <v>43191</v>
      </c>
      <c r="E1872" s="40">
        <v>15.093400000000031</v>
      </c>
    </row>
    <row r="1873" spans="1:5" x14ac:dyDescent="0.25">
      <c r="A1873">
        <v>8</v>
      </c>
      <c r="B1873" s="87">
        <v>65</v>
      </c>
      <c r="C1873">
        <v>56.55</v>
      </c>
      <c r="D1873" s="42">
        <v>43221</v>
      </c>
      <c r="E1873" s="40">
        <v>34.875200000000007</v>
      </c>
    </row>
    <row r="1874" spans="1:5" x14ac:dyDescent="0.25">
      <c r="A1874">
        <v>8</v>
      </c>
      <c r="B1874" s="87">
        <v>65</v>
      </c>
      <c r="C1874">
        <v>56.55</v>
      </c>
      <c r="D1874" s="43">
        <v>43252</v>
      </c>
      <c r="E1874" s="40">
        <v>43.981999999999999</v>
      </c>
    </row>
    <row r="1875" spans="1:5" x14ac:dyDescent="0.25">
      <c r="A1875">
        <v>8</v>
      </c>
      <c r="B1875" s="87">
        <v>65</v>
      </c>
      <c r="C1875">
        <v>56.55</v>
      </c>
      <c r="D1875" s="42">
        <v>43282</v>
      </c>
      <c r="E1875" s="40">
        <v>22.257000000000005</v>
      </c>
    </row>
    <row r="1876" spans="1:5" x14ac:dyDescent="0.25">
      <c r="A1876">
        <v>8</v>
      </c>
      <c r="B1876" s="87">
        <v>65</v>
      </c>
      <c r="C1876">
        <v>56.55</v>
      </c>
      <c r="D1876" s="43">
        <v>43313</v>
      </c>
      <c r="E1876" s="40">
        <v>31.488799999999969</v>
      </c>
    </row>
    <row r="1877" spans="1:5" x14ac:dyDescent="0.25">
      <c r="A1877">
        <v>8</v>
      </c>
      <c r="B1877" s="87">
        <v>65</v>
      </c>
      <c r="C1877">
        <v>56.55</v>
      </c>
      <c r="D1877" s="42">
        <v>43344</v>
      </c>
      <c r="E1877" s="40">
        <v>36.343999999999994</v>
      </c>
    </row>
    <row r="1878" spans="1:5" x14ac:dyDescent="0.25">
      <c r="A1878">
        <v>8</v>
      </c>
      <c r="B1878" s="87">
        <v>65</v>
      </c>
      <c r="C1878">
        <v>56.55</v>
      </c>
      <c r="D1878" s="43">
        <v>43374</v>
      </c>
      <c r="E1878" s="40">
        <v>22.905999999999977</v>
      </c>
    </row>
    <row r="1879" spans="1:5" x14ac:dyDescent="0.25">
      <c r="A1879">
        <v>8</v>
      </c>
      <c r="B1879" s="87">
        <v>65</v>
      </c>
      <c r="C1879">
        <v>56.55</v>
      </c>
      <c r="D1879" s="42">
        <v>43405</v>
      </c>
      <c r="E1879" s="40">
        <v>41.655599999999993</v>
      </c>
    </row>
    <row r="1880" spans="1:5" x14ac:dyDescent="0.25">
      <c r="A1880">
        <v>8</v>
      </c>
      <c r="B1880" s="87">
        <v>65</v>
      </c>
      <c r="C1880">
        <v>56.55</v>
      </c>
      <c r="D1880" s="43">
        <v>43435</v>
      </c>
      <c r="E1880" s="40">
        <v>35.093999999999994</v>
      </c>
    </row>
    <row r="1881" spans="1:5" x14ac:dyDescent="0.25">
      <c r="A1881">
        <v>8</v>
      </c>
      <c r="B1881" s="87">
        <v>65</v>
      </c>
      <c r="C1881">
        <v>56.55</v>
      </c>
      <c r="D1881" s="42">
        <v>43466</v>
      </c>
      <c r="E1881" s="40">
        <v>23.619</v>
      </c>
    </row>
    <row r="1882" spans="1:5" x14ac:dyDescent="0.25">
      <c r="A1882">
        <v>8</v>
      </c>
      <c r="B1882" s="87">
        <v>65</v>
      </c>
      <c r="C1882">
        <v>56.55</v>
      </c>
      <c r="D1882" s="43">
        <v>43497</v>
      </c>
      <c r="E1882" s="40">
        <v>33.346600000000024</v>
      </c>
    </row>
    <row r="1883" spans="1:5" x14ac:dyDescent="0.25">
      <c r="A1883">
        <v>8</v>
      </c>
      <c r="B1883" s="87">
        <v>65</v>
      </c>
      <c r="C1883">
        <v>56.55</v>
      </c>
      <c r="D1883" s="42">
        <v>43525</v>
      </c>
      <c r="E1883" s="40">
        <v>28.84559999999999</v>
      </c>
    </row>
    <row r="1884" spans="1:5" x14ac:dyDescent="0.25">
      <c r="A1884">
        <v>8</v>
      </c>
      <c r="B1884" s="87">
        <v>65</v>
      </c>
      <c r="C1884">
        <v>56.55</v>
      </c>
      <c r="D1884" s="43">
        <v>43556</v>
      </c>
      <c r="E1884" s="40">
        <v>46.156700000000001</v>
      </c>
    </row>
    <row r="1885" spans="1:5" x14ac:dyDescent="0.25">
      <c r="A1885">
        <v>8</v>
      </c>
      <c r="B1885" s="87">
        <v>65</v>
      </c>
      <c r="C1885">
        <v>56.55</v>
      </c>
      <c r="D1885" s="42">
        <v>43586</v>
      </c>
      <c r="E1885" s="40">
        <v>36.796500000000009</v>
      </c>
    </row>
    <row r="1886" spans="1:5" x14ac:dyDescent="0.25">
      <c r="A1886">
        <v>8</v>
      </c>
      <c r="B1886" s="87">
        <v>65</v>
      </c>
      <c r="C1886">
        <v>56.55</v>
      </c>
      <c r="D1886" s="43">
        <v>43617</v>
      </c>
      <c r="E1886" s="40">
        <v>27.239299999999986</v>
      </c>
    </row>
    <row r="1887" spans="1:5" x14ac:dyDescent="0.25">
      <c r="A1887">
        <v>8</v>
      </c>
      <c r="B1887" s="87">
        <v>65</v>
      </c>
      <c r="C1887">
        <v>56.55</v>
      </c>
      <c r="D1887" s="42">
        <v>43647</v>
      </c>
      <c r="E1887" s="40">
        <v>35.016799999999989</v>
      </c>
    </row>
    <row r="1888" spans="1:5" x14ac:dyDescent="0.25">
      <c r="A1888">
        <v>8</v>
      </c>
      <c r="B1888" s="87">
        <v>65</v>
      </c>
      <c r="C1888">
        <v>56.55</v>
      </c>
      <c r="D1888" s="43">
        <v>43678</v>
      </c>
      <c r="E1888" s="40">
        <v>60.696000000000026</v>
      </c>
    </row>
    <row r="1889" spans="1:5" x14ac:dyDescent="0.25">
      <c r="A1889">
        <v>8</v>
      </c>
      <c r="B1889" s="87">
        <v>65</v>
      </c>
      <c r="C1889">
        <v>56.55</v>
      </c>
      <c r="D1889" s="42">
        <v>43709</v>
      </c>
      <c r="E1889" s="40">
        <v>7.6683000000000163</v>
      </c>
    </row>
    <row r="1890" spans="1:5" x14ac:dyDescent="0.25">
      <c r="A1890">
        <v>8</v>
      </c>
      <c r="B1890" s="87">
        <v>65</v>
      </c>
      <c r="C1890">
        <v>56.55</v>
      </c>
      <c r="D1890" s="43">
        <v>43739</v>
      </c>
      <c r="E1890" s="40">
        <v>41.387199999999979</v>
      </c>
    </row>
    <row r="1891" spans="1:5" x14ac:dyDescent="0.25">
      <c r="A1891">
        <v>8</v>
      </c>
      <c r="B1891" s="87">
        <v>65</v>
      </c>
      <c r="C1891">
        <v>56.55</v>
      </c>
      <c r="D1891" s="42">
        <v>43770</v>
      </c>
      <c r="E1891" s="40">
        <v>31.357199999999978</v>
      </c>
    </row>
    <row r="1892" spans="1:5" x14ac:dyDescent="0.25">
      <c r="A1892">
        <v>8</v>
      </c>
      <c r="B1892" s="87">
        <v>65</v>
      </c>
      <c r="C1892">
        <v>56.55</v>
      </c>
      <c r="D1892" s="43">
        <v>43800</v>
      </c>
      <c r="E1892" s="40">
        <v>34.325199999999995</v>
      </c>
    </row>
    <row r="1893" spans="1:5" x14ac:dyDescent="0.25">
      <c r="A1893">
        <v>8</v>
      </c>
      <c r="B1893" s="87">
        <v>65</v>
      </c>
      <c r="C1893">
        <v>56.55</v>
      </c>
      <c r="D1893" s="42">
        <v>43831</v>
      </c>
      <c r="E1893" s="40">
        <v>29.316099999999949</v>
      </c>
    </row>
    <row r="1894" spans="1:5" x14ac:dyDescent="0.25">
      <c r="A1894">
        <v>8</v>
      </c>
      <c r="B1894" s="87">
        <v>65</v>
      </c>
      <c r="C1894">
        <v>56.55</v>
      </c>
      <c r="D1894" s="43">
        <v>43862</v>
      </c>
      <c r="E1894" s="40">
        <v>32.344799999999992</v>
      </c>
    </row>
    <row r="1895" spans="1:5" x14ac:dyDescent="0.25">
      <c r="A1895">
        <v>8</v>
      </c>
      <c r="B1895" s="87">
        <v>65</v>
      </c>
      <c r="C1895">
        <v>56.55</v>
      </c>
      <c r="D1895" s="42">
        <v>43891</v>
      </c>
      <c r="E1895" s="40">
        <v>27.207999999999998</v>
      </c>
    </row>
  </sheetData>
  <conditionalFormatting sqref="L23:AB23">
    <cfRule type="top10" dxfId="42" priority="1" rank="3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C00000"/>
  </sheetPr>
  <dimension ref="A1"/>
  <sheetViews>
    <sheetView showGridLines="0" topLeftCell="A19" workbookViewId="0">
      <selection activeCell="L54" sqref="L54"/>
    </sheetView>
  </sheetViews>
  <sheetFormatPr defaultRowHeight="15" customHeight="1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J14"/>
  <sheetViews>
    <sheetView workbookViewId="0">
      <selection activeCell="J21" sqref="J21"/>
    </sheetView>
  </sheetViews>
  <sheetFormatPr defaultRowHeight="15" customHeight="1" x14ac:dyDescent="0.25"/>
  <sheetData>
    <row r="1" spans="1:10" ht="18.75" x14ac:dyDescent="0.3">
      <c r="A1" s="21" t="s">
        <v>854</v>
      </c>
    </row>
    <row r="5" spans="1:10" ht="15.75" thickBot="1" x14ac:dyDescent="0.3">
      <c r="B5" s="2" t="s">
        <v>2</v>
      </c>
      <c r="C5" s="1"/>
      <c r="D5" s="1"/>
      <c r="E5" s="1"/>
      <c r="F5" s="1"/>
      <c r="G5" s="1"/>
      <c r="H5" s="1"/>
      <c r="I5" s="1"/>
      <c r="J5" s="1"/>
    </row>
    <row r="6" spans="1:10" ht="57.75" customHeight="1" thickBot="1" x14ac:dyDescent="0.3">
      <c r="B6" s="95" t="s">
        <v>199</v>
      </c>
      <c r="C6" s="96"/>
      <c r="D6" s="96"/>
      <c r="E6" s="96"/>
      <c r="F6" s="96"/>
      <c r="G6" s="96"/>
      <c r="H6" s="96"/>
      <c r="I6" s="96"/>
      <c r="J6" s="97"/>
    </row>
    <row r="7" spans="1:10" ht="15.75" thickTop="1" x14ac:dyDescent="0.25"/>
    <row r="13" spans="1:10" x14ac:dyDescent="0.25">
      <c r="A13" s="13" t="s">
        <v>181</v>
      </c>
      <c r="B13" s="20" t="s">
        <v>179</v>
      </c>
      <c r="C13" s="20" t="s">
        <v>180</v>
      </c>
      <c r="D13" s="20" t="s">
        <v>176</v>
      </c>
      <c r="E13" s="20" t="s">
        <v>177</v>
      </c>
      <c r="F13" s="20" t="s">
        <v>178</v>
      </c>
    </row>
    <row r="14" spans="1:10" x14ac:dyDescent="0.25">
      <c r="A14">
        <v>1</v>
      </c>
      <c r="B14" s="19">
        <v>5</v>
      </c>
      <c r="C14" s="19">
        <v>10</v>
      </c>
      <c r="D14" s="19">
        <v>15</v>
      </c>
      <c r="E14" s="19">
        <v>20</v>
      </c>
      <c r="F14" s="19">
        <v>25</v>
      </c>
    </row>
  </sheetData>
  <mergeCells count="1">
    <mergeCell ref="B6:J6"/>
  </mergeCell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4" name="Button 1">
              <controlPr defaultSize="0" print="0" autoFill="0" autoPict="0">
                <anchor moveWithCells="1" sizeWithCells="1">
                  <from>
                    <xdr:col>3</xdr:col>
                    <xdr:colOff>247650</xdr:colOff>
                    <xdr:row>7</xdr:row>
                    <xdr:rowOff>28575</xdr:rowOff>
                  </from>
                  <to>
                    <xdr:col>5</xdr:col>
                    <xdr:colOff>581025</xdr:colOff>
                    <xdr:row>9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2228BB-7E1A-4423-AE11-DADA35FB5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Section 1--&gt;</vt:lpstr>
      <vt:lpstr>Part 1</vt:lpstr>
      <vt:lpstr>Table1</vt:lpstr>
      <vt:lpstr>Part 1 - SOLUTION</vt:lpstr>
      <vt:lpstr>Section 2 --&gt;</vt:lpstr>
      <vt:lpstr>Part 2</vt:lpstr>
      <vt:lpstr>Part 2 - SOLUTION</vt:lpstr>
      <vt:lpstr>Part 3</vt:lpstr>
      <vt:lpstr>Part 3 - SOLUTION</vt:lpstr>
      <vt:lpstr>Section 3---&gt;</vt:lpstr>
      <vt:lpstr>Part 4</vt:lpstr>
      <vt:lpstr>Data_Part4</vt:lpstr>
      <vt:lpstr>Part 4 - SOLUTION</vt:lpstr>
      <vt:lpstr>Section 4 ---&gt;</vt:lpstr>
      <vt:lpstr>Part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HOHOHAHA</cp:lastModifiedBy>
  <dcterms:created xsi:type="dcterms:W3CDTF">2012-01-13T00:27:33Z</dcterms:created>
  <dcterms:modified xsi:type="dcterms:W3CDTF">2023-02-20T07:49:43Z</dcterms:modified>
</cp:coreProperties>
</file>