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969" name="ID_D522847B44A140DFB8607E26C8957FD6" descr="core_image_url__exec_download_1114089886"/>
        <xdr:cNvPicPr/>
      </xdr:nvPicPr>
      <xdr:blipFill>
        <a:blip r:embed="rId1"/>
        <a:stretch>
          <a:fillRect/>
        </a:stretch>
      </xdr:blipFill>
      <xdr:spPr>
        <a:xfrm>
          <a:off x="0" y="0"/>
          <a:ext cx="6667500" cy="8010525"/>
        </a:xfrm>
        <a:prstGeom prst="rect">
          <a:avLst/>
        </a:prstGeom>
      </xdr:spPr>
    </xdr:pic>
  </etc:cellImage>
  <etc:cellImage>
    <xdr:pic>
      <xdr:nvPicPr>
        <xdr:cNvPr id="1968" name="ID_55B69DF19754465081DB02DA14BCA230" descr="core_image_url__exec_download_930818219"/>
        <xdr:cNvPicPr/>
      </xdr:nvPicPr>
      <xdr:blipFill>
        <a:blip r:embed="rId2"/>
        <a:stretch>
          <a:fillRect/>
        </a:stretch>
      </xdr:blipFill>
      <xdr:spPr>
        <a:xfrm>
          <a:off x="0" y="0"/>
          <a:ext cx="6286500" cy="8353425"/>
        </a:xfrm>
        <a:prstGeom prst="rect">
          <a:avLst/>
        </a:prstGeom>
      </xdr:spPr>
    </xdr:pic>
  </etc:cellImage>
  <etc:cellImage>
    <xdr:pic>
      <xdr:nvPicPr>
        <xdr:cNvPr id="1893" name="ID_35D21E80092A495F85A2A45FB4F3FFE9" descr="core_image_url__exec_download_1410788180"/>
        <xdr:cNvPicPr/>
      </xdr:nvPicPr>
      <xdr:blipFill>
        <a:blip r:embed="rId3"/>
        <a:stretch>
          <a:fillRect/>
        </a:stretch>
      </xdr:blipFill>
      <xdr:spPr>
        <a:xfrm>
          <a:off x="0" y="0"/>
          <a:ext cx="6715125" cy="8115300"/>
        </a:xfrm>
        <a:prstGeom prst="rect">
          <a:avLst/>
        </a:prstGeom>
      </xdr:spPr>
    </xdr:pic>
  </etc:cellImage>
  <etc:cellImage>
    <xdr:pic>
      <xdr:nvPicPr>
        <xdr:cNvPr id="1892" name="ID_AB7A80590B5B41668AFC689881EB4C52" descr="core_image_url__exec_download_2865885834"/>
        <xdr:cNvPicPr/>
      </xdr:nvPicPr>
      <xdr:blipFill>
        <a:blip r:embed="rId4"/>
        <a:stretch>
          <a:fillRect/>
        </a:stretch>
      </xdr:blipFill>
      <xdr:spPr>
        <a:xfrm>
          <a:off x="0" y="0"/>
          <a:ext cx="5591175" cy="7562850"/>
        </a:xfrm>
        <a:prstGeom prst="rect">
          <a:avLst/>
        </a:prstGeom>
      </xdr:spPr>
    </xdr:pic>
  </etc:cellImage>
  <etc:cellImage>
    <xdr:pic>
      <xdr:nvPicPr>
        <xdr:cNvPr id="1701" name="ID_7D5BE7CF15214E8984FEF249E81F1979" descr="core_image_url__exec_download_2367338733"/>
        <xdr:cNvPicPr/>
      </xdr:nvPicPr>
      <xdr:blipFill>
        <a:blip r:embed="rId5"/>
        <a:stretch>
          <a:fillRect/>
        </a:stretch>
      </xdr:blipFill>
      <xdr:spPr>
        <a:xfrm>
          <a:off x="0" y="0"/>
          <a:ext cx="5867400" cy="7724775"/>
        </a:xfrm>
        <a:prstGeom prst="rect">
          <a:avLst/>
        </a:prstGeom>
      </xdr:spPr>
    </xdr:pic>
  </etc:cellImage>
  <etc:cellImage>
    <xdr:pic>
      <xdr:nvPicPr>
        <xdr:cNvPr id="1700" name="ID_2356F985DB7946549729304A8D033294" descr="core_image_url__exec_download_707656819"/>
        <xdr:cNvPicPr/>
      </xdr:nvPicPr>
      <xdr:blipFill>
        <a:blip r:embed="rId6"/>
        <a:stretch>
          <a:fillRect/>
        </a:stretch>
      </xdr:blipFill>
      <xdr:spPr>
        <a:xfrm>
          <a:off x="0" y="0"/>
          <a:ext cx="6810375" cy="7915275"/>
        </a:xfrm>
        <a:prstGeom prst="rect">
          <a:avLst/>
        </a:prstGeom>
      </xdr:spPr>
    </xdr:pic>
  </etc:cellImage>
  <etc:cellImage>
    <xdr:pic>
      <xdr:nvPicPr>
        <xdr:cNvPr id="2721" name="ID_8F561EA54DB44A40916425AF870230E5" descr="core_image_url__exec_download_3575550623"/>
        <xdr:cNvPicPr/>
      </xdr:nvPicPr>
      <xdr:blipFill>
        <a:blip r:embed="rId7"/>
        <a:stretch>
          <a:fillRect/>
        </a:stretch>
      </xdr:blipFill>
      <xdr:spPr>
        <a:xfrm>
          <a:off x="0" y="0"/>
          <a:ext cx="10058400" cy="10050145"/>
        </a:xfrm>
        <a:prstGeom prst="rect">
          <a:avLst/>
        </a:prstGeom>
      </xdr:spPr>
    </xdr:pic>
  </etc:cellImage>
  <etc:cellImage>
    <xdr:pic>
      <xdr:nvPicPr>
        <xdr:cNvPr id="4" name="ID_75747843FF3A4FAA8F9412FE7975A24D" descr="core_image_url__exec_download_524190666"/>
        <xdr:cNvPicPr/>
      </xdr:nvPicPr>
      <xdr:blipFill>
        <a:blip r:embed="rId8"/>
        <a:stretch>
          <a:fillRect/>
        </a:stretch>
      </xdr:blipFill>
      <xdr:spPr>
        <a:xfrm>
          <a:off x="0" y="0"/>
          <a:ext cx="7310755" cy="10058400"/>
        </a:xfrm>
        <a:prstGeom prst="rect">
          <a:avLst/>
        </a:prstGeom>
      </xdr:spPr>
    </xdr:pic>
  </etc:cellImage>
  <etc:cellImage>
    <xdr:pic>
      <xdr:nvPicPr>
        <xdr:cNvPr id="1776" name="ID_D494DD241FEE484F88789BDB2DA31701" descr="core_image_url__exec_download_4171816174"/>
        <xdr:cNvPicPr/>
      </xdr:nvPicPr>
      <xdr:blipFill>
        <a:blip r:embed="rId9"/>
        <a:stretch>
          <a:fillRect/>
        </a:stretch>
      </xdr:blipFill>
      <xdr:spPr>
        <a:xfrm>
          <a:off x="0" y="0"/>
          <a:ext cx="7425055" cy="10058400"/>
        </a:xfrm>
        <a:prstGeom prst="rect">
          <a:avLst/>
        </a:prstGeom>
      </xdr:spPr>
    </xdr:pic>
  </etc:cellImage>
  <etc:cellImage>
    <xdr:pic>
      <xdr:nvPicPr>
        <xdr:cNvPr id="54" name="ID_ED0BC587F0AC43C68B2BDC003AAB6861" descr="core_image_url__exec_download_2193884703"/>
        <xdr:cNvPicPr/>
      </xdr:nvPicPr>
      <xdr:blipFill>
        <a:blip r:embed="rId10"/>
        <a:stretch>
          <a:fillRect/>
        </a:stretch>
      </xdr:blipFill>
      <xdr:spPr>
        <a:xfrm>
          <a:off x="0" y="0"/>
          <a:ext cx="3467100" cy="4105275"/>
        </a:xfrm>
        <a:prstGeom prst="rect">
          <a:avLst/>
        </a:prstGeom>
      </xdr:spPr>
    </xdr:pic>
  </etc:cellImage>
  <etc:cellImage>
    <xdr:pic>
      <xdr:nvPicPr>
        <xdr:cNvPr id="55" name="ID_E64D086EA2D944F19A939297B24E4CE2" descr="core_image_url__exec_download_2660563489"/>
        <xdr:cNvPicPr/>
      </xdr:nvPicPr>
      <xdr:blipFill>
        <a:blip r:embed="rId11"/>
        <a:stretch>
          <a:fillRect/>
        </a:stretch>
      </xdr:blipFill>
      <xdr:spPr>
        <a:xfrm>
          <a:off x="0" y="0"/>
          <a:ext cx="3514725" cy="4238625"/>
        </a:xfrm>
        <a:prstGeom prst="rect">
          <a:avLst/>
        </a:prstGeom>
      </xdr:spPr>
    </xdr:pic>
  </etc:cellImage>
  <etc:cellImage>
    <xdr:pic>
      <xdr:nvPicPr>
        <xdr:cNvPr id="35" name="ID_683EE720A4E3451E841AE5FB89359E12" descr="core_image_url__exec_download_373243846"/>
        <xdr:cNvPicPr/>
      </xdr:nvPicPr>
      <xdr:blipFill>
        <a:blip r:embed="rId12"/>
        <a:stretch>
          <a:fillRect/>
        </a:stretch>
      </xdr:blipFill>
      <xdr:spPr>
        <a:xfrm>
          <a:off x="0" y="0"/>
          <a:ext cx="7762875" cy="9715500"/>
        </a:xfrm>
        <a:prstGeom prst="rect">
          <a:avLst/>
        </a:prstGeom>
      </xdr:spPr>
    </xdr:pic>
  </etc:cellImage>
  <etc:cellImage>
    <xdr:pic>
      <xdr:nvPicPr>
        <xdr:cNvPr id="151" name="ID_DED9A3022AA44BE692727AA015C5FEF5" descr="core_image_url__exec_download_4124982649"/>
        <xdr:cNvPicPr/>
      </xdr:nvPicPr>
      <xdr:blipFill>
        <a:blip r:embed="rId13"/>
        <a:stretch>
          <a:fillRect/>
        </a:stretch>
      </xdr:blipFill>
      <xdr:spPr>
        <a:xfrm>
          <a:off x="0" y="0"/>
          <a:ext cx="7629525" cy="9858375"/>
        </a:xfrm>
        <a:prstGeom prst="rect">
          <a:avLst/>
        </a:prstGeom>
      </xdr:spPr>
    </xdr:pic>
  </etc:cellImage>
  <etc:cellImage>
    <xdr:pic>
      <xdr:nvPicPr>
        <xdr:cNvPr id="1030" name="ID_EBF1CBDF23C3418A9C567C5EF7140105" descr="core_image_url__exec_download_2632511535"/>
        <xdr:cNvPicPr/>
      </xdr:nvPicPr>
      <xdr:blipFill>
        <a:blip r:embed="rId14"/>
        <a:stretch>
          <a:fillRect/>
        </a:stretch>
      </xdr:blipFill>
      <xdr:spPr>
        <a:xfrm>
          <a:off x="0" y="0"/>
          <a:ext cx="7839075" cy="10001250"/>
        </a:xfrm>
        <a:prstGeom prst="rect">
          <a:avLst/>
        </a:prstGeom>
      </xdr:spPr>
    </xdr:pic>
  </etc:cellImage>
  <etc:cellImage>
    <xdr:pic>
      <xdr:nvPicPr>
        <xdr:cNvPr id="1031" name="ID_9576FDB00BB944DCA199C10E1C6844BD" descr="core_image_url__exec_download_2717056443"/>
        <xdr:cNvPicPr/>
      </xdr:nvPicPr>
      <xdr:blipFill>
        <a:blip r:embed="rId15"/>
        <a:stretch>
          <a:fillRect/>
        </a:stretch>
      </xdr:blipFill>
      <xdr:spPr>
        <a:xfrm>
          <a:off x="0" y="0"/>
          <a:ext cx="7716520" cy="10058400"/>
        </a:xfrm>
        <a:prstGeom prst="rect">
          <a:avLst/>
        </a:prstGeom>
      </xdr:spPr>
    </xdr:pic>
  </etc:cellImage>
  <etc:cellImage>
    <xdr:pic>
      <xdr:nvPicPr>
        <xdr:cNvPr id="1062" name="ID_605D9A1E20C84C46A3DE20A52FAF8348" descr="core_image_url__exec_download_1150610759"/>
        <xdr:cNvPicPr/>
      </xdr:nvPicPr>
      <xdr:blipFill>
        <a:blip r:embed="rId16"/>
        <a:stretch>
          <a:fillRect/>
        </a:stretch>
      </xdr:blipFill>
      <xdr:spPr>
        <a:xfrm>
          <a:off x="0" y="0"/>
          <a:ext cx="7634605" cy="10058400"/>
        </a:xfrm>
        <a:prstGeom prst="rect">
          <a:avLst/>
        </a:prstGeom>
      </xdr:spPr>
    </xdr:pic>
  </etc:cellImage>
  <etc:cellImage>
    <xdr:pic>
      <xdr:nvPicPr>
        <xdr:cNvPr id="1533" name="ID_16487BCF95A64755BECBEB105BA512B7" descr="core_image_url__exec_download_589311820"/>
        <xdr:cNvPicPr/>
      </xdr:nvPicPr>
      <xdr:blipFill>
        <a:blip r:embed="rId17"/>
        <a:stretch>
          <a:fillRect/>
        </a:stretch>
      </xdr:blipFill>
      <xdr:spPr>
        <a:xfrm>
          <a:off x="0" y="0"/>
          <a:ext cx="2990850" cy="3838575"/>
        </a:xfrm>
        <a:prstGeom prst="rect">
          <a:avLst/>
        </a:prstGeom>
      </xdr:spPr>
    </xdr:pic>
  </etc:cellImage>
  <etc:cellImage>
    <xdr:pic>
      <xdr:nvPicPr>
        <xdr:cNvPr id="5" name="ID_DA22CB37DA03490FB0F467CFF760D04D" descr="core_image_url__exec_download_3182209811"/>
        <xdr:cNvPicPr/>
      </xdr:nvPicPr>
      <xdr:blipFill>
        <a:blip r:embed="rId18"/>
        <a:stretch>
          <a:fillRect/>
        </a:stretch>
      </xdr:blipFill>
      <xdr:spPr>
        <a:xfrm>
          <a:off x="0" y="0"/>
          <a:ext cx="7310755" cy="10058400"/>
        </a:xfrm>
        <a:prstGeom prst="rect">
          <a:avLst/>
        </a:prstGeom>
      </xdr:spPr>
    </xdr:pic>
  </etc:cellImage>
  <etc:cellImage>
    <xdr:pic>
      <xdr:nvPicPr>
        <xdr:cNvPr id="86" name="ID_19BE98636810403DB1360F446D51A860" descr="core_image_url__exec_download_2722044979"/>
        <xdr:cNvPicPr/>
      </xdr:nvPicPr>
      <xdr:blipFill>
        <a:blip r:embed="rId19"/>
        <a:stretch>
          <a:fillRect/>
        </a:stretch>
      </xdr:blipFill>
      <xdr:spPr>
        <a:xfrm>
          <a:off x="0" y="0"/>
          <a:ext cx="3505200" cy="4267200"/>
        </a:xfrm>
        <a:prstGeom prst="rect">
          <a:avLst/>
        </a:prstGeom>
      </xdr:spPr>
    </xdr:pic>
  </etc:cellImage>
  <etc:cellImage>
    <xdr:pic>
      <xdr:nvPicPr>
        <xdr:cNvPr id="1734" name="ID_B5D344D0F6A5426893B856D6B72C2D39" descr="core_image_url__exec_download_3267775999"/>
        <xdr:cNvPicPr/>
      </xdr:nvPicPr>
      <xdr:blipFill>
        <a:blip r:embed="rId20"/>
        <a:stretch>
          <a:fillRect/>
        </a:stretch>
      </xdr:blipFill>
      <xdr:spPr>
        <a:xfrm>
          <a:off x="0" y="0"/>
          <a:ext cx="7269480" cy="10058400"/>
        </a:xfrm>
        <a:prstGeom prst="rect">
          <a:avLst/>
        </a:prstGeom>
      </xdr:spPr>
    </xdr:pic>
  </etc:cellImage>
  <etc:cellImage>
    <xdr:pic>
      <xdr:nvPicPr>
        <xdr:cNvPr id="1551" name="ID_93BA631FC65B46DCBDBDA3BF61ED8FFF" descr="core_image_url__exec_download_1732905756"/>
        <xdr:cNvPicPr/>
      </xdr:nvPicPr>
      <xdr:blipFill>
        <a:blip r:embed="rId21"/>
        <a:stretch>
          <a:fillRect/>
        </a:stretch>
      </xdr:blipFill>
      <xdr:spPr>
        <a:xfrm>
          <a:off x="0" y="0"/>
          <a:ext cx="3752850" cy="3457575"/>
        </a:xfrm>
        <a:prstGeom prst="rect">
          <a:avLst/>
        </a:prstGeom>
      </xdr:spPr>
    </xdr:pic>
  </etc:cellImage>
  <etc:cellImage>
    <xdr:pic>
      <xdr:nvPicPr>
        <xdr:cNvPr id="1729" name="ID_A1DF12DD1B434C55B11BFB5B48C94FA4" descr="core_image_url__exec_download_1156969658"/>
        <xdr:cNvPicPr/>
      </xdr:nvPicPr>
      <xdr:blipFill>
        <a:blip r:embed="rId22"/>
        <a:stretch>
          <a:fillRect/>
        </a:stretch>
      </xdr:blipFill>
      <xdr:spPr>
        <a:xfrm>
          <a:off x="0" y="0"/>
          <a:ext cx="7867650" cy="9191625"/>
        </a:xfrm>
        <a:prstGeom prst="rect">
          <a:avLst/>
        </a:prstGeom>
      </xdr:spPr>
    </xdr:pic>
  </etc:cellImage>
  <etc:cellImage>
    <xdr:pic>
      <xdr:nvPicPr>
        <xdr:cNvPr id="2762" name="ID_D600EF88805F42B6BED7AED7520286B4" descr="core_image_url__exec_download_2513445528"/>
        <xdr:cNvPicPr/>
      </xdr:nvPicPr>
      <xdr:blipFill>
        <a:blip r:embed="rId23"/>
        <a:stretch>
          <a:fillRect/>
        </a:stretch>
      </xdr:blipFill>
      <xdr:spPr>
        <a:xfrm>
          <a:off x="0" y="0"/>
          <a:ext cx="5457825" cy="6210300"/>
        </a:xfrm>
        <a:prstGeom prst="rect">
          <a:avLst/>
        </a:prstGeom>
      </xdr:spPr>
    </xdr:pic>
  </etc:cellImage>
  <etc:cellImage>
    <xdr:pic>
      <xdr:nvPicPr>
        <xdr:cNvPr id="85" name="ID_A0877F863B104E2B8DB2388242516491" descr="core_image_url__exec_download_1337028129"/>
        <xdr:cNvPicPr/>
      </xdr:nvPicPr>
      <xdr:blipFill>
        <a:blip r:embed="rId24"/>
        <a:stretch>
          <a:fillRect/>
        </a:stretch>
      </xdr:blipFill>
      <xdr:spPr>
        <a:xfrm>
          <a:off x="0" y="0"/>
          <a:ext cx="6705600" cy="8439150"/>
        </a:xfrm>
        <a:prstGeom prst="rect">
          <a:avLst/>
        </a:prstGeom>
      </xdr:spPr>
    </xdr:pic>
  </etc:cellImage>
  <etc:cellImage>
    <xdr:pic>
      <xdr:nvPicPr>
        <xdr:cNvPr id="3497" name="ID_31A7015B45DE4910AE62B0BC04FAC5B9" descr="core_image_url__exec_download_1992244536"/>
        <xdr:cNvPicPr/>
      </xdr:nvPicPr>
      <xdr:blipFill>
        <a:blip r:embed="rId25"/>
        <a:stretch>
          <a:fillRect/>
        </a:stretch>
      </xdr:blipFill>
      <xdr:spPr>
        <a:xfrm>
          <a:off x="0" y="0"/>
          <a:ext cx="3371850" cy="4324350"/>
        </a:xfrm>
        <a:prstGeom prst="rect">
          <a:avLst/>
        </a:prstGeom>
      </xdr:spPr>
    </xdr:pic>
  </etc:cellImage>
  <etc:cellImage>
    <xdr:pic>
      <xdr:nvPicPr>
        <xdr:cNvPr id="3" name="ID_E945BA07CBFC4598BFBF2B5264F2F99D" descr="core_image_url__exec_download_3674604406"/>
        <xdr:cNvPicPr/>
      </xdr:nvPicPr>
      <xdr:blipFill>
        <a:blip r:embed="rId26"/>
        <a:stretch>
          <a:fillRect/>
        </a:stretch>
      </xdr:blipFill>
      <xdr:spPr>
        <a:xfrm>
          <a:off x="0" y="0"/>
          <a:ext cx="7562850" cy="8343900"/>
        </a:xfrm>
        <a:prstGeom prst="rect">
          <a:avLst/>
        </a:prstGeom>
      </xdr:spPr>
    </xdr:pic>
  </etc:cellImage>
  <etc:cellImage>
    <xdr:pic>
      <xdr:nvPicPr>
        <xdr:cNvPr id="2742" name="ID_C178A5019CEE480ABFB805EFA2D62B48" descr="core_image_url__exec_download_1235153263"/>
        <xdr:cNvPicPr/>
      </xdr:nvPicPr>
      <xdr:blipFill>
        <a:blip r:embed="rId27"/>
        <a:stretch>
          <a:fillRect/>
        </a:stretch>
      </xdr:blipFill>
      <xdr:spPr>
        <a:xfrm>
          <a:off x="0" y="0"/>
          <a:ext cx="8039100" cy="9372600"/>
        </a:xfrm>
        <a:prstGeom prst="rect">
          <a:avLst/>
        </a:prstGeom>
      </xdr:spPr>
    </xdr:pic>
  </etc:cellImage>
  <etc:cellImage>
    <xdr:pic>
      <xdr:nvPicPr>
        <xdr:cNvPr id="1730" name="ID_97D3FA0715414BF4A7EDEE1306F0DAA6" descr="core_image_url__exec_download_1199917230"/>
        <xdr:cNvPicPr/>
      </xdr:nvPicPr>
      <xdr:blipFill>
        <a:blip r:embed="rId28"/>
        <a:stretch>
          <a:fillRect/>
        </a:stretch>
      </xdr:blipFill>
      <xdr:spPr>
        <a:xfrm>
          <a:off x="0" y="0"/>
          <a:ext cx="7762875" cy="9705975"/>
        </a:xfrm>
        <a:prstGeom prst="rect">
          <a:avLst/>
        </a:prstGeom>
      </xdr:spPr>
    </xdr:pic>
  </etc:cellImage>
  <etc:cellImage>
    <xdr:pic>
      <xdr:nvPicPr>
        <xdr:cNvPr id="3513" name="ID_3BC64F6BA1B34D4CA7DD8C4C3E9F9C14" descr="core_image_url__exec_download_1548399867"/>
        <xdr:cNvPicPr/>
      </xdr:nvPicPr>
      <xdr:blipFill>
        <a:blip r:embed="rId29"/>
        <a:stretch>
          <a:fillRect/>
        </a:stretch>
      </xdr:blipFill>
      <xdr:spPr>
        <a:xfrm>
          <a:off x="0" y="0"/>
          <a:ext cx="6858000" cy="9477375"/>
        </a:xfrm>
        <a:prstGeom prst="rect">
          <a:avLst/>
        </a:prstGeom>
      </xdr:spPr>
    </xdr:pic>
  </etc:cellImage>
  <etc:cellImage>
    <xdr:pic>
      <xdr:nvPicPr>
        <xdr:cNvPr id="3514" name="ID_5F2DBD1A903C4B2BAAD80CBF5C0F72EA" descr="core_image_url__exec_download_2852390402"/>
        <xdr:cNvPicPr/>
      </xdr:nvPicPr>
      <xdr:blipFill>
        <a:blip r:embed="rId30"/>
        <a:stretch>
          <a:fillRect/>
        </a:stretch>
      </xdr:blipFill>
      <xdr:spPr>
        <a:xfrm>
          <a:off x="0" y="0"/>
          <a:ext cx="7381875" cy="9239250"/>
        </a:xfrm>
        <a:prstGeom prst="rect">
          <a:avLst/>
        </a:prstGeom>
      </xdr:spPr>
    </xdr:pic>
  </etc:cellImage>
  <etc:cellImage>
    <xdr:pic>
      <xdr:nvPicPr>
        <xdr:cNvPr id="3515" name="ID_140D94BD9DC54FB09C061C4C8B7CDCD2" descr="core_image_url__exec_download_3744646905"/>
        <xdr:cNvPicPr/>
      </xdr:nvPicPr>
      <xdr:blipFill>
        <a:blip r:embed="rId31"/>
        <a:stretch>
          <a:fillRect/>
        </a:stretch>
      </xdr:blipFill>
      <xdr:spPr>
        <a:xfrm>
          <a:off x="0" y="0"/>
          <a:ext cx="7667625" cy="9610725"/>
        </a:xfrm>
        <a:prstGeom prst="rect">
          <a:avLst/>
        </a:prstGeom>
      </xdr:spPr>
    </xdr:pic>
  </etc:cellImage>
  <etc:cellImage>
    <xdr:pic>
      <xdr:nvPicPr>
        <xdr:cNvPr id="1259" name="ID_8EB8DEDAA66E49B6BA99BF0163493559" descr="core_image_url__exec_download_1031549934"/>
        <xdr:cNvPicPr/>
      </xdr:nvPicPr>
      <xdr:blipFill>
        <a:blip r:embed="rId32"/>
        <a:stretch>
          <a:fillRect/>
        </a:stretch>
      </xdr:blipFill>
      <xdr:spPr>
        <a:xfrm>
          <a:off x="0" y="0"/>
          <a:ext cx="7981950" cy="8458200"/>
        </a:xfrm>
        <a:prstGeom prst="rect">
          <a:avLst/>
        </a:prstGeom>
      </xdr:spPr>
    </xdr:pic>
  </etc:cellImage>
  <etc:cellImage>
    <xdr:pic>
      <xdr:nvPicPr>
        <xdr:cNvPr id="2675" name="ID_524F9DAA934944C3A1F895059440D1BE" descr="core_image_url__exec_download_1617183816"/>
        <xdr:cNvPicPr/>
      </xdr:nvPicPr>
      <xdr:blipFill>
        <a:blip r:embed="rId33"/>
        <a:stretch>
          <a:fillRect/>
        </a:stretch>
      </xdr:blipFill>
      <xdr:spPr>
        <a:xfrm>
          <a:off x="0" y="0"/>
          <a:ext cx="10057765" cy="10057765"/>
        </a:xfrm>
        <a:prstGeom prst="rect">
          <a:avLst/>
        </a:prstGeom>
      </xdr:spPr>
    </xdr:pic>
  </etc:cellImage>
  <etc:cellImage>
    <xdr:pic>
      <xdr:nvPicPr>
        <xdr:cNvPr id="70" name="ID_E7FA541A170B4544BBE353FE9BF1E6C1" descr="core_image_url__exec_download_3520591596"/>
        <xdr:cNvPicPr/>
      </xdr:nvPicPr>
      <xdr:blipFill>
        <a:blip r:embed="rId34"/>
        <a:stretch>
          <a:fillRect/>
        </a:stretch>
      </xdr:blipFill>
      <xdr:spPr>
        <a:xfrm>
          <a:off x="0" y="0"/>
          <a:ext cx="7016115" cy="10058400"/>
        </a:xfrm>
        <a:prstGeom prst="rect">
          <a:avLst/>
        </a:prstGeom>
      </xdr:spPr>
    </xdr:pic>
  </etc:cellImage>
  <etc:cellImage>
    <xdr:pic>
      <xdr:nvPicPr>
        <xdr:cNvPr id="2231" name="ID_A2F429A43C0543A4BA4A6E97329907F1" descr="core_image_url__exec_download_3285250143"/>
        <xdr:cNvPicPr/>
      </xdr:nvPicPr>
      <xdr:blipFill>
        <a:blip r:embed="rId35"/>
        <a:stretch>
          <a:fillRect/>
        </a:stretch>
      </xdr:blipFill>
      <xdr:spPr>
        <a:xfrm>
          <a:off x="0" y="0"/>
          <a:ext cx="4381500" cy="5486400"/>
        </a:xfrm>
        <a:prstGeom prst="rect">
          <a:avLst/>
        </a:prstGeom>
      </xdr:spPr>
    </xdr:pic>
  </etc:cellImage>
  <etc:cellImage>
    <xdr:pic>
      <xdr:nvPicPr>
        <xdr:cNvPr id="2230" name="ID_1D23125BC5EF46BFB21A45BF83D2C217" descr="core_image_url__exec_download_3937272149"/>
        <xdr:cNvPicPr/>
      </xdr:nvPicPr>
      <xdr:blipFill>
        <a:blip r:embed="rId36"/>
        <a:stretch>
          <a:fillRect/>
        </a:stretch>
      </xdr:blipFill>
      <xdr:spPr>
        <a:xfrm>
          <a:off x="0" y="0"/>
          <a:ext cx="3838575" cy="5381625"/>
        </a:xfrm>
        <a:prstGeom prst="rect">
          <a:avLst/>
        </a:prstGeom>
      </xdr:spPr>
    </xdr:pic>
  </etc:cellImage>
  <etc:cellImage>
    <xdr:pic>
      <xdr:nvPicPr>
        <xdr:cNvPr id="2232" name="ID_5070D6164F6B476396B9DE10858A7DCB" descr="core_image_url__exec_download_2934581576"/>
        <xdr:cNvPicPr/>
      </xdr:nvPicPr>
      <xdr:blipFill>
        <a:blip r:embed="rId37"/>
        <a:stretch>
          <a:fillRect/>
        </a:stretch>
      </xdr:blipFill>
      <xdr:spPr>
        <a:xfrm>
          <a:off x="0" y="0"/>
          <a:ext cx="4076700" cy="51911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<sst xmlns="http://schemas.openxmlformats.org/spreadsheetml/2006/main" count="111" uniqueCount="77">
  <si>
    <t>PAMIR产品表</t>
  </si>
  <si>
    <t>序号</t>
  </si>
  <si>
    <t>款号</t>
  </si>
  <si>
    <t>图片</t>
  </si>
  <si>
    <t>材质</t>
  </si>
  <si>
    <t>尺码</t>
  </si>
  <si>
    <t>颜色</t>
  </si>
  <si>
    <t>XS</t>
  </si>
  <si>
    <t>S</t>
  </si>
  <si>
    <t>M</t>
  </si>
  <si>
    <t>L</t>
  </si>
  <si>
    <t>XL</t>
  </si>
  <si>
    <t>2XL</t>
  </si>
  <si>
    <t>3XL</t>
  </si>
  <si>
    <t>4XL</t>
  </si>
  <si>
    <t>价格（含税）</t>
  </si>
  <si>
    <t>下单起订量</t>
  </si>
  <si>
    <t>LR228</t>
  </si>
  <si>
    <r>
      <rPr>
        <b/>
        <sz val="14"/>
        <color rgb="FF000000"/>
        <rFont val="微软雅黑"/>
        <charset val="134"/>
      </rPr>
      <t xml:space="preserve">100%山羊绒
</t>
    </r>
    <r>
      <rPr>
        <b/>
        <sz val="14"/>
        <color rgb="FFFF0000"/>
        <rFont val="微软雅黑"/>
        <charset val="134"/>
      </rPr>
      <t>16.8微米</t>
    </r>
  </si>
  <si>
    <t>S-XL</t>
  </si>
  <si>
    <t>咖绿色</t>
  </si>
  <si>
    <t>米白色</t>
  </si>
  <si>
    <t>LR229</t>
  </si>
  <si>
    <t>H140</t>
  </si>
  <si>
    <r>
      <rPr>
        <b/>
        <sz val="14"/>
        <color rgb="FF000000"/>
        <rFont val="微软雅黑"/>
        <charset val="134"/>
      </rPr>
      <t xml:space="preserve">100%山羊绒
</t>
    </r>
    <r>
      <rPr>
        <b/>
        <sz val="14"/>
        <color rgb="FFFF0000"/>
        <rFont val="微软雅黑"/>
        <charset val="134"/>
      </rPr>
      <t>15.3微米</t>
    </r>
  </si>
  <si>
    <t>M-XL</t>
  </si>
  <si>
    <t>草绿</t>
  </si>
  <si>
    <t>驼色</t>
  </si>
  <si>
    <t>黑色</t>
  </si>
  <si>
    <t>深灰</t>
  </si>
  <si>
    <t>PZ930</t>
  </si>
  <si>
    <r>
      <rPr>
        <b/>
        <sz val="14"/>
        <color rgb="FF000000"/>
        <rFont val="微软雅黑"/>
        <charset val="134"/>
      </rPr>
      <t xml:space="preserve">100%绵羊毛
</t>
    </r>
    <r>
      <rPr>
        <b/>
        <sz val="14"/>
        <color rgb="FFFF0000"/>
        <rFont val="微软雅黑"/>
        <charset val="134"/>
      </rPr>
      <t>14.5微米</t>
    </r>
  </si>
  <si>
    <t>M-3XL</t>
  </si>
  <si>
    <t>咖色</t>
  </si>
  <si>
    <t>HPZ887</t>
  </si>
  <si>
    <t>M-2XL</t>
  </si>
  <si>
    <t>PZ647</t>
  </si>
  <si>
    <t>S-L</t>
  </si>
  <si>
    <t>黑白</t>
  </si>
  <si>
    <t>PZ754</t>
  </si>
  <si>
    <r>
      <rPr>
        <b/>
        <sz val="14"/>
        <color rgb="FF000000"/>
        <rFont val="黑体"/>
        <charset val="134"/>
      </rPr>
      <t xml:space="preserve">
100%绵羊毛
</t>
    </r>
    <r>
      <rPr>
        <b/>
        <sz val="14"/>
        <color rgb="FFFF0000"/>
        <rFont val="黑体"/>
        <charset val="134"/>
      </rPr>
      <t>14.5微米</t>
    </r>
  </si>
  <si>
    <t>咖绿</t>
  </si>
  <si>
    <t>黄绿</t>
  </si>
  <si>
    <t>PZ944</t>
  </si>
  <si>
    <t>黑灰色</t>
  </si>
  <si>
    <t>PZ945</t>
  </si>
  <si>
    <t>HTF022</t>
  </si>
  <si>
    <t>面料：95%绵羊毛5%涤纶
里布：100%聚酯纤维</t>
  </si>
  <si>
    <t>星空灰</t>
  </si>
  <si>
    <t>绿色</t>
  </si>
  <si>
    <t>HH141</t>
  </si>
  <si>
    <t>石茶色</t>
  </si>
  <si>
    <t>羽黑色</t>
  </si>
  <si>
    <t>杏仁驼</t>
  </si>
  <si>
    <t>T089</t>
  </si>
  <si>
    <t>面料：
100%小骆驼绒
里布：
100%桑蚕丝</t>
  </si>
  <si>
    <t>HLR139</t>
  </si>
  <si>
    <r>
      <rPr>
        <b/>
        <sz val="14"/>
        <color rgb="FF000000"/>
        <rFont val="微软雅黑"/>
        <charset val="134"/>
      </rPr>
      <t xml:space="preserve">100%山羊绒
可机洗
</t>
    </r>
    <r>
      <rPr>
        <b/>
        <sz val="14"/>
        <color rgb="FFFF0000"/>
        <rFont val="微软雅黑"/>
        <charset val="134"/>
      </rPr>
      <t>16.8微米</t>
    </r>
  </si>
  <si>
    <t>M-L</t>
  </si>
  <si>
    <t>碳灰</t>
  </si>
  <si>
    <t>嵩叶绿</t>
  </si>
  <si>
    <t>红色</t>
  </si>
  <si>
    <t>LR346</t>
  </si>
  <si>
    <r>
      <rPr>
        <b/>
        <sz val="14"/>
        <color rgb="FF000000"/>
        <rFont val="黑体"/>
        <charset val="134"/>
      </rPr>
      <t xml:space="preserve">100%山羊绒
</t>
    </r>
    <r>
      <rPr>
        <b/>
        <sz val="14"/>
        <color rgb="FFFF0000"/>
        <rFont val="黑体"/>
        <charset val="134"/>
      </rPr>
      <t>16.8微米</t>
    </r>
  </si>
  <si>
    <t>菱花白</t>
  </si>
  <si>
    <t>摩卡棕</t>
  </si>
  <si>
    <t>HPZ691
男</t>
  </si>
  <si>
    <r>
      <rPr>
        <b/>
        <sz val="14"/>
        <color rgb="FF000000"/>
        <rFont val="微软雅黑"/>
        <charset val="134"/>
      </rPr>
      <t xml:space="preserve">100%绵羊毛
</t>
    </r>
    <r>
      <rPr>
        <b/>
        <sz val="14"/>
        <color rgb="FFFF0000"/>
        <rFont val="微软雅黑"/>
        <charset val="134"/>
      </rPr>
      <t>17.5微米</t>
    </r>
  </si>
  <si>
    <t>S-2XL</t>
  </si>
  <si>
    <t>藏青</t>
  </si>
  <si>
    <t>PZ347</t>
  </si>
  <si>
    <r>
      <rPr>
        <b/>
        <sz val="14"/>
        <color rgb="FF000000"/>
        <rFont val="黑体"/>
        <charset val="134"/>
      </rPr>
      <t xml:space="preserve">
100%绵羊毛
</t>
    </r>
    <r>
      <rPr>
        <b/>
        <sz val="14"/>
        <color rgb="FFFF0000"/>
        <rFont val="黑体"/>
        <charset val="134"/>
      </rPr>
      <t>17.5微米</t>
    </r>
  </si>
  <si>
    <t>浅蓝</t>
  </si>
  <si>
    <t>100件/色</t>
  </si>
  <si>
    <t>深卡其</t>
  </si>
  <si>
    <t>PZ348</t>
  </si>
  <si>
    <t>PZ349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</si>
</sst>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黑体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000000"/>
      <name val="黑体"/>
      <charset val="134"/>
    </font>
    <font>
      <b/>
      <sz val="14"/>
      <color rgb="FFFF0000"/>
      <name val="黑体"/>
      <charset val="134"/>
    </font>
    <font>
      <sz val="12"/>
      <color rgb="FFFF0000"/>
      <name val="微软雅黑"/>
      <charset val="134"/>
    </font>
    <font>
      <b/>
      <sz val="14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FF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jpeg"/><Relationship Id="rId33" Type="http://schemas.openxmlformats.org/officeDocument/2006/relationships/image" Target="media/image33.jpeg"/><Relationship Id="rId32" Type="http://schemas.openxmlformats.org/officeDocument/2006/relationships/image" Target="media/image32.png"/><Relationship Id="rId31" Type="http://schemas.openxmlformats.org/officeDocument/2006/relationships/image" Target="media/image31.jpeg"/><Relationship Id="rId30" Type="http://schemas.openxmlformats.org/officeDocument/2006/relationships/image" Target="media/image30.jpeg"/><Relationship Id="rId3" Type="http://schemas.openxmlformats.org/officeDocument/2006/relationships/image" Target="media/image3.png"/><Relationship Id="rId29" Type="http://schemas.openxmlformats.org/officeDocument/2006/relationships/image" Target="media/image29.jpeg"/><Relationship Id="rId28" Type="http://schemas.openxmlformats.org/officeDocument/2006/relationships/image" Target="media/image28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pn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pn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tabSelected="1" workbookViewId="0">
      <selection activeCell="C19" sqref="C19"/>
    </sheetView>
  </sheetViews>
  <sheetFormatPr defaultColWidth="11.3333333333333" defaultRowHeight="21.75"/>
  <cols>
    <col min="1" max="2" width="11.3333333333333" style="1"/>
    <col min="3" max="3" width="13.8592592592593" style="1"/>
    <col min="4" max="4" width="16.1111111111111" style="1" customWidth="1"/>
    <col min="5" max="14" width="11.3333333333333" style="1"/>
    <col min="15" max="15" width="15.8888888888889" style="2" customWidth="1"/>
    <col min="16" max="16384" width="11.3333333333333" style="1"/>
  </cols>
  <sheetData>
    <row r="1" ht="42.75" customHeight="1" spans="1:1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4"/>
    </row>
    <row r="2" ht="27" customHeight="1" spans="1:1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8" t="s">
        <v>15</v>
      </c>
      <c r="P2" s="9" t="s">
        <v>16</v>
      </c>
    </row>
    <row r="3" ht="85" customHeight="1" spans="1:16">
      <c r="A3" s="10">
        <f>COUNTA($A$2:A2)</f>
        <v>1</v>
      </c>
      <c r="B3" s="11" t="s">
        <v>17</v>
      </c>
      <c r="C3" s="12" t="str">
        <f>_xlfn.DISPIMG("ID_A1DF12DD1B434C55B11BFB5B48C94FA4",1)</f>
        <v>=DISPIMG("ID_A1DF12DD1B434C55B11BFB5B48C94FA4",1)</v>
      </c>
      <c r="D3" s="13" t="s">
        <v>18</v>
      </c>
      <c r="E3" s="11" t="s">
        <v>19</v>
      </c>
      <c r="F3" s="11" t="s">
        <v>20</v>
      </c>
      <c r="G3" s="11"/>
      <c r="H3" s="11">
        <v>62</v>
      </c>
      <c r="I3" s="11">
        <v>70</v>
      </c>
      <c r="J3" s="11">
        <v>52</v>
      </c>
      <c r="K3" s="11">
        <v>41</v>
      </c>
      <c r="L3" s="11"/>
      <c r="M3" s="11"/>
      <c r="N3" s="11"/>
      <c r="O3" s="14">
        <v>1272</v>
      </c>
      <c r="P3" s="10"/>
    </row>
    <row r="4" ht="85" customHeight="1" spans="1:16">
      <c r="A4" s="15"/>
      <c r="B4" s="11"/>
      <c r="C4" s="12" t="str">
        <f>_xlfn.DISPIMG("ID_93BA631FC65B46DCBDBDA3BF61ED8FFF",1)</f>
        <v>=DISPIMG("ID_93BA631FC65B46DCBDBDA3BF61ED8FFF",1)</v>
      </c>
      <c r="D4" s="16"/>
      <c r="E4" s="11"/>
      <c r="F4" s="11" t="s">
        <v>21</v>
      </c>
      <c r="G4" s="11"/>
      <c r="H4" s="11">
        <v>42</v>
      </c>
      <c r="I4" s="11">
        <v>70</v>
      </c>
      <c r="J4" s="11">
        <v>49</v>
      </c>
      <c r="K4" s="11">
        <v>33</v>
      </c>
      <c r="L4" s="11"/>
      <c r="M4" s="11"/>
      <c r="N4" s="11"/>
      <c r="O4" s="17"/>
      <c r="P4" s="15"/>
    </row>
    <row r="5" ht="85" customHeight="1" spans="1:16">
      <c r="A5" s="10">
        <f>COUNTA($A$2:A4)</f>
        <v>2</v>
      </c>
      <c r="B5" s="11" t="s">
        <v>22</v>
      </c>
      <c r="C5" s="12" t="str">
        <f>_xlfn.DISPIMG("ID_B5D344D0F6A5426893B856D6B72C2D39",1)</f>
        <v>=DISPIMG("ID_B5D344D0F6A5426893B856D6B72C2D39",1)</v>
      </c>
      <c r="D5" s="13" t="s">
        <v>18</v>
      </c>
      <c r="E5" s="11" t="s">
        <v>19</v>
      </c>
      <c r="F5" s="11" t="s">
        <v>20</v>
      </c>
      <c r="G5" s="11"/>
      <c r="H5" s="11">
        <v>59</v>
      </c>
      <c r="I5" s="11">
        <v>64</v>
      </c>
      <c r="J5" s="11">
        <v>46</v>
      </c>
      <c r="K5" s="11">
        <v>38</v>
      </c>
      <c r="L5" s="11"/>
      <c r="M5" s="11"/>
      <c r="N5" s="11"/>
      <c r="O5" s="14">
        <v>1272</v>
      </c>
      <c r="P5" s="10"/>
    </row>
    <row r="6" ht="85" customHeight="1" spans="1:16">
      <c r="A6" s="15"/>
      <c r="B6" s="11"/>
      <c r="C6" s="12" t="str">
        <f>_xlfn.DISPIMG("ID_16487BCF95A64755BECBEB105BA512B7",1)</f>
        <v>=DISPIMG("ID_16487BCF95A64755BECBEB105BA512B7",1)</v>
      </c>
      <c r="D6" s="16"/>
      <c r="E6" s="11"/>
      <c r="F6" s="11" t="s">
        <v>21</v>
      </c>
      <c r="G6" s="11"/>
      <c r="H6" s="11">
        <v>50</v>
      </c>
      <c r="I6" s="11">
        <v>65</v>
      </c>
      <c r="J6" s="11">
        <v>55</v>
      </c>
      <c r="K6" s="11">
        <v>35</v>
      </c>
      <c r="L6" s="11"/>
      <c r="M6" s="11"/>
      <c r="N6" s="11"/>
      <c r="O6" s="17"/>
      <c r="P6" s="15"/>
    </row>
    <row r="7" ht="85" customHeight="1" spans="1:16">
      <c r="A7" s="10">
        <f>COUNTA($A$2:A6)</f>
        <v>3</v>
      </c>
      <c r="B7" s="13" t="s">
        <v>23</v>
      </c>
      <c r="C7" s="16" t="str">
        <f>_xlfn.DISPIMG("ID_605D9A1E20C84C46A3DE20A52FAF8348",1)</f>
        <v>=DISPIMG("ID_605D9A1E20C84C46A3DE20A52FAF8348",1)</v>
      </c>
      <c r="D7" s="13" t="s">
        <v>24</v>
      </c>
      <c r="E7" s="16" t="s">
        <v>25</v>
      </c>
      <c r="F7" s="13" t="s">
        <v>26</v>
      </c>
      <c r="G7" s="13"/>
      <c r="H7" s="13"/>
      <c r="I7" s="13">
        <v>0</v>
      </c>
      <c r="J7" s="13">
        <v>0</v>
      </c>
      <c r="K7" s="13">
        <v>0</v>
      </c>
      <c r="L7" s="13"/>
      <c r="M7" s="13"/>
      <c r="N7" s="13"/>
      <c r="O7" s="14">
        <v>477</v>
      </c>
      <c r="P7" s="10"/>
    </row>
    <row r="8" ht="85" customHeight="1" spans="1:16">
      <c r="A8" s="18"/>
      <c r="B8" s="16"/>
      <c r="C8" s="16" t="str">
        <f>_xlfn.DISPIMG("ID_9576FDB00BB944DCA199C10E1C6844BD",1)</f>
        <v>=DISPIMG("ID_9576FDB00BB944DCA199C10E1C6844BD",1)</v>
      </c>
      <c r="D8" s="16"/>
      <c r="E8" s="16"/>
      <c r="F8" s="13" t="s">
        <v>27</v>
      </c>
      <c r="G8" s="13"/>
      <c r="H8" s="13"/>
      <c r="I8" s="13">
        <v>0</v>
      </c>
      <c r="J8" s="13">
        <v>7</v>
      </c>
      <c r="K8" s="13">
        <v>0</v>
      </c>
      <c r="L8" s="13"/>
      <c r="M8" s="13"/>
      <c r="N8" s="13"/>
      <c r="O8" s="19"/>
      <c r="P8" s="18"/>
    </row>
    <row r="9" ht="85" customHeight="1" spans="1:16">
      <c r="A9" s="18"/>
      <c r="B9" s="16"/>
      <c r="C9" s="16" t="str">
        <f>_xlfn.DISPIMG("ID_EBF1CBDF23C3418A9C567C5EF7140105",1)</f>
        <v>=DISPIMG("ID_EBF1CBDF23C3418A9C567C5EF7140105",1)</v>
      </c>
      <c r="D9" s="16"/>
      <c r="E9" s="16"/>
      <c r="F9" s="13" t="s">
        <v>28</v>
      </c>
      <c r="G9" s="13"/>
      <c r="H9" s="13"/>
      <c r="I9" s="13">
        <v>30</v>
      </c>
      <c r="J9" s="13">
        <v>44</v>
      </c>
      <c r="K9" s="13">
        <v>35</v>
      </c>
      <c r="L9" s="13"/>
      <c r="M9" s="13"/>
      <c r="N9" s="13"/>
      <c r="O9" s="19"/>
      <c r="P9" s="18"/>
    </row>
    <row r="10" ht="85" customHeight="1" spans="1:16">
      <c r="A10" s="18"/>
      <c r="B10" s="16"/>
      <c r="C10" s="16" t="str">
        <f>_xlfn.DISPIMG("ID_DED9A3022AA44BE692727AA015C5FEF5",1)</f>
        <v>=DISPIMG("ID_DED9A3022AA44BE692727AA015C5FEF5",1)</v>
      </c>
      <c r="D10" s="16"/>
      <c r="E10" s="16"/>
      <c r="F10" s="13" t="s">
        <v>29</v>
      </c>
      <c r="G10" s="13"/>
      <c r="H10" s="13"/>
      <c r="I10" s="13">
        <v>49</v>
      </c>
      <c r="J10" s="13">
        <v>72</v>
      </c>
      <c r="K10" s="13">
        <v>81</v>
      </c>
      <c r="L10" s="13"/>
      <c r="M10" s="13"/>
      <c r="N10" s="13"/>
      <c r="O10" s="19"/>
      <c r="P10" s="18"/>
    </row>
    <row r="11" ht="85" customHeight="1" spans="1:16">
      <c r="A11" s="18"/>
      <c r="B11" s="16"/>
      <c r="C11" s="16" t="str">
        <f>_xlfn.DISPIMG("ID_683EE720A4E3451E841AE5FB89359E12",1)</f>
        <v>=DISPIMG("ID_683EE720A4E3451E841AE5FB89359E12",1)</v>
      </c>
      <c r="D11" s="16"/>
      <c r="E11" s="16"/>
      <c r="F11" s="13" t="s">
        <v>29</v>
      </c>
      <c r="G11" s="13"/>
      <c r="H11" s="13"/>
      <c r="I11" s="13">
        <v>15</v>
      </c>
      <c r="J11" s="13">
        <v>6</v>
      </c>
      <c r="K11" s="13">
        <v>0</v>
      </c>
      <c r="L11" s="13"/>
      <c r="M11" s="13"/>
      <c r="N11" s="13"/>
      <c r="O11" s="19"/>
      <c r="P11" s="18"/>
    </row>
    <row r="12" ht="85" customHeight="1" spans="1:16">
      <c r="A12" s="12">
        <f>COUNTA($A$2:A11)</f>
        <v>4</v>
      </c>
      <c r="B12" s="11" t="s">
        <v>30</v>
      </c>
      <c r="C12" s="12" t="str">
        <f>_xlfn.DISPIMG("ID_E64D086EA2D944F19A939297B24E4CE2",1)</f>
        <v>=DISPIMG("ID_E64D086EA2D944F19A939297B24E4CE2",1)</v>
      </c>
      <c r="D12" s="13" t="s">
        <v>31</v>
      </c>
      <c r="E12" s="11" t="s">
        <v>32</v>
      </c>
      <c r="F12" s="11" t="s">
        <v>33</v>
      </c>
      <c r="G12" s="11"/>
      <c r="H12" s="11"/>
      <c r="I12" s="11">
        <v>4</v>
      </c>
      <c r="J12" s="11">
        <v>10</v>
      </c>
      <c r="K12" s="11">
        <v>18</v>
      </c>
      <c r="L12" s="11">
        <v>10</v>
      </c>
      <c r="M12" s="11">
        <v>10</v>
      </c>
      <c r="N12" s="11"/>
      <c r="O12" s="20">
        <v>525</v>
      </c>
      <c r="P12" s="12"/>
    </row>
    <row r="13" ht="85" customHeight="1" spans="1:16">
      <c r="A13" s="12">
        <f>COUNTA($A$2:A12)</f>
        <v>5</v>
      </c>
      <c r="B13" s="11" t="s">
        <v>34</v>
      </c>
      <c r="C13" s="12" t="str">
        <f>_xlfn.DISPIMG("ID_ED0BC587F0AC43C68B2BDC003AAB6861",1)</f>
        <v>=DISPIMG("ID_ED0BC587F0AC43C68B2BDC003AAB6861",1)</v>
      </c>
      <c r="D13" s="13" t="s">
        <v>31</v>
      </c>
      <c r="E13" s="11" t="s">
        <v>35</v>
      </c>
      <c r="F13" s="11" t="s">
        <v>33</v>
      </c>
      <c r="G13" s="11"/>
      <c r="H13" s="11"/>
      <c r="I13" s="11">
        <v>3</v>
      </c>
      <c r="J13" s="11">
        <v>9</v>
      </c>
      <c r="K13" s="11">
        <v>19</v>
      </c>
      <c r="L13" s="11">
        <v>15</v>
      </c>
      <c r="M13" s="11"/>
      <c r="N13" s="11"/>
      <c r="O13" s="20">
        <v>472</v>
      </c>
      <c r="P13" s="12"/>
    </row>
    <row r="14" ht="85" customHeight="1" spans="1:16">
      <c r="A14" s="12">
        <f>COUNTA($A$2:A13)</f>
        <v>6</v>
      </c>
      <c r="B14" s="11" t="s">
        <v>36</v>
      </c>
      <c r="C14" s="12" t="str">
        <f>_xlfn.DISPIMG("ID_D494DD241FEE484F88789BDB2DA31701",1)</f>
        <v>=DISPIMG("ID_D494DD241FEE484F88789BDB2DA31701",1)</v>
      </c>
      <c r="D14" s="13" t="s">
        <v>31</v>
      </c>
      <c r="E14" s="13" t="s">
        <v>37</v>
      </c>
      <c r="F14" s="11" t="s">
        <v>38</v>
      </c>
      <c r="G14" s="11"/>
      <c r="H14" s="11">
        <v>210</v>
      </c>
      <c r="I14" s="11">
        <v>193</v>
      </c>
      <c r="J14" s="11">
        <v>142</v>
      </c>
      <c r="K14" s="11"/>
      <c r="L14" s="11"/>
      <c r="M14" s="11"/>
      <c r="N14" s="11"/>
      <c r="O14" s="20">
        <v>477</v>
      </c>
      <c r="P14" s="12"/>
    </row>
    <row r="15" ht="85" customHeight="1" spans="1:16">
      <c r="A15" s="10">
        <f>COUNTA($A$2:A14)</f>
        <v>7</v>
      </c>
      <c r="B15" s="21" t="s">
        <v>39</v>
      </c>
      <c r="C15" s="12" t="str">
        <f>_xlfn.DISPIMG("ID_19BE98636810403DB1360F446D51A860",1)</f>
        <v>=DISPIMG("ID_19BE98636810403DB1360F446D51A860",1)</v>
      </c>
      <c r="D15" s="22" t="s">
        <v>40</v>
      </c>
      <c r="E15" s="21" t="s">
        <v>37</v>
      </c>
      <c r="F15" s="21" t="s">
        <v>41</v>
      </c>
      <c r="G15" s="21"/>
      <c r="H15" s="21">
        <v>24</v>
      </c>
      <c r="I15" s="21">
        <v>29</v>
      </c>
      <c r="J15" s="21">
        <v>20</v>
      </c>
      <c r="K15" s="21"/>
      <c r="L15" s="21"/>
      <c r="M15" s="21"/>
      <c r="N15" s="21"/>
      <c r="O15" s="14">
        <v>424</v>
      </c>
      <c r="P15" s="10"/>
    </row>
    <row r="16" ht="85" customHeight="1" spans="1:16">
      <c r="A16" s="18"/>
      <c r="B16" s="21"/>
      <c r="C16" s="12" t="str">
        <f>_xlfn.DISPIMG("ID_D600EF88805F42B6BED7AED7520286B4",1)</f>
        <v>=DISPIMG("ID_D600EF88805F42B6BED7AED7520286B4",1)</v>
      </c>
      <c r="D16" s="22"/>
      <c r="E16" s="21"/>
      <c r="F16" s="21" t="s">
        <v>38</v>
      </c>
      <c r="G16" s="21"/>
      <c r="H16" s="8">
        <v>20</v>
      </c>
      <c r="I16" s="8">
        <v>40</v>
      </c>
      <c r="J16" s="8">
        <v>30</v>
      </c>
      <c r="K16" s="8"/>
      <c r="L16" s="21"/>
      <c r="M16" s="21"/>
      <c r="N16" s="21"/>
      <c r="O16" s="19"/>
      <c r="P16" s="18"/>
    </row>
    <row r="17" ht="85" customHeight="1" spans="1:16">
      <c r="A17" s="15"/>
      <c r="B17" s="21"/>
      <c r="C17" s="20" t="str">
        <f>_xlfn.DISPIMG("ID_A0877F863B104E2B8DB2388242516491",1)</f>
        <v>=DISPIMG("ID_A0877F863B104E2B8DB2388242516491",1)</v>
      </c>
      <c r="D17" s="22"/>
      <c r="E17" s="21"/>
      <c r="F17" s="21" t="s">
        <v>42</v>
      </c>
      <c r="G17" s="21"/>
      <c r="H17" s="21">
        <v>24</v>
      </c>
      <c r="I17" s="21">
        <v>33</v>
      </c>
      <c r="J17" s="21">
        <v>24</v>
      </c>
      <c r="K17" s="21"/>
      <c r="L17" s="21"/>
      <c r="M17" s="21"/>
      <c r="N17" s="21"/>
      <c r="O17" s="17"/>
      <c r="P17" s="15"/>
    </row>
    <row r="18" ht="85" customHeight="1" spans="1:16">
      <c r="A18" s="12">
        <f>COUNTA($A$2:A17)</f>
        <v>8</v>
      </c>
      <c r="B18" s="11" t="s">
        <v>43</v>
      </c>
      <c r="C18" s="12" t="str">
        <f>_xlfn.DISPIMG("ID_31A7015B45DE4910AE62B0BC04FAC5B9",1)</f>
        <v>=DISPIMG("ID_31A7015B45DE4910AE62B0BC04FAC5B9",1)</v>
      </c>
      <c r="D18" s="13" t="s">
        <v>31</v>
      </c>
      <c r="E18" s="11" t="s">
        <v>32</v>
      </c>
      <c r="F18" s="11" t="s">
        <v>44</v>
      </c>
      <c r="G18" s="11"/>
      <c r="H18" s="11"/>
      <c r="I18" s="11">
        <v>11</v>
      </c>
      <c r="J18" s="11">
        <v>39</v>
      </c>
      <c r="K18" s="11">
        <v>31</v>
      </c>
      <c r="L18" s="11">
        <v>32</v>
      </c>
      <c r="M18" s="11"/>
      <c r="N18" s="11"/>
      <c r="O18" s="20">
        <v>445</v>
      </c>
      <c r="P18" s="12"/>
    </row>
    <row r="19" ht="85" customHeight="1" spans="1:16">
      <c r="A19" s="12">
        <f>COUNTA($A$2:A18)</f>
        <v>9</v>
      </c>
      <c r="B19" s="11" t="s">
        <v>45</v>
      </c>
      <c r="C19" s="12" t="str">
        <f>_xlfn.DISPIMG("ID_E945BA07CBFC4598BFBF2B5264F2F99D",1)</f>
        <v>=DISPIMG("ID_E945BA07CBFC4598BFBF2B5264F2F99D",1)</v>
      </c>
      <c r="D19" s="13" t="s">
        <v>31</v>
      </c>
      <c r="E19" s="11" t="s">
        <v>32</v>
      </c>
      <c r="F19" s="11" t="s">
        <v>44</v>
      </c>
      <c r="G19" s="11"/>
      <c r="H19" s="11"/>
      <c r="I19" s="11">
        <v>10</v>
      </c>
      <c r="J19" s="11">
        <v>26</v>
      </c>
      <c r="K19" s="11">
        <v>29</v>
      </c>
      <c r="L19" s="11">
        <v>35</v>
      </c>
      <c r="M19" s="11"/>
      <c r="N19" s="11"/>
      <c r="O19" s="20">
        <v>477</v>
      </c>
      <c r="P19" s="12"/>
    </row>
    <row r="20" ht="85" customHeight="1" spans="1:16">
      <c r="A20" s="10">
        <f>COUNTA($A$2:A19)</f>
        <v>10</v>
      </c>
      <c r="B20" s="11" t="s">
        <v>46</v>
      </c>
      <c r="C20" s="12" t="str">
        <f>_xlfn.DISPIMG("ID_C178A5019CEE480ABFB805EFA2D62B48",1)</f>
        <v>=DISPIMG("ID_C178A5019CEE480ABFB805EFA2D62B48",1)</v>
      </c>
      <c r="D20" s="13" t="s">
        <v>47</v>
      </c>
      <c r="E20" s="11" t="s">
        <v>37</v>
      </c>
      <c r="F20" s="11" t="s">
        <v>48</v>
      </c>
      <c r="G20" s="11"/>
      <c r="H20" s="11">
        <v>36</v>
      </c>
      <c r="I20" s="11">
        <v>42</v>
      </c>
      <c r="J20" s="11">
        <v>32</v>
      </c>
      <c r="K20" s="11"/>
      <c r="L20" s="11"/>
      <c r="M20" s="11"/>
      <c r="N20" s="11"/>
      <c r="O20" s="14">
        <v>1749</v>
      </c>
      <c r="P20" s="10"/>
    </row>
    <row r="21" ht="85" customHeight="1" spans="1:16">
      <c r="A21" s="15"/>
      <c r="B21" s="11"/>
      <c r="C21" s="12" t="str">
        <f>_xlfn.DISPIMG("ID_97D3FA0715414BF4A7EDEE1306F0DAA6",1)</f>
        <v>=DISPIMG("ID_97D3FA0715414BF4A7EDEE1306F0DAA6",1)</v>
      </c>
      <c r="D21" s="13"/>
      <c r="E21" s="11"/>
      <c r="F21" s="11" t="s">
        <v>49</v>
      </c>
      <c r="G21" s="11"/>
      <c r="H21" s="11">
        <v>42</v>
      </c>
      <c r="I21" s="11">
        <v>67</v>
      </c>
      <c r="J21" s="11">
        <v>33</v>
      </c>
      <c r="K21" s="11"/>
      <c r="L21" s="11"/>
      <c r="M21" s="11"/>
      <c r="N21" s="11"/>
      <c r="O21" s="17"/>
      <c r="P21" s="15"/>
    </row>
    <row r="22" ht="85" customHeight="1" spans="1:16">
      <c r="A22" s="10">
        <f>COUNTA($A$2:A21)</f>
        <v>11</v>
      </c>
      <c r="B22" s="11" t="s">
        <v>50</v>
      </c>
      <c r="C22" s="12" t="str">
        <f>_xlfn.DISPIMG("ID_3BC64F6BA1B34D4CA7DD8C4C3E9F9C14",1)</f>
        <v>=DISPIMG("ID_3BC64F6BA1B34D4CA7DD8C4C3E9F9C14",1)</v>
      </c>
      <c r="D22" s="13" t="s">
        <v>24</v>
      </c>
      <c r="E22" s="11" t="s">
        <v>25</v>
      </c>
      <c r="F22" s="11" t="s">
        <v>51</v>
      </c>
      <c r="G22" s="11"/>
      <c r="H22" s="11"/>
      <c r="I22" s="23">
        <v>20</v>
      </c>
      <c r="J22" s="23">
        <v>20</v>
      </c>
      <c r="K22" s="23">
        <v>20</v>
      </c>
      <c r="L22" s="11"/>
      <c r="M22" s="11"/>
      <c r="N22" s="11"/>
      <c r="O22" s="14">
        <v>742</v>
      </c>
      <c r="P22" s="10"/>
    </row>
    <row r="23" ht="85" customHeight="1" spans="1:16">
      <c r="A23" s="18"/>
      <c r="B23" s="11"/>
      <c r="C23" s="12" t="str">
        <f>_xlfn.DISPIMG("ID_5F2DBD1A903C4B2BAAD80CBF5C0F72EA",1)</f>
        <v>=DISPIMG("ID_5F2DBD1A903C4B2BAAD80CBF5C0F72EA",1)</v>
      </c>
      <c r="D23" s="11"/>
      <c r="E23" s="11"/>
      <c r="F23" s="11" t="s">
        <v>52</v>
      </c>
      <c r="G23" s="11"/>
      <c r="H23" s="11"/>
      <c r="I23" s="23">
        <v>20</v>
      </c>
      <c r="J23" s="23">
        <v>20</v>
      </c>
      <c r="K23" s="23">
        <v>20</v>
      </c>
      <c r="L23" s="11"/>
      <c r="M23" s="11"/>
      <c r="N23" s="11"/>
      <c r="O23" s="19"/>
      <c r="P23" s="18"/>
    </row>
    <row r="24" ht="85" customHeight="1" spans="1:16">
      <c r="A24" s="15"/>
      <c r="B24" s="11"/>
      <c r="C24" s="12" t="str">
        <f>_xlfn.DISPIMG("ID_140D94BD9DC54FB09C061C4C8B7CDCD2",1)</f>
        <v>=DISPIMG("ID_140D94BD9DC54FB09C061C4C8B7CDCD2",1)</v>
      </c>
      <c r="D24" s="11"/>
      <c r="E24" s="11"/>
      <c r="F24" s="11" t="s">
        <v>53</v>
      </c>
      <c r="G24" s="11"/>
      <c r="H24" s="11"/>
      <c r="I24" s="23">
        <v>20</v>
      </c>
      <c r="J24" s="23">
        <v>20</v>
      </c>
      <c r="K24" s="23">
        <v>20</v>
      </c>
      <c r="L24" s="11"/>
      <c r="M24" s="11"/>
      <c r="N24" s="11"/>
      <c r="O24" s="17"/>
      <c r="P24" s="15"/>
    </row>
    <row r="25" ht="85" customHeight="1" spans="1:16">
      <c r="A25" s="10">
        <f>COUNTA($A$2:A24)</f>
        <v>12</v>
      </c>
      <c r="B25" s="11" t="s">
        <v>54</v>
      </c>
      <c r="C25" s="11" t="str">
        <f>_xlfn.DISPIMG("ID_8EB8DEDAA66E49B6BA99BF0163493559",1)</f>
        <v>=DISPIMG("ID_8EB8DEDAA66E49B6BA99BF0163493559",1)</v>
      </c>
      <c r="D25" s="13" t="s">
        <v>55</v>
      </c>
      <c r="E25" s="11" t="s">
        <v>19</v>
      </c>
      <c r="F25" s="11" t="s">
        <v>27</v>
      </c>
      <c r="G25" s="11"/>
      <c r="H25" s="11">
        <v>16</v>
      </c>
      <c r="I25" s="11">
        <v>47</v>
      </c>
      <c r="J25" s="11">
        <v>33</v>
      </c>
      <c r="K25" s="11">
        <v>25</v>
      </c>
      <c r="L25" s="11"/>
      <c r="M25" s="11"/>
      <c r="N25" s="11"/>
      <c r="O25" s="14">
        <v>3710</v>
      </c>
      <c r="P25" s="10"/>
    </row>
    <row r="26" ht="85" customHeight="1" spans="1:16">
      <c r="A26" s="18"/>
      <c r="B26" s="11"/>
      <c r="C26" s="16" t="str">
        <f>_xlfn.DISPIMG("ID_524F9DAA934944C3A1F895059440D1BE",1)</f>
        <v>=DISPIMG("ID_524F9DAA934944C3A1F895059440D1BE",1)</v>
      </c>
      <c r="D26" s="13"/>
      <c r="E26" s="11"/>
      <c r="F26" s="13" t="s">
        <v>28</v>
      </c>
      <c r="G26" s="11"/>
      <c r="H26" s="11">
        <v>29</v>
      </c>
      <c r="I26" s="11">
        <v>33</v>
      </c>
      <c r="J26" s="11">
        <v>45</v>
      </c>
      <c r="K26" s="11">
        <v>23</v>
      </c>
      <c r="L26" s="11"/>
      <c r="M26" s="11"/>
      <c r="N26" s="11"/>
      <c r="O26" s="19"/>
      <c r="P26" s="18"/>
    </row>
    <row r="27" ht="85" customHeight="1" spans="1:16">
      <c r="A27" s="15"/>
      <c r="B27" s="11"/>
      <c r="C27" s="12" t="str">
        <f>_xlfn.DISPIMG("ID_E7FA541A170B4544BBE353FE9BF1E6C1",1)</f>
        <v>=DISPIMG("ID_E7FA541A170B4544BBE353FE9BF1E6C1",1)</v>
      </c>
      <c r="D27" s="13"/>
      <c r="E27" s="11"/>
      <c r="F27" s="13" t="s">
        <v>20</v>
      </c>
      <c r="G27" s="11"/>
      <c r="H27" s="11">
        <v>6</v>
      </c>
      <c r="I27" s="11">
        <v>11</v>
      </c>
      <c r="J27" s="11">
        <v>21</v>
      </c>
      <c r="K27" s="11">
        <v>12</v>
      </c>
      <c r="L27" s="11"/>
      <c r="M27" s="11"/>
      <c r="N27" s="11"/>
      <c r="O27" s="17"/>
      <c r="P27" s="15"/>
    </row>
    <row r="28" ht="85" customHeight="1" spans="1:16">
      <c r="A28" s="10">
        <f>COUNTA($A$2:A27)</f>
        <v>13</v>
      </c>
      <c r="B28" s="11" t="s">
        <v>56</v>
      </c>
      <c r="C28" s="12" t="str">
        <f>_xlfn.DISPIMG("ID_A2F429A43C0543A4BA4A6E97329907F1",1)</f>
        <v>=DISPIMG("ID_A2F429A43C0543A4BA4A6E97329907F1",1)</v>
      </c>
      <c r="D28" s="13" t="s">
        <v>57</v>
      </c>
      <c r="E28" s="13" t="s">
        <v>58</v>
      </c>
      <c r="F28" s="16" t="s">
        <v>59</v>
      </c>
      <c r="G28" s="16"/>
      <c r="H28" s="16"/>
      <c r="I28" s="16">
        <v>68</v>
      </c>
      <c r="J28" s="16">
        <v>62</v>
      </c>
      <c r="K28" s="16"/>
      <c r="L28" s="16"/>
      <c r="M28" s="16"/>
      <c r="N28" s="16"/>
      <c r="O28" s="14">
        <v>493</v>
      </c>
      <c r="P28" s="10"/>
    </row>
    <row r="29" ht="85" customHeight="1" spans="1:16">
      <c r="A29" s="18"/>
      <c r="B29" s="11"/>
      <c r="C29" s="12" t="str">
        <f>_xlfn.DISPIMG("ID_1D23125BC5EF46BFB21A45BF83D2C217",1)</f>
        <v>=DISPIMG("ID_1D23125BC5EF46BFB21A45BF83D2C217",1)</v>
      </c>
      <c r="D29" s="16"/>
      <c r="E29" s="16"/>
      <c r="F29" s="16" t="s">
        <v>60</v>
      </c>
      <c r="G29" s="16"/>
      <c r="H29" s="16"/>
      <c r="I29" s="16">
        <v>50</v>
      </c>
      <c r="J29" s="16">
        <v>29</v>
      </c>
      <c r="K29" s="16"/>
      <c r="L29" s="16"/>
      <c r="M29" s="16"/>
      <c r="N29" s="16"/>
      <c r="O29" s="19"/>
      <c r="P29" s="18"/>
    </row>
    <row r="30" ht="85" customHeight="1" spans="1:16">
      <c r="A30" s="15"/>
      <c r="B30" s="11"/>
      <c r="C30" s="12" t="str">
        <f>_xlfn.DISPIMG("ID_5070D6164F6B476396B9DE10858A7DCB",1)</f>
        <v>=DISPIMG("ID_5070D6164F6B476396B9DE10858A7DCB",1)</v>
      </c>
      <c r="D30" s="16"/>
      <c r="E30" s="16"/>
      <c r="F30" s="16" t="s">
        <v>61</v>
      </c>
      <c r="G30" s="16"/>
      <c r="H30" s="16"/>
      <c r="I30" s="16">
        <v>62</v>
      </c>
      <c r="J30" s="16">
        <v>65</v>
      </c>
      <c r="K30" s="16"/>
      <c r="L30" s="16"/>
      <c r="M30" s="16"/>
      <c r="N30" s="16"/>
      <c r="O30" s="17"/>
      <c r="P30" s="15"/>
    </row>
    <row r="31" ht="85" customHeight="1" spans="1:16">
      <c r="A31" s="10">
        <f>COUNTA($A$2:A30)</f>
        <v>14</v>
      </c>
      <c r="B31" s="21" t="s">
        <v>62</v>
      </c>
      <c r="C31" s="20" t="str">
        <f>_xlfn.DISPIMG("ID_DA22CB37DA03490FB0F467CFF760D04D",1)</f>
        <v>=DISPIMG("ID_DA22CB37DA03490FB0F467CFF760D04D",1)</v>
      </c>
      <c r="D31" s="22" t="s">
        <v>63</v>
      </c>
      <c r="E31" s="22" t="s">
        <v>58</v>
      </c>
      <c r="F31" s="21" t="s">
        <v>64</v>
      </c>
      <c r="G31" s="21"/>
      <c r="H31" s="21"/>
      <c r="I31" s="8">
        <v>20</v>
      </c>
      <c r="J31" s="8">
        <v>10</v>
      </c>
      <c r="K31" s="21"/>
      <c r="L31" s="21"/>
      <c r="M31" s="21"/>
      <c r="N31" s="21"/>
      <c r="O31" s="14">
        <v>1049</v>
      </c>
      <c r="P31" s="10"/>
    </row>
    <row r="32" ht="85" customHeight="1" spans="1:16">
      <c r="A32" s="15"/>
      <c r="B32" s="21"/>
      <c r="C32" s="20" t="str">
        <f>_xlfn.DISPIMG("ID_75747843FF3A4FAA8F9412FE7975A24D",1)</f>
        <v>=DISPIMG("ID_75747843FF3A4FAA8F9412FE7975A24D",1)</v>
      </c>
      <c r="D32" s="21"/>
      <c r="E32" s="22"/>
      <c r="F32" s="22" t="s">
        <v>65</v>
      </c>
      <c r="G32" s="21"/>
      <c r="H32" s="21"/>
      <c r="I32" s="8">
        <v>50</v>
      </c>
      <c r="J32" s="8">
        <v>30</v>
      </c>
      <c r="K32" s="21"/>
      <c r="L32" s="21"/>
      <c r="M32" s="21"/>
      <c r="N32" s="21"/>
      <c r="O32" s="17"/>
      <c r="P32" s="15"/>
    </row>
    <row r="33" ht="85" customHeight="1" spans="1:16">
      <c r="A33" s="12">
        <f>COUNTA($A$2:A32)</f>
        <v>15</v>
      </c>
      <c r="B33" s="13" t="s">
        <v>66</v>
      </c>
      <c r="C33" s="12" t="str">
        <f>_xlfn.DISPIMG("ID_8F561EA54DB44A40916425AF870230E5",1)</f>
        <v>=DISPIMG("ID_8F561EA54DB44A40916425AF870230E5",1)</v>
      </c>
      <c r="D33" s="13" t="s">
        <v>67</v>
      </c>
      <c r="E33" s="11" t="s">
        <v>68</v>
      </c>
      <c r="F33" s="11" t="s">
        <v>69</v>
      </c>
      <c r="G33" s="11"/>
      <c r="H33" s="11">
        <v>25</v>
      </c>
      <c r="I33" s="11">
        <v>43</v>
      </c>
      <c r="J33" s="11">
        <v>43</v>
      </c>
      <c r="K33" s="11">
        <v>16</v>
      </c>
      <c r="L33" s="11">
        <v>29</v>
      </c>
      <c r="M33" s="11"/>
      <c r="N33" s="11"/>
      <c r="O33" s="20">
        <v>519</v>
      </c>
      <c r="P33" s="12"/>
    </row>
    <row r="34" ht="85" customHeight="1" spans="1:16">
      <c r="A34" s="12">
        <f>COUNTA($A$2:A33)</f>
        <v>16</v>
      </c>
      <c r="B34" s="21" t="s">
        <v>70</v>
      </c>
      <c r="C34" s="20" t="str">
        <f>_xlfn.DISPIMG("ID_2356F985DB7946549729304A8D033294",1)</f>
        <v>=DISPIMG("ID_2356F985DB7946549729304A8D033294",1)</v>
      </c>
      <c r="D34" s="22" t="s">
        <v>71</v>
      </c>
      <c r="E34" s="21" t="s">
        <v>37</v>
      </c>
      <c r="F34" s="22" t="s">
        <v>72</v>
      </c>
      <c r="G34" s="24"/>
      <c r="H34" s="24">
        <v>0</v>
      </c>
      <c r="I34" s="24">
        <v>0</v>
      </c>
      <c r="J34" s="24">
        <v>0</v>
      </c>
      <c r="K34" s="24"/>
      <c r="L34" s="24"/>
      <c r="M34" s="24"/>
      <c r="N34" s="24"/>
      <c r="O34" s="14">
        <v>249</v>
      </c>
      <c r="P34" s="25" t="s">
        <v>73</v>
      </c>
    </row>
    <row r="35" ht="85" customHeight="1" spans="1:16">
      <c r="A35" s="12"/>
      <c r="B35" s="21"/>
      <c r="C35" s="20" t="str">
        <f>_xlfn.DISPIMG("ID_7D5BE7CF15214E8984FEF249E81F1979",1)</f>
        <v>=DISPIMG("ID_7D5BE7CF15214E8984FEF249E81F1979",1)</v>
      </c>
      <c r="D35" s="22"/>
      <c r="E35" s="21"/>
      <c r="F35" s="22" t="s">
        <v>74</v>
      </c>
      <c r="G35" s="24"/>
      <c r="H35" s="24">
        <v>0</v>
      </c>
      <c r="I35" s="24">
        <v>0</v>
      </c>
      <c r="J35" s="24">
        <v>0</v>
      </c>
      <c r="K35" s="24"/>
      <c r="L35" s="24"/>
      <c r="M35" s="24"/>
      <c r="N35" s="24"/>
      <c r="O35" s="17"/>
      <c r="P35" s="26"/>
    </row>
    <row r="36" ht="85" customHeight="1" spans="1:16">
      <c r="A36" s="12">
        <f>COUNTA($A$2:A35)</f>
        <v>17</v>
      </c>
      <c r="B36" s="21" t="s">
        <v>75</v>
      </c>
      <c r="C36" s="20" t="str">
        <f>_xlfn.DISPIMG("ID_AB7A80590B5B41668AFC689881EB4C52",1)</f>
        <v>=DISPIMG("ID_AB7A80590B5B41668AFC689881EB4C52",1)</v>
      </c>
      <c r="D36" s="22" t="s">
        <v>71</v>
      </c>
      <c r="E36" s="21" t="s">
        <v>37</v>
      </c>
      <c r="F36" s="22" t="s">
        <v>72</v>
      </c>
      <c r="G36" s="24"/>
      <c r="H36" s="24">
        <v>0</v>
      </c>
      <c r="I36" s="24">
        <v>0</v>
      </c>
      <c r="J36" s="24">
        <v>0</v>
      </c>
      <c r="K36" s="24"/>
      <c r="L36" s="24"/>
      <c r="M36" s="24"/>
      <c r="N36" s="24"/>
      <c r="O36" s="14">
        <v>217</v>
      </c>
      <c r="P36" s="25" t="s">
        <v>73</v>
      </c>
    </row>
    <row r="37" ht="85" customHeight="1" spans="1:16">
      <c r="A37" s="12"/>
      <c r="B37" s="21"/>
      <c r="C37" s="20" t="str">
        <f>_xlfn.DISPIMG("ID_35D21E80092A495F85A2A45FB4F3FFE9",1)</f>
        <v>=DISPIMG("ID_35D21E80092A495F85A2A45FB4F3FFE9",1)</v>
      </c>
      <c r="D37" s="22"/>
      <c r="E37" s="21"/>
      <c r="F37" s="22" t="s">
        <v>74</v>
      </c>
      <c r="G37" s="24"/>
      <c r="H37" s="24">
        <v>0</v>
      </c>
      <c r="I37" s="24">
        <v>0</v>
      </c>
      <c r="J37" s="24">
        <v>0</v>
      </c>
      <c r="K37" s="24"/>
      <c r="L37" s="24"/>
      <c r="M37" s="24"/>
      <c r="N37" s="24"/>
      <c r="O37" s="17"/>
      <c r="P37" s="26"/>
    </row>
    <row r="38" ht="85" customHeight="1" spans="1:16">
      <c r="A38" s="12">
        <f>COUNTA($A$2:A37)</f>
        <v>18</v>
      </c>
      <c r="B38" s="21" t="s">
        <v>76</v>
      </c>
      <c r="C38" s="20" t="str">
        <f>_xlfn.DISPIMG("ID_55B69DF19754465081DB02DA14BCA230",1)</f>
        <v>=DISPIMG("ID_55B69DF19754465081DB02DA14BCA230",1)</v>
      </c>
      <c r="D38" s="22" t="s">
        <v>71</v>
      </c>
      <c r="E38" s="21" t="s">
        <v>37</v>
      </c>
      <c r="F38" s="22" t="s">
        <v>72</v>
      </c>
      <c r="G38" s="24"/>
      <c r="H38" s="24">
        <v>0</v>
      </c>
      <c r="I38" s="24">
        <v>0</v>
      </c>
      <c r="J38" s="24">
        <v>0</v>
      </c>
      <c r="K38" s="24"/>
      <c r="L38" s="24"/>
      <c r="M38" s="24"/>
      <c r="N38" s="24"/>
      <c r="O38" s="14">
        <v>323</v>
      </c>
      <c r="P38" s="25" t="s">
        <v>73</v>
      </c>
    </row>
    <row r="39" ht="85" customHeight="1" spans="1:16">
      <c r="A39" s="12"/>
      <c r="B39" s="21"/>
      <c r="C39" s="20" t="str">
        <f>_xlfn.DISPIMG("ID_D522847B44A140DFB8607E26C8957FD6",1)</f>
        <v>=DISPIMG("ID_D522847B44A140DFB8607E26C8957FD6",1)</v>
      </c>
      <c r="D39" s="22"/>
      <c r="E39" s="21"/>
      <c r="F39" s="21" t="s">
        <v>74</v>
      </c>
      <c r="G39" s="24"/>
      <c r="H39" s="24">
        <v>0</v>
      </c>
      <c r="I39" s="24">
        <v>0</v>
      </c>
      <c r="J39" s="24">
        <v>0</v>
      </c>
      <c r="K39" s="24"/>
      <c r="L39" s="24"/>
      <c r="M39" s="24"/>
      <c r="N39" s="24"/>
      <c r="O39" s="17"/>
      <c r="P39" s="26"/>
    </row>
  </sheetData>
  <sheetProtection formatCells="0" insertHyperlinks="0" autoFilter="0"/>
  <mergeCells count="73">
    <mergeCell ref="A1:P1"/>
    <mergeCell ref="A3:A4"/>
    <mergeCell ref="A5:A6"/>
    <mergeCell ref="A7:A11"/>
    <mergeCell ref="A15:A17"/>
    <mergeCell ref="A20:A21"/>
    <mergeCell ref="A22:A24"/>
    <mergeCell ref="A25:A27"/>
    <mergeCell ref="A28:A30"/>
    <mergeCell ref="A31:A32"/>
    <mergeCell ref="A34:A35"/>
    <mergeCell ref="A36:A37"/>
    <mergeCell ref="A38:A39"/>
    <mergeCell ref="B3:B4"/>
    <mergeCell ref="B5:B6"/>
    <mergeCell ref="B7:B11"/>
    <mergeCell ref="B15:B17"/>
    <mergeCell ref="B20:B21"/>
    <mergeCell ref="B22:B24"/>
    <mergeCell ref="B25:B27"/>
    <mergeCell ref="B28:B30"/>
    <mergeCell ref="B31:B32"/>
    <mergeCell ref="B34:B35"/>
    <mergeCell ref="B36:B37"/>
    <mergeCell ref="B38:B39"/>
    <mergeCell ref="D3:D4"/>
    <mergeCell ref="D5:D6"/>
    <mergeCell ref="D7:D11"/>
    <mergeCell ref="D15:D17"/>
    <mergeCell ref="D20:D21"/>
    <mergeCell ref="D22:D24"/>
    <mergeCell ref="D25:D27"/>
    <mergeCell ref="D28:D30"/>
    <mergeCell ref="D31:D32"/>
    <mergeCell ref="D34:D35"/>
    <mergeCell ref="D36:D37"/>
    <mergeCell ref="D38:D39"/>
    <mergeCell ref="E3:E4"/>
    <mergeCell ref="E5:E6"/>
    <mergeCell ref="E7:E11"/>
    <mergeCell ref="E15:E17"/>
    <mergeCell ref="E20:E21"/>
    <mergeCell ref="E22:E24"/>
    <mergeCell ref="E25:E27"/>
    <mergeCell ref="E28:E30"/>
    <mergeCell ref="E31:E32"/>
    <mergeCell ref="E34:E35"/>
    <mergeCell ref="E36:E37"/>
    <mergeCell ref="E38:E39"/>
    <mergeCell ref="O3:O4"/>
    <mergeCell ref="O5:O6"/>
    <mergeCell ref="O7:O11"/>
    <mergeCell ref="O15:O17"/>
    <mergeCell ref="O20:O21"/>
    <mergeCell ref="O22:O24"/>
    <mergeCell ref="O25:O27"/>
    <mergeCell ref="O28:O30"/>
    <mergeCell ref="O31:O32"/>
    <mergeCell ref="O34:O35"/>
    <mergeCell ref="O36:O37"/>
    <mergeCell ref="O38:O39"/>
    <mergeCell ref="P3:P4"/>
    <mergeCell ref="P5:P6"/>
    <mergeCell ref="P7:P11"/>
    <mergeCell ref="P15:P17"/>
    <mergeCell ref="P20:P21"/>
    <mergeCell ref="P22:P24"/>
    <mergeCell ref="P25:P27"/>
    <mergeCell ref="P28:P30"/>
    <mergeCell ref="P31:P32"/>
    <mergeCell ref="P34:P35"/>
    <mergeCell ref="P36:P37"/>
    <mergeCell ref="P38:P39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2026-09-25T10:42:01Z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7E3DF63109F9938F79DFB56A43E1295B_41</vt:lpwstr>
  </property>
  <property fmtid="{D5CDD505-2E9C-101B-9397-08002B2CF9AE}" pid="3" name="KSOProductBuildVer">
    <vt:lpwstr>2052-12.9.0.29121</vt:lpwstr>
  </property>
  <property fmtid="{D5CDD505-2E9C-101B-9397-08002B2CF9AE}" pid="4" name="CalculationRule">
    <vt:i4>1</vt:i4>
  </property>
</Properties>
</file>