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5" name="ID_683EE720A4E3451E841AE5FB89359E12" descr="core_image_url__exec_download_373243846"/>
        <xdr:cNvPicPr/>
      </xdr:nvPicPr>
      <xdr:blipFill>
        <a:blip r:embed="rId1"/>
        <a:stretch>
          <a:fillRect/>
        </a:stretch>
      </xdr:blipFill>
      <xdr:spPr>
        <a:xfrm>
          <a:off x="0" y="0"/>
          <a:ext cx="7762875" cy="9715500"/>
        </a:xfrm>
        <a:prstGeom prst="rect">
          <a:avLst/>
        </a:prstGeom>
      </xdr:spPr>
    </xdr:pic>
  </etc:cellImage>
  <etc:cellImage>
    <xdr:pic>
      <xdr:nvPicPr>
        <xdr:cNvPr id="151" name="ID_DED9A3022AA44BE692727AA015C5FEF5" descr="core_image_url__exec_download_4124982649"/>
        <xdr:cNvPicPr/>
      </xdr:nvPicPr>
      <xdr:blipFill>
        <a:blip r:embed="rId2"/>
        <a:stretch>
          <a:fillRect/>
        </a:stretch>
      </xdr:blipFill>
      <xdr:spPr>
        <a:xfrm>
          <a:off x="0" y="0"/>
          <a:ext cx="7629525" cy="9858375"/>
        </a:xfrm>
        <a:prstGeom prst="rect">
          <a:avLst/>
        </a:prstGeom>
      </xdr:spPr>
    </xdr:pic>
  </etc:cellImage>
  <etc:cellImage>
    <xdr:pic>
      <xdr:nvPicPr>
        <xdr:cNvPr id="1030" name="ID_EBF1CBDF23C3418A9C567C5EF7140105" descr="core_image_url__exec_download_2632511535"/>
        <xdr:cNvPicPr/>
      </xdr:nvPicPr>
      <xdr:blipFill>
        <a:blip r:embed="rId3"/>
        <a:stretch>
          <a:fillRect/>
        </a:stretch>
      </xdr:blipFill>
      <xdr:spPr>
        <a:xfrm>
          <a:off x="0" y="0"/>
          <a:ext cx="7839075" cy="10001250"/>
        </a:xfrm>
        <a:prstGeom prst="rect">
          <a:avLst/>
        </a:prstGeom>
      </xdr:spPr>
    </xdr:pic>
  </etc:cellImage>
  <etc:cellImage>
    <xdr:pic>
      <xdr:nvPicPr>
        <xdr:cNvPr id="1031" name="ID_9576FDB00BB944DCA199C10E1C6844BD" descr="core_image_url__exec_download_2717056443"/>
        <xdr:cNvPicPr/>
      </xdr:nvPicPr>
      <xdr:blipFill>
        <a:blip r:embed="rId4"/>
        <a:stretch>
          <a:fillRect/>
        </a:stretch>
      </xdr:blipFill>
      <xdr:spPr>
        <a:xfrm>
          <a:off x="0" y="0"/>
          <a:ext cx="7716520" cy="10058400"/>
        </a:xfrm>
        <a:prstGeom prst="rect">
          <a:avLst/>
        </a:prstGeom>
      </xdr:spPr>
    </xdr:pic>
  </etc:cellImage>
  <etc:cellImage>
    <xdr:pic>
      <xdr:nvPicPr>
        <xdr:cNvPr id="1062" name="ID_605D9A1E20C84C46A3DE20A52FAF8348" descr="core_image_url__exec_download_1150610759"/>
        <xdr:cNvPicPr/>
      </xdr:nvPicPr>
      <xdr:blipFill>
        <a:blip r:embed="rId5"/>
        <a:stretch>
          <a:fillRect/>
        </a:stretch>
      </xdr:blipFill>
      <xdr:spPr>
        <a:xfrm>
          <a:off x="0" y="0"/>
          <a:ext cx="7634605" cy="10058400"/>
        </a:xfrm>
        <a:prstGeom prst="rect">
          <a:avLst/>
        </a:prstGeom>
      </xdr:spPr>
    </xdr:pic>
  </etc:cellImage>
  <etc:cellImage>
    <xdr:pic>
      <xdr:nvPicPr>
        <xdr:cNvPr id="8" name="ID_5323927CF87249CAACC93A10EAB9F636" descr="core_image_url__exec_download_3662650214"/>
        <xdr:cNvPicPr/>
      </xdr:nvPicPr>
      <xdr:blipFill>
        <a:blip r:embed="rId6"/>
        <a:stretch>
          <a:fillRect/>
        </a:stretch>
      </xdr:blipFill>
      <xdr:spPr>
        <a:xfrm>
          <a:off x="0" y="0"/>
          <a:ext cx="5419725" cy="6134100"/>
        </a:xfrm>
        <a:prstGeom prst="rect">
          <a:avLst/>
        </a:prstGeom>
      </xdr:spPr>
    </xdr:pic>
  </etc:cellImage>
  <etc:cellImage>
    <xdr:pic>
      <xdr:nvPicPr>
        <xdr:cNvPr id="1534" name="ID_790A31AAABC34976B0995BD9492F32C7" descr="core_image_url__exec_download_1869150796"/>
        <xdr:cNvPicPr/>
      </xdr:nvPicPr>
      <xdr:blipFill>
        <a:blip r:embed="rId7"/>
        <a:stretch>
          <a:fillRect/>
        </a:stretch>
      </xdr:blipFill>
      <xdr:spPr>
        <a:xfrm>
          <a:off x="0" y="0"/>
          <a:ext cx="7667625" cy="9801225"/>
        </a:xfrm>
        <a:prstGeom prst="rect">
          <a:avLst/>
        </a:prstGeom>
      </xdr:spPr>
    </xdr:pic>
  </etc:cellImage>
  <etc:cellImage>
    <xdr:pic>
      <xdr:nvPicPr>
        <xdr:cNvPr id="2250" name="ID_DF17FEA934844A8B80AE0DD3FC4980AE" descr="core_image_url__exec_download_548980529"/>
        <xdr:cNvPicPr/>
      </xdr:nvPicPr>
      <xdr:blipFill>
        <a:blip r:embed="rId8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7" name="ID_52E848FBDA4948ABAB5F30A9BFE28E57" descr="core_image_url__exec_download_3843553176"/>
        <xdr:cNvPicPr/>
      </xdr:nvPicPr>
      <xdr:blipFill>
        <a:blip r:embed="rId9"/>
        <a:stretch>
          <a:fillRect/>
        </a:stretch>
      </xdr:blipFill>
      <xdr:spPr>
        <a:xfrm>
          <a:off x="0" y="0"/>
          <a:ext cx="5857875" cy="10057765"/>
        </a:xfrm>
        <a:prstGeom prst="rect">
          <a:avLst/>
        </a:prstGeom>
      </xdr:spPr>
    </xdr:pic>
  </etc:cellImage>
  <etc:cellImage>
    <xdr:pic>
      <xdr:nvPicPr>
        <xdr:cNvPr id="2249" name="ID_49A775020D8C4777BE991C223D6CC16C" descr="core_image_url__exec_download_1417748819"/>
        <xdr:cNvPicPr/>
      </xdr:nvPicPr>
      <xdr:blipFill>
        <a:blip r:embed="rId10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1312" name="ID_330DB2C781A7472BA78734819A6A4D99" descr="core_image_url__exec_download_1538274169"/>
        <xdr:cNvPicPr/>
      </xdr:nvPicPr>
      <xdr:blipFill>
        <a:blip r:embed="rId1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9" name="ID_96C12F8E788B44B884940ED64A3FBABB" descr="core_image_url__exec_download_1048279198"/>
        <xdr:cNvPicPr/>
      </xdr:nvPicPr>
      <xdr:blipFill>
        <a:blip r:embed="rId12"/>
        <a:stretch>
          <a:fillRect/>
        </a:stretch>
      </xdr:blipFill>
      <xdr:spPr>
        <a:xfrm>
          <a:off x="0" y="0"/>
          <a:ext cx="6448425" cy="4914900"/>
        </a:xfrm>
        <a:prstGeom prst="rect">
          <a:avLst/>
        </a:prstGeom>
      </xdr:spPr>
    </xdr:pic>
  </etc:cellImage>
  <etc:cellImage>
    <xdr:pic>
      <xdr:nvPicPr>
        <xdr:cNvPr id="1310" name="ID_AC03F11FBC1747C5808775FC4DC9E398" descr="core_image_url__exec_download_1542444637"/>
        <xdr:cNvPicPr/>
      </xdr:nvPicPr>
      <xdr:blipFill>
        <a:blip r:embed="rId1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137" name="ID_B7CCD32B2A3B4CB1A2A876F51528D48B" descr="e7585eda038b35ecbde3ff44bb937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578860" y="375513600"/>
          <a:ext cx="1210945" cy="1619885"/>
        </a:xfrm>
        <a:prstGeom prst="rect">
          <a:avLst/>
        </a:prstGeom>
      </xdr:spPr>
    </xdr:pic>
  </etc:cellImage>
  <etc:cellImage>
    <xdr:pic>
      <xdr:nvPicPr>
        <xdr:cNvPr id="2" name="ID_28975D7D606F480FA26B99090223E791" descr="core_image_url__exec_download_691154248"/>
        <xdr:cNvPicPr/>
      </xdr:nvPicPr>
      <xdr:blipFill>
        <a:blip r:embed="rId15"/>
        <a:stretch>
          <a:fillRect/>
        </a:stretch>
      </xdr:blipFill>
      <xdr:spPr>
        <a:xfrm>
          <a:off x="0" y="0"/>
          <a:ext cx="7048500" cy="5057775"/>
        </a:xfrm>
        <a:prstGeom prst="rect">
          <a:avLst/>
        </a:prstGeom>
      </xdr:spPr>
    </xdr:pic>
  </etc:cellImage>
  <etc:cellImage>
    <xdr:pic>
      <xdr:nvPicPr>
        <xdr:cNvPr id="1601" name="ID_DBBCE8ADE25342A9AC2201943A1FCDBE" descr="core_image_url__exec_download_879109512"/>
        <xdr:cNvPicPr/>
      </xdr:nvPicPr>
      <xdr:blipFill>
        <a:blip r:embed="rId16"/>
        <a:stretch>
          <a:fillRect/>
        </a:stretch>
      </xdr:blipFill>
      <xdr:spPr>
        <a:xfrm>
          <a:off x="0" y="0"/>
          <a:ext cx="5124450" cy="6629400"/>
        </a:xfrm>
        <a:prstGeom prst="rect">
          <a:avLst/>
        </a:prstGeom>
      </xdr:spPr>
    </xdr:pic>
  </etc:cellImage>
  <etc:cellImage>
    <xdr:pic>
      <xdr:nvPicPr>
        <xdr:cNvPr id="1567" name="ID_719EE106F21D4A14839683F541EBE394" descr="core_image_url__exec_download_2340427771"/>
        <xdr:cNvPicPr/>
      </xdr:nvPicPr>
      <xdr:blipFill>
        <a:blip r:embed="rId17"/>
        <a:stretch>
          <a:fillRect/>
        </a:stretch>
      </xdr:blipFill>
      <xdr:spPr>
        <a:xfrm>
          <a:off x="0" y="0"/>
          <a:ext cx="3924300" cy="5076825"/>
        </a:xfrm>
        <a:prstGeom prst="rect">
          <a:avLst/>
        </a:prstGeom>
      </xdr:spPr>
    </xdr:pic>
  </etc:cellImage>
  <etc:cellImage>
    <xdr:pic>
      <xdr:nvPicPr>
        <xdr:cNvPr id="3" name="ID_BA1248B7C1344B3B9331E58229971A53" descr="core_image_url__exec_download_1339258060"/>
        <xdr:cNvPicPr/>
      </xdr:nvPicPr>
      <xdr:blipFill>
        <a:blip r:embed="rId18"/>
        <a:stretch>
          <a:fillRect/>
        </a:stretch>
      </xdr:blipFill>
      <xdr:spPr>
        <a:xfrm>
          <a:off x="0" y="0"/>
          <a:ext cx="7191375" cy="2924175"/>
        </a:xfrm>
        <a:prstGeom prst="rect">
          <a:avLst/>
        </a:prstGeom>
      </xdr:spPr>
    </xdr:pic>
  </etc:cellImage>
  <etc:cellImage>
    <xdr:pic>
      <xdr:nvPicPr>
        <xdr:cNvPr id="5" name="ID_38A5411081C14C01817B7DFCAEB3E88F" descr="core_image_url__exec_download_3199034680"/>
        <xdr:cNvPicPr/>
      </xdr:nvPicPr>
      <xdr:blipFill>
        <a:blip r:embed="rId19"/>
        <a:stretch>
          <a:fillRect/>
        </a:stretch>
      </xdr:blipFill>
      <xdr:spPr>
        <a:xfrm>
          <a:off x="0" y="0"/>
          <a:ext cx="4810125" cy="5867400"/>
        </a:xfrm>
        <a:prstGeom prst="rect">
          <a:avLst/>
        </a:prstGeom>
      </xdr:spPr>
    </xdr:pic>
  </etc:cellImage>
  <etc:cellImage>
    <xdr:pic>
      <xdr:nvPicPr>
        <xdr:cNvPr id="2238" name="ID_93A03E37B54D4B00AF28C1B885E72440" descr="core_image_url__exec_download_604452997"/>
        <xdr:cNvPicPr/>
      </xdr:nvPicPr>
      <xdr:blipFill>
        <a:blip r:embed="rId20"/>
        <a:stretch>
          <a:fillRect/>
        </a:stretch>
      </xdr:blipFill>
      <xdr:spPr>
        <a:xfrm>
          <a:off x="0" y="0"/>
          <a:ext cx="7523480" cy="10058400"/>
        </a:xfrm>
        <a:prstGeom prst="rect">
          <a:avLst/>
        </a:prstGeom>
      </xdr:spPr>
    </xdr:pic>
  </etc:cellImage>
  <etc:cellImage>
    <xdr:pic>
      <xdr:nvPicPr>
        <xdr:cNvPr id="163" name="ID_FA96B6C09DB94CCA9908FE2C41CF9AFB" descr="core_image_url__exec_download_3759659201"/>
        <xdr:cNvPicPr/>
      </xdr:nvPicPr>
      <xdr:blipFill>
        <a:blip r:embed="rId21"/>
        <a:stretch>
          <a:fillRect/>
        </a:stretch>
      </xdr:blipFill>
      <xdr:spPr>
        <a:xfrm>
          <a:off x="0" y="0"/>
          <a:ext cx="6134100" cy="7019925"/>
        </a:xfrm>
        <a:prstGeom prst="rect">
          <a:avLst/>
        </a:prstGeom>
      </xdr:spPr>
    </xdr:pic>
  </etc:cellImage>
  <etc:cellImage>
    <xdr:pic>
      <xdr:nvPicPr>
        <xdr:cNvPr id="6" name="ID_30DC7F947FB84788AC604FD057653FFF" descr="core_image_url__exec_download_3293081759"/>
        <xdr:cNvPicPr/>
      </xdr:nvPicPr>
      <xdr:blipFill>
        <a:blip r:embed="rId22"/>
        <a:stretch>
          <a:fillRect/>
        </a:stretch>
      </xdr:blipFill>
      <xdr:spPr>
        <a:xfrm>
          <a:off x="0" y="0"/>
          <a:ext cx="5343525" cy="4648200"/>
        </a:xfrm>
        <a:prstGeom prst="rect">
          <a:avLst/>
        </a:prstGeom>
      </xdr:spPr>
    </xdr:pic>
  </etc:cellImage>
  <etc:cellImage>
    <xdr:pic>
      <xdr:nvPicPr>
        <xdr:cNvPr id="146" name="ID_0CDDA7C497A8409DB01491A7CC4D401C" descr="core_image_url__exec_download_2444730527"/>
        <xdr:cNvPicPr/>
      </xdr:nvPicPr>
      <xdr:blipFill>
        <a:blip r:embed="rId23"/>
        <a:stretch>
          <a:fillRect/>
        </a:stretch>
      </xdr:blipFill>
      <xdr:spPr>
        <a:xfrm>
          <a:off x="0" y="0"/>
          <a:ext cx="6391275" cy="6762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<sst xmlns="http://schemas.openxmlformats.org/spreadsheetml/2006/main" count="63" uniqueCount="56">
  <si>
    <t>序号</t>
  </si>
  <si>
    <t>款号</t>
  </si>
  <si>
    <t>图片</t>
  </si>
  <si>
    <t>材质</t>
  </si>
  <si>
    <t>尺码</t>
  </si>
  <si>
    <t>颜色</t>
  </si>
  <si>
    <t>XS</t>
  </si>
  <si>
    <t>S</t>
  </si>
  <si>
    <t>M</t>
  </si>
  <si>
    <t>L</t>
  </si>
  <si>
    <t>XL</t>
  </si>
  <si>
    <t>XXL</t>
  </si>
  <si>
    <t>总库存</t>
  </si>
  <si>
    <t>直播价</t>
  </si>
  <si>
    <t>价格（不含税）</t>
  </si>
  <si>
    <t>价格（含税）</t>
  </si>
  <si>
    <t>下单起订量</t>
  </si>
  <si>
    <t>生产周期</t>
  </si>
  <si>
    <t>产品介绍</t>
  </si>
  <si>
    <t>尺码表</t>
  </si>
  <si>
    <t>LR059</t>
  </si>
  <si>
    <t xml:space="preserve"> 100%山羊绒 </t>
  </si>
  <si>
    <t>M-L</t>
  </si>
  <si>
    <t>米色</t>
  </si>
  <si>
    <t>1.独家可机洗小拉绒系列，抗起球效果好，可达4级标准（国标欧标3级），舒适轻盈，比常规山羊绒更蓬松、亲肤、保暖。
2.基础款V领开衫，百搭实用。</t>
  </si>
  <si>
    <t>深灰色</t>
  </si>
  <si>
    <t>T026</t>
  </si>
  <si>
    <t>100%
小骆驼绒</t>
  </si>
  <si>
    <t>S-XL</t>
  </si>
  <si>
    <t>驼色</t>
  </si>
  <si>
    <t>1.选用2岁以下小骆驼绒，因为中空结构，空腔大，透气性和吸湿性极好又保暖                            
2.两粒扣休闲西装版型西装，适合亚洲人版型。</t>
  </si>
  <si>
    <t>H037</t>
  </si>
  <si>
    <t>80/2
100%山羊绒</t>
  </si>
  <si>
    <t>S-L</t>
  </si>
  <si>
    <t>草绿</t>
  </si>
  <si>
    <t>1.材质采用细度在15.3微米左右的2/80精纺山羊绒，极奢材质，手感细腻舒适。
2.宽松H版型，袖下和侧身做了异色线设计，充满小细节。</t>
  </si>
  <si>
    <t>T041</t>
  </si>
  <si>
    <t>面料：
100%骆驼绒
里布：
52%聚酯纤维；48%粘胶</t>
  </si>
  <si>
    <t>黑色</t>
  </si>
  <si>
    <t>1.骆驼绒又称“保暖之王”，骆驼绒产量稀少，只有细度16.2微米以下的小骆驼绒才符合要求。
2.选用2岁以下小骆驼绒，面料为单面450g短顺。因为骆驼绒是中空结构，空腔大，透气性和吸湿性极好又保暖。其色泽鲜亮，手感滑爽，垂感也很好，结合了山羊绒和真丝的优点；   
3.干净利落的小翻领设计，精致又干练，腰部高腰抽绳的设计，更好的体现出女性纤细的腰身，拉长下半身的比例。</t>
  </si>
  <si>
    <t>PZ032</t>
  </si>
  <si>
    <t>100%绵羊毛</t>
  </si>
  <si>
    <t>米卡其</t>
  </si>
  <si>
    <t>1.原料：甄选高品质100%超细美丽诺绵羊毛，采用的精纺绵羊毛纱线，其视觉平整光洁，手感软糯，贴身穿也不扎身。
2.设计点：双面异色的织法，一面净色，一面是不均匀的条纹，工艺难度大。一衣能穿出两种风格，袖笼和门襟处做了”三针五线”的绷缝加固处理。</t>
  </si>
  <si>
    <t>藏青</t>
  </si>
  <si>
    <t>F</t>
  </si>
  <si>
    <t>红灰</t>
  </si>
  <si>
    <t>1.60/2，110支绵羊毛纱线，称为“白金绵羊毛”是绵羊毛中的爱马仕
2.自由领宽松版，包容性强</t>
  </si>
  <si>
    <t>藏青咖</t>
  </si>
  <si>
    <t>H140</t>
  </si>
  <si>
    <t>100%山羊绒</t>
  </si>
  <si>
    <t>M-XL</t>
  </si>
  <si>
    <t>浅灰</t>
  </si>
  <si>
    <t>1.1.原料采用2/80，精纺山羊绒，细腻柔软。
2.工艺难点：高支数的纱线机织的时间特别长，因为它轻薄，稍微快点就容易造成纱线损伤；由于纱线太细，套口工艺要求也非常高，一天一个人最多只能套8件。
3. 整体设计：衣身平针组织，领子、下摆和袖口做了空转处理，没有束缚感。小圆领宽松版型，搭配微透的面料风格，简约随性，可单穿可叠穿，宽松版型，包容性强，打造一种慵懒随性的感觉。</t>
  </si>
  <si>
    <t>深灰</t>
  </si>
  <si>
    <t>茄红色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</si>
</sst>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 wrapText="1"/>
    </xf>
    <xf numFmtId="38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S12" sqref="S12:S17"/>
    </sheetView>
  </sheetViews>
  <sheetFormatPr defaultColWidth="11.3333333333333" defaultRowHeight="19.5"/>
  <cols>
    <col min="1" max="2" width="11.3333333333333" style="1"/>
    <col min="3" max="3" width="14.7111111111111" style="1"/>
    <col min="4" max="6" width="11.3333333333333" style="1"/>
    <col min="7" max="12" width="11.3333333333333" style="2" customWidth="1"/>
    <col min="13" max="13" width="11.3333333333333" style="1" customWidth="1"/>
    <col min="14" max="14" width="11.3333333333333" style="1"/>
    <col min="15" max="18" width="13.8888888888889" style="1" customWidth="1"/>
    <col min="19" max="19" width="30.7777777777778" style="1" customWidth="1"/>
    <col min="20" max="20" width="25" style="1" customWidth="1"/>
    <col min="21" max="16384" width="11.3333333333333" style="1"/>
  </cols>
  <sheetData>
    <row r="1" ht="25.5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10" t="s">
        <v>17</v>
      </c>
      <c r="S1" s="11" t="s">
        <v>18</v>
      </c>
      <c r="T1" s="12" t="s">
        <v>19</v>
      </c>
    </row>
    <row r="2" ht="85" customHeight="1" spans="1:20">
      <c r="A2" s="13">
        <v>1</v>
      </c>
      <c r="B2" s="13" t="s">
        <v>20</v>
      </c>
      <c r="C2" s="14" t="str">
        <f>_xlfn.DISPIMG("ID_330DB2C781A7472BA78734819A6A4D99",1)</f>
        <v>=DISPIMG("ID_330DB2C781A7472BA78734819A6A4D99",1)</v>
      </c>
      <c r="D2" s="13" t="s">
        <v>21</v>
      </c>
      <c r="E2" s="13" t="s">
        <v>22</v>
      </c>
      <c r="F2" s="13" t="s">
        <v>23</v>
      </c>
      <c r="G2" s="15"/>
      <c r="H2" s="15"/>
      <c r="I2" s="15">
        <v>14</v>
      </c>
      <c r="J2" s="15">
        <v>18</v>
      </c>
      <c r="K2" s="15"/>
      <c r="L2" s="15"/>
      <c r="M2" s="16">
        <v>32</v>
      </c>
      <c r="N2" s="17">
        <v>1150</v>
      </c>
      <c r="O2" s="18">
        <v>430</v>
      </c>
      <c r="P2" s="18">
        <v>460</v>
      </c>
      <c r="Q2" s="19"/>
      <c r="R2" s="19"/>
      <c r="S2" s="20" t="s">
        <v>24</v>
      </c>
      <c r="T2" s="19" t="str">
        <f>_xlfn.DISPIMG("ID_96C12F8E788B44B884940ED64A3FBABB",1)</f>
        <v>=DISPIMG("ID_96C12F8E788B44B884940ED64A3FBABB",1)</v>
      </c>
    </row>
    <row r="3" ht="85" customHeight="1" spans="1:20">
      <c r="A3" s="13"/>
      <c r="B3" s="13"/>
      <c r="C3" s="14" t="str">
        <f>_xlfn.DISPIMG("ID_AC03F11FBC1747C5808775FC4DC9E398",1)</f>
        <v>=DISPIMG("ID_AC03F11FBC1747C5808775FC4DC9E398",1)</v>
      </c>
      <c r="D3" s="13"/>
      <c r="E3" s="14"/>
      <c r="F3" s="13" t="s">
        <v>25</v>
      </c>
      <c r="G3" s="15"/>
      <c r="H3" s="15"/>
      <c r="I3" s="15">
        <v>25</v>
      </c>
      <c r="J3" s="15">
        <v>15</v>
      </c>
      <c r="K3" s="15"/>
      <c r="L3" s="15"/>
      <c r="M3" s="16">
        <v>40</v>
      </c>
      <c r="N3" s="21"/>
      <c r="O3" s="22"/>
      <c r="P3" s="22"/>
      <c r="Q3" s="23"/>
      <c r="R3" s="23"/>
      <c r="S3" s="24"/>
      <c r="T3" s="23"/>
    </row>
    <row r="4" ht="85" customHeight="1" spans="1:20">
      <c r="A4" s="25">
        <v>2</v>
      </c>
      <c r="B4" s="25" t="s">
        <v>26</v>
      </c>
      <c r="C4" s="25" t="str">
        <f>_xlfn.DISPIMG("ID_B7CCD32B2A3B4CB1A2A876F51528D48B",1)</f>
        <v>=DISPIMG("ID_B7CCD32B2A3B4CB1A2A876F51528D48B",1)</v>
      </c>
      <c r="D4" s="25" t="s">
        <v>27</v>
      </c>
      <c r="E4" s="25" t="s">
        <v>28</v>
      </c>
      <c r="F4" s="25" t="s">
        <v>29</v>
      </c>
      <c r="G4" s="15"/>
      <c r="H4" s="15">
        <v>58</v>
      </c>
      <c r="I4" s="15">
        <v>42</v>
      </c>
      <c r="J4" s="15">
        <v>24</v>
      </c>
      <c r="K4" s="15">
        <v>51</v>
      </c>
      <c r="L4" s="15"/>
      <c r="M4" s="16">
        <v>175</v>
      </c>
      <c r="N4" s="26">
        <v>2980</v>
      </c>
      <c r="O4" s="27">
        <v>1050</v>
      </c>
      <c r="P4" s="27">
        <v>1124</v>
      </c>
      <c r="Q4" s="28"/>
      <c r="R4" s="28"/>
      <c r="S4" s="29" t="s">
        <v>30</v>
      </c>
      <c r="T4" s="28" t="str">
        <f>_xlfn.DISPIMG("ID_28975D7D606F480FA26B99090223E791",1)</f>
        <v>=DISPIMG("ID_28975D7D606F480FA26B99090223E791",1)</v>
      </c>
    </row>
    <row r="5" ht="85" customHeight="1" spans="1:20">
      <c r="A5" s="13">
        <v>3</v>
      </c>
      <c r="B5" s="13" t="s">
        <v>31</v>
      </c>
      <c r="C5" s="14" t="str">
        <f>_xlfn.DISPIMG("ID_719EE106F21D4A14839683F541EBE394",1)</f>
        <v>=DISPIMG("ID_719EE106F21D4A14839683F541EBE394",1)</v>
      </c>
      <c r="D5" s="13" t="s">
        <v>32</v>
      </c>
      <c r="E5" s="13" t="s">
        <v>33</v>
      </c>
      <c r="F5" s="13" t="s">
        <v>34</v>
      </c>
      <c r="G5" s="15"/>
      <c r="H5" s="15">
        <v>10</v>
      </c>
      <c r="I5" s="15">
        <v>15</v>
      </c>
      <c r="J5" s="15">
        <v>8</v>
      </c>
      <c r="K5" s="15"/>
      <c r="L5" s="15"/>
      <c r="M5" s="16">
        <v>33</v>
      </c>
      <c r="N5" s="17">
        <v>990</v>
      </c>
      <c r="O5" s="18">
        <v>360</v>
      </c>
      <c r="P5" s="18">
        <v>385</v>
      </c>
      <c r="Q5" s="19"/>
      <c r="R5" s="19"/>
      <c r="S5" s="20" t="s">
        <v>35</v>
      </c>
      <c r="T5" s="19" t="str">
        <f>_xlfn.DISPIMG("ID_38A5411081C14C01817B7DFCAEB3E88F",1)</f>
        <v>=DISPIMG("ID_38A5411081C14C01817B7DFCAEB3E88F",1)</v>
      </c>
    </row>
    <row r="6" ht="85" customHeight="1" spans="1:20">
      <c r="A6" s="13"/>
      <c r="B6" s="13"/>
      <c r="C6" s="14" t="str">
        <f>_xlfn.DISPIMG("ID_DBBCE8ADE25342A9AC2201943A1FCDBE",1)</f>
        <v>=DISPIMG("ID_DBBCE8ADE25342A9AC2201943A1FCDBE",1)</v>
      </c>
      <c r="D6" s="13"/>
      <c r="E6" s="13"/>
      <c r="F6" s="13" t="s">
        <v>29</v>
      </c>
      <c r="G6" s="15"/>
      <c r="H6" s="15">
        <v>21</v>
      </c>
      <c r="I6" s="15">
        <v>22</v>
      </c>
      <c r="J6" s="15">
        <v>16</v>
      </c>
      <c r="K6" s="15"/>
      <c r="L6" s="15"/>
      <c r="M6" s="16">
        <v>59</v>
      </c>
      <c r="N6" s="21"/>
      <c r="O6" s="22"/>
      <c r="P6" s="22"/>
      <c r="Q6" s="23"/>
      <c r="R6" s="23"/>
      <c r="S6" s="24"/>
      <c r="T6" s="23"/>
    </row>
    <row r="7" ht="85" customHeight="1" spans="1:20">
      <c r="A7" s="30">
        <v>4</v>
      </c>
      <c r="B7" s="30" t="s">
        <v>36</v>
      </c>
      <c r="C7" s="14" t="str">
        <f>_xlfn.DISPIMG("ID_93A03E37B54D4B00AF28C1B885E72440",1)</f>
        <v>=DISPIMG("ID_93A03E37B54D4B00AF28C1B885E72440",1)</v>
      </c>
      <c r="D7" s="13" t="s">
        <v>37</v>
      </c>
      <c r="E7" s="13" t="s">
        <v>28</v>
      </c>
      <c r="F7" s="13" t="s">
        <v>38</v>
      </c>
      <c r="G7" s="15"/>
      <c r="H7" s="15">
        <v>6</v>
      </c>
      <c r="I7" s="15">
        <v>13</v>
      </c>
      <c r="J7" s="15">
        <v>26</v>
      </c>
      <c r="K7" s="15">
        <v>12</v>
      </c>
      <c r="L7" s="15"/>
      <c r="M7" s="16">
        <v>57</v>
      </c>
      <c r="N7" s="26">
        <v>1960</v>
      </c>
      <c r="O7" s="27">
        <v>950</v>
      </c>
      <c r="P7" s="27">
        <v>1017</v>
      </c>
      <c r="Q7" s="28"/>
      <c r="R7" s="28"/>
      <c r="S7" s="29" t="s">
        <v>39</v>
      </c>
      <c r="T7" s="28" t="str">
        <f>_xlfn.DISPIMG("ID_BA1248B7C1344B3B9331E58229971A53",1)</f>
        <v>=DISPIMG("ID_BA1248B7C1344B3B9331E58229971A53",1)</v>
      </c>
    </row>
    <row r="8" ht="85" customHeight="1" spans="1:20">
      <c r="A8" s="13">
        <v>5</v>
      </c>
      <c r="B8" s="13" t="s">
        <v>40</v>
      </c>
      <c r="C8" s="14" t="str">
        <f>_xlfn.DISPIMG("ID_FA96B6C09DB94CCA9908FE2C41CF9AFB",1)</f>
        <v>=DISPIMG("ID_FA96B6C09DB94CCA9908FE2C41CF9AFB",1)</v>
      </c>
      <c r="D8" s="13" t="s">
        <v>41</v>
      </c>
      <c r="E8" s="14" t="s">
        <v>22</v>
      </c>
      <c r="F8" s="13" t="s">
        <v>42</v>
      </c>
      <c r="G8" s="15"/>
      <c r="H8" s="15"/>
      <c r="I8" s="15">
        <v>87</v>
      </c>
      <c r="J8" s="15">
        <v>110</v>
      </c>
      <c r="K8" s="15"/>
      <c r="L8" s="15"/>
      <c r="M8" s="16">
        <v>197</v>
      </c>
      <c r="N8" s="17">
        <v>690</v>
      </c>
      <c r="O8" s="18">
        <v>365</v>
      </c>
      <c r="P8" s="18">
        <v>391</v>
      </c>
      <c r="Q8" s="19"/>
      <c r="R8" s="19"/>
      <c r="S8" s="20" t="s">
        <v>43</v>
      </c>
      <c r="T8" s="19" t="str">
        <f>_xlfn.DISPIMG("ID_30DC7F947FB84788AC604FD057653FFF",1)</f>
        <v>=DISPIMG("ID_30DC7F947FB84788AC604FD057653FFF",1)</v>
      </c>
    </row>
    <row r="9" ht="85" customHeight="1" spans="1:20">
      <c r="A9" s="13"/>
      <c r="B9" s="13"/>
      <c r="C9" s="14" t="str">
        <f>_xlfn.DISPIMG("ID_0CDDA7C497A8409DB01491A7CC4D401C",1)</f>
        <v>=DISPIMG("ID_0CDDA7C497A8409DB01491A7CC4D401C",1)</v>
      </c>
      <c r="D9" s="13"/>
      <c r="E9" s="14"/>
      <c r="F9" s="13" t="s">
        <v>44</v>
      </c>
      <c r="G9" s="15"/>
      <c r="H9" s="15"/>
      <c r="I9" s="15">
        <v>75</v>
      </c>
      <c r="J9" s="15">
        <v>67</v>
      </c>
      <c r="K9" s="15"/>
      <c r="L9" s="15"/>
      <c r="M9" s="16">
        <v>142</v>
      </c>
      <c r="N9" s="21"/>
      <c r="O9" s="22"/>
      <c r="P9" s="22"/>
      <c r="Q9" s="23"/>
      <c r="R9" s="23"/>
      <c r="S9" s="24"/>
      <c r="T9" s="23"/>
    </row>
    <row r="10" ht="85" customHeight="1" spans="1:20">
      <c r="A10" s="14">
        <v>6</v>
      </c>
      <c r="B10" s="14">
        <v>18116</v>
      </c>
      <c r="C10" s="14" t="str">
        <f>_xlfn.DISPIMG("ID_49A775020D8C4777BE991C223D6CC16C",1)</f>
        <v>=DISPIMG("ID_49A775020D8C4777BE991C223D6CC16C",1)</v>
      </c>
      <c r="D10" s="14" t="s">
        <v>41</v>
      </c>
      <c r="E10" s="14" t="s">
        <v>45</v>
      </c>
      <c r="F10" s="13" t="s">
        <v>46</v>
      </c>
      <c r="G10" s="31">
        <v>122</v>
      </c>
      <c r="H10" s="32"/>
      <c r="I10" s="32"/>
      <c r="J10" s="32"/>
      <c r="K10" s="32"/>
      <c r="L10" s="33"/>
      <c r="M10" s="16">
        <v>122</v>
      </c>
      <c r="N10" s="17">
        <v>399</v>
      </c>
      <c r="O10" s="18">
        <v>155</v>
      </c>
      <c r="P10" s="18">
        <v>166</v>
      </c>
      <c r="Q10" s="19"/>
      <c r="R10" s="19"/>
      <c r="S10" s="20" t="s">
        <v>47</v>
      </c>
      <c r="T10" s="19" t="str">
        <f>_xlfn.DISPIMG("ID_52E848FBDA4948ABAB5F30A9BFE28E57",1)</f>
        <v>=DISPIMG("ID_52E848FBDA4948ABAB5F30A9BFE28E57",1)</v>
      </c>
    </row>
    <row r="11" ht="85" customHeight="1" spans="1:20">
      <c r="A11" s="14"/>
      <c r="B11" s="14"/>
      <c r="C11" s="14" t="str">
        <f>_xlfn.DISPIMG("ID_DF17FEA934844A8B80AE0DD3FC4980AE",1)</f>
        <v>=DISPIMG("ID_DF17FEA934844A8B80AE0DD3FC4980AE",1)</v>
      </c>
      <c r="D11" s="14"/>
      <c r="E11" s="14"/>
      <c r="F11" s="13" t="s">
        <v>48</v>
      </c>
      <c r="G11" s="31">
        <v>185</v>
      </c>
      <c r="H11" s="32"/>
      <c r="I11" s="32"/>
      <c r="J11" s="32"/>
      <c r="K11" s="32"/>
      <c r="L11" s="33"/>
      <c r="M11" s="16">
        <v>185</v>
      </c>
      <c r="N11" s="21"/>
      <c r="O11" s="22"/>
      <c r="P11" s="22"/>
      <c r="Q11" s="23"/>
      <c r="R11" s="23"/>
      <c r="S11" s="24"/>
      <c r="T11" s="23"/>
    </row>
    <row r="12" ht="85" customHeight="1" spans="1:20">
      <c r="A12" s="14">
        <v>7</v>
      </c>
      <c r="B12" s="13" t="s">
        <v>49</v>
      </c>
      <c r="C12" s="34" t="str">
        <f>_xlfn.DISPIMG("ID_790A31AAABC34976B0995BD9492F32C7",1)</f>
        <v>=DISPIMG("ID_790A31AAABC34976B0995BD9492F32C7",1)</v>
      </c>
      <c r="D12" s="14" t="s">
        <v>50</v>
      </c>
      <c r="E12" s="14" t="s">
        <v>51</v>
      </c>
      <c r="F12" s="13" t="s">
        <v>52</v>
      </c>
      <c r="G12" s="15"/>
      <c r="H12" s="15"/>
      <c r="I12" s="15">
        <v>2</v>
      </c>
      <c r="J12" s="15">
        <v>6</v>
      </c>
      <c r="K12" s="15">
        <v>1</v>
      </c>
      <c r="L12" s="15"/>
      <c r="M12" s="16">
        <v>9</v>
      </c>
      <c r="N12" s="17">
        <v>799</v>
      </c>
      <c r="O12" s="18">
        <v>330</v>
      </c>
      <c r="P12" s="18">
        <v>353</v>
      </c>
      <c r="Q12" s="19"/>
      <c r="R12" s="35"/>
      <c r="S12" s="36" t="s">
        <v>53</v>
      </c>
      <c r="T12" s="37" t="str">
        <f>_xlfn.DISPIMG("ID_5323927CF87249CAACC93A10EAB9F636",1)</f>
        <v>=DISPIMG("ID_5323927CF87249CAACC93A10EAB9F636",1)</v>
      </c>
    </row>
    <row r="13" ht="85" customHeight="1" spans="1:20">
      <c r="A13" s="14"/>
      <c r="B13" s="14"/>
      <c r="C13" s="14" t="str">
        <f>_xlfn.DISPIMG("ID_605D9A1E20C84C46A3DE20A52FAF8348",1)</f>
        <v>=DISPIMG("ID_605D9A1E20C84C46A3DE20A52FAF8348",1)</v>
      </c>
      <c r="D13" s="14"/>
      <c r="E13" s="14"/>
      <c r="F13" s="13" t="s">
        <v>34</v>
      </c>
      <c r="G13" s="15"/>
      <c r="H13" s="15"/>
      <c r="I13" s="15">
        <v>0</v>
      </c>
      <c r="J13" s="15">
        <v>0</v>
      </c>
      <c r="K13" s="15">
        <v>0</v>
      </c>
      <c r="L13" s="15"/>
      <c r="M13" s="16">
        <v>0</v>
      </c>
      <c r="N13" s="38"/>
      <c r="O13" s="39"/>
      <c r="P13" s="39"/>
      <c r="Q13" s="40"/>
      <c r="R13" s="41"/>
      <c r="S13" s="36"/>
      <c r="T13" s="37"/>
    </row>
    <row r="14" ht="85" customHeight="1" spans="1:20">
      <c r="A14" s="14"/>
      <c r="B14" s="14"/>
      <c r="C14" s="14" t="str">
        <f>_xlfn.DISPIMG("ID_9576FDB00BB944DCA199C10E1C6844BD",1)</f>
        <v>=DISPIMG("ID_9576FDB00BB944DCA199C10E1C6844BD",1)</v>
      </c>
      <c r="D14" s="14"/>
      <c r="E14" s="14"/>
      <c r="F14" s="13" t="s">
        <v>29</v>
      </c>
      <c r="G14" s="15"/>
      <c r="H14" s="15"/>
      <c r="I14" s="15">
        <v>2</v>
      </c>
      <c r="J14" s="15">
        <v>6</v>
      </c>
      <c r="K14" s="15">
        <v>1</v>
      </c>
      <c r="L14" s="15"/>
      <c r="M14" s="16">
        <v>9</v>
      </c>
      <c r="N14" s="38"/>
      <c r="O14" s="39"/>
      <c r="P14" s="39"/>
      <c r="Q14" s="40"/>
      <c r="R14" s="41"/>
      <c r="S14" s="36"/>
      <c r="T14" s="37"/>
    </row>
    <row r="15" ht="85" customHeight="1" spans="1:20">
      <c r="A15" s="14"/>
      <c r="B15" s="14"/>
      <c r="C15" s="14" t="str">
        <f>_xlfn.DISPIMG("ID_EBF1CBDF23C3418A9C567C5EF7140105",1)</f>
        <v>=DISPIMG("ID_EBF1CBDF23C3418A9C567C5EF7140105",1)</v>
      </c>
      <c r="D15" s="14"/>
      <c r="E15" s="14"/>
      <c r="F15" s="13" t="s">
        <v>38</v>
      </c>
      <c r="G15" s="15"/>
      <c r="H15" s="15"/>
      <c r="I15" s="15">
        <v>30</v>
      </c>
      <c r="J15" s="15">
        <v>43</v>
      </c>
      <c r="K15" s="15">
        <v>30</v>
      </c>
      <c r="L15" s="15"/>
      <c r="M15" s="16">
        <v>103</v>
      </c>
      <c r="N15" s="38"/>
      <c r="O15" s="39"/>
      <c r="P15" s="39"/>
      <c r="Q15" s="40"/>
      <c r="R15" s="41"/>
      <c r="S15" s="36"/>
      <c r="T15" s="37"/>
    </row>
    <row r="16" ht="85" customHeight="1" spans="1:20">
      <c r="A16" s="14"/>
      <c r="B16" s="14"/>
      <c r="C16" s="14" t="str">
        <f>_xlfn.DISPIMG("ID_DED9A3022AA44BE692727AA015C5FEF5",1)</f>
        <v>=DISPIMG("ID_DED9A3022AA44BE692727AA015C5FEF5",1)</v>
      </c>
      <c r="D16" s="14"/>
      <c r="E16" s="14"/>
      <c r="F16" s="13" t="s">
        <v>54</v>
      </c>
      <c r="G16" s="15"/>
      <c r="H16" s="15"/>
      <c r="I16" s="15">
        <v>49</v>
      </c>
      <c r="J16" s="15">
        <v>70</v>
      </c>
      <c r="K16" s="15">
        <v>80</v>
      </c>
      <c r="L16" s="15"/>
      <c r="M16" s="16">
        <v>199</v>
      </c>
      <c r="N16" s="38"/>
      <c r="O16" s="39"/>
      <c r="P16" s="39"/>
      <c r="Q16" s="40"/>
      <c r="R16" s="41"/>
      <c r="S16" s="36"/>
      <c r="T16" s="37"/>
    </row>
    <row r="17" ht="85" customHeight="1" spans="1:20">
      <c r="A17" s="14"/>
      <c r="B17" s="14"/>
      <c r="C17" s="14" t="str">
        <f>_xlfn.DISPIMG("ID_683EE720A4E3451E841AE5FB89359E12",1)</f>
        <v>=DISPIMG("ID_683EE720A4E3451E841AE5FB89359E12",1)</v>
      </c>
      <c r="D17" s="14"/>
      <c r="E17" s="14"/>
      <c r="F17" s="13" t="s">
        <v>55</v>
      </c>
      <c r="G17" s="15"/>
      <c r="H17" s="15"/>
      <c r="I17" s="15">
        <v>14</v>
      </c>
      <c r="J17" s="15">
        <v>3</v>
      </c>
      <c r="K17" s="15">
        <v>0</v>
      </c>
      <c r="L17" s="15"/>
      <c r="M17" s="16">
        <v>17</v>
      </c>
      <c r="N17" s="21"/>
      <c r="O17" s="22"/>
      <c r="P17" s="22"/>
      <c r="Q17" s="23"/>
      <c r="R17" s="42"/>
      <c r="S17" s="36"/>
      <c r="T17" s="37"/>
    </row>
  </sheetData>
  <sheetProtection formatCells="0" insertHyperlinks="0" autoFilter="0"/>
  <mergeCells count="57">
    <mergeCell ref="G10:L10"/>
    <mergeCell ref="G11:L11"/>
    <mergeCell ref="A2:A3"/>
    <mergeCell ref="A5:A6"/>
    <mergeCell ref="A8:A9"/>
    <mergeCell ref="A10:A11"/>
    <mergeCell ref="A12:A17"/>
    <mergeCell ref="B2:B3"/>
    <mergeCell ref="B5:B6"/>
    <mergeCell ref="B8:B9"/>
    <mergeCell ref="B10:B11"/>
    <mergeCell ref="B12:B17"/>
    <mergeCell ref="D2:D3"/>
    <mergeCell ref="D5:D6"/>
    <mergeCell ref="D8:D9"/>
    <mergeCell ref="D10:D11"/>
    <mergeCell ref="D12:D17"/>
    <mergeCell ref="E2:E3"/>
    <mergeCell ref="E5:E6"/>
    <mergeCell ref="E8:E9"/>
    <mergeCell ref="E10:E11"/>
    <mergeCell ref="E12:E17"/>
    <mergeCell ref="N2:N3"/>
    <mergeCell ref="N5:N6"/>
    <mergeCell ref="N8:N9"/>
    <mergeCell ref="N10:N11"/>
    <mergeCell ref="N12:N17"/>
    <mergeCell ref="O2:O3"/>
    <mergeCell ref="O5:O6"/>
    <mergeCell ref="O8:O9"/>
    <mergeCell ref="O10:O11"/>
    <mergeCell ref="O12:O17"/>
    <mergeCell ref="P2:P3"/>
    <mergeCell ref="P5:P6"/>
    <mergeCell ref="P8:P9"/>
    <mergeCell ref="P10:P11"/>
    <mergeCell ref="P12:P17"/>
    <mergeCell ref="Q2:Q3"/>
    <mergeCell ref="Q5:Q6"/>
    <mergeCell ref="Q8:Q9"/>
    <mergeCell ref="Q10:Q11"/>
    <mergeCell ref="Q12:Q17"/>
    <mergeCell ref="R2:R3"/>
    <mergeCell ref="R5:R6"/>
    <mergeCell ref="R8:R9"/>
    <mergeCell ref="R10:R11"/>
    <mergeCell ref="R12:R17"/>
    <mergeCell ref="S2:S3"/>
    <mergeCell ref="S5:S6"/>
    <mergeCell ref="S8:S9"/>
    <mergeCell ref="S10:S11"/>
    <mergeCell ref="S12:S17"/>
    <mergeCell ref="T2:T3"/>
    <mergeCell ref="T5:T6"/>
    <mergeCell ref="T8:T9"/>
    <mergeCell ref="T10:T11"/>
    <mergeCell ref="T12:T1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2026-09-25T10:41:48Z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F51AE376CBE5F96F6CDFB56A64FF768A_41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