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GitHub\MIDI-Wind-Controller\"/>
    </mc:Choice>
  </mc:AlternateContent>
  <xr:revisionPtr revIDLastSave="0" documentId="13_ncr:1_{6370077D-559F-4FA3-99EE-3360BEB001F3}" xr6:coauthVersionLast="47" xr6:coauthVersionMax="47" xr10:uidLastSave="{00000000-0000-0000-0000-000000000000}"/>
  <bookViews>
    <workbookView xWindow="21375" yWindow="4275" windowWidth="14040" windowHeight="12735" activeTab="1" xr2:uid="{37DECD7E-2A26-408F-B389-C3EB14E31A56}"/>
  </bookViews>
  <sheets>
    <sheet name="Leonardo" sheetId="1" r:id="rId1"/>
    <sheet name="Doppler" sheetId="2" r:id="rId2"/>
    <sheet name="BO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2" l="1"/>
  <c r="S13" i="2"/>
  <c r="P13" i="2"/>
  <c r="D20" i="2"/>
  <c r="D18" i="2"/>
  <c r="U13" i="2"/>
  <c r="F3" i="3"/>
  <c r="F2" i="3"/>
  <c r="E21" i="2" l="1"/>
  <c r="E20" i="2"/>
  <c r="B19" i="2"/>
  <c r="D19" i="2" s="1"/>
  <c r="E19" i="2" s="1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B13" i="2"/>
  <c r="E18" i="2" l="1"/>
  <c r="B20" i="2"/>
  <c r="H17" i="1"/>
  <c r="H18" i="1"/>
  <c r="H19" i="1"/>
  <c r="H20" i="1"/>
  <c r="H21" i="1"/>
  <c r="H22" i="1"/>
  <c r="H23" i="1"/>
  <c r="H24" i="1"/>
  <c r="H25" i="1"/>
  <c r="H26" i="1"/>
  <c r="H16" i="1"/>
  <c r="G27" i="1"/>
  <c r="F27" i="1"/>
  <c r="C27" i="1"/>
  <c r="H27" i="1"/>
  <c r="F16" i="1"/>
  <c r="G16" i="1"/>
  <c r="F17" i="1"/>
  <c r="G17" i="1"/>
  <c r="F18" i="1"/>
  <c r="G18" i="1"/>
  <c r="F19" i="1"/>
  <c r="G19" i="1"/>
  <c r="F20" i="1"/>
  <c r="G20" i="1"/>
  <c r="C16" i="1"/>
  <c r="C17" i="1"/>
  <c r="C18" i="1"/>
  <c r="C19" i="1"/>
  <c r="C20" i="1"/>
  <c r="C22" i="1"/>
  <c r="C23" i="1"/>
  <c r="F23" i="1" s="1"/>
  <c r="C24" i="1"/>
  <c r="F24" i="1" s="1"/>
  <c r="C25" i="1"/>
  <c r="F25" i="1" s="1"/>
  <c r="C26" i="1"/>
  <c r="F26" i="1" s="1"/>
  <c r="C28" i="1"/>
  <c r="F28" i="1" s="1"/>
  <c r="C29" i="1"/>
  <c r="C30" i="1"/>
  <c r="C31" i="1"/>
  <c r="C32" i="1"/>
  <c r="C33" i="1"/>
  <c r="C34" i="1"/>
  <c r="C35" i="1"/>
  <c r="C36" i="1"/>
  <c r="C37" i="1"/>
  <c r="C38" i="1"/>
  <c r="C21" i="1"/>
  <c r="G22" i="1"/>
  <c r="G23" i="1"/>
  <c r="G24" i="1"/>
  <c r="G25" i="1"/>
  <c r="G26" i="1"/>
  <c r="G21" i="1"/>
  <c r="F22" i="1"/>
  <c r="F21" i="1"/>
  <c r="B28" i="1"/>
  <c r="H28" i="1" l="1"/>
  <c r="G28" i="1"/>
  <c r="B29" i="1"/>
  <c r="B30" i="1"/>
  <c r="B31" i="1"/>
  <c r="B32" i="1"/>
  <c r="B33" i="1"/>
  <c r="B34" i="1"/>
  <c r="B35" i="1"/>
  <c r="B36" i="1"/>
  <c r="B37" i="1"/>
  <c r="B38" i="1"/>
  <c r="C11" i="1"/>
  <c r="D11" i="1"/>
  <c r="E11" i="1"/>
  <c r="F11" i="1"/>
  <c r="G11" i="1"/>
  <c r="H11" i="1"/>
  <c r="I11" i="1"/>
  <c r="J11" i="1"/>
  <c r="K11" i="1"/>
  <c r="L11" i="1"/>
  <c r="M11" i="1"/>
  <c r="B11" i="1"/>
  <c r="F34" i="1" l="1"/>
  <c r="G34" i="1"/>
  <c r="H34" i="1"/>
  <c r="G33" i="1"/>
  <c r="H33" i="1"/>
  <c r="F33" i="1"/>
  <c r="G32" i="1"/>
  <c r="H32" i="1"/>
  <c r="F32" i="1"/>
  <c r="G31" i="1"/>
  <c r="H31" i="1"/>
  <c r="F31" i="1"/>
  <c r="H29" i="1"/>
  <c r="F29" i="1"/>
  <c r="G29" i="1"/>
  <c r="F37" i="1"/>
  <c r="H37" i="1"/>
  <c r="G37" i="1"/>
  <c r="F36" i="1"/>
  <c r="G36" i="1"/>
  <c r="H36" i="1"/>
  <c r="F35" i="1"/>
  <c r="G35" i="1"/>
  <c r="H35" i="1"/>
  <c r="H30" i="1"/>
  <c r="F30" i="1"/>
  <c r="G30" i="1"/>
  <c r="F38" i="1" l="1"/>
  <c r="G38" i="1"/>
  <c r="H38" i="1"/>
</calcChain>
</file>

<file path=xl/sharedStrings.xml><?xml version="1.0" encoding="utf-8"?>
<sst xmlns="http://schemas.openxmlformats.org/spreadsheetml/2006/main" count="103" uniqueCount="61">
  <si>
    <t>C#</t>
  </si>
  <si>
    <t>C</t>
  </si>
  <si>
    <t>B</t>
  </si>
  <si>
    <t>A</t>
  </si>
  <si>
    <t>A#</t>
  </si>
  <si>
    <t>G#</t>
  </si>
  <si>
    <t>G</t>
  </si>
  <si>
    <t>F</t>
  </si>
  <si>
    <t>F#</t>
  </si>
  <si>
    <t>E</t>
  </si>
  <si>
    <t>D#</t>
  </si>
  <si>
    <t>D</t>
  </si>
  <si>
    <t>Midi Note (Dec)</t>
  </si>
  <si>
    <t>Note</t>
  </si>
  <si>
    <t>LSB</t>
  </si>
  <si>
    <t>MSB</t>
  </si>
  <si>
    <t>Note Byte Val</t>
  </si>
  <si>
    <t>Linear</t>
  </si>
  <si>
    <t>Float</t>
  </si>
  <si>
    <t>x</t>
  </si>
  <si>
    <t>float^0.5</t>
  </si>
  <si>
    <t>float^0.25</t>
  </si>
  <si>
    <t>float^2</t>
  </si>
  <si>
    <t>Using Negatives to allow for sqrt(negative)</t>
  </si>
  <si>
    <t>Bb</t>
  </si>
  <si>
    <t>Octave Calculations</t>
  </si>
  <si>
    <t>R1</t>
  </si>
  <si>
    <t>R2</t>
  </si>
  <si>
    <t>Vout</t>
  </si>
  <si>
    <t>AnalogRead</t>
  </si>
  <si>
    <t>Thresholds</t>
  </si>
  <si>
    <t>Midi Adjust</t>
  </si>
  <si>
    <t>+24</t>
  </si>
  <si>
    <t>+12</t>
  </si>
  <si>
    <t>+0</t>
  </si>
  <si>
    <t>Octave Adjust</t>
  </si>
  <si>
    <t>Part</t>
  </si>
  <si>
    <t>Part Number</t>
  </si>
  <si>
    <t>Cost / item</t>
  </si>
  <si>
    <t>Number</t>
  </si>
  <si>
    <t>Total Cost</t>
  </si>
  <si>
    <t>Link</t>
  </si>
  <si>
    <t>Breath Pressure Sensor</t>
  </si>
  <si>
    <t>Manufacturer</t>
  </si>
  <si>
    <t>NXP</t>
  </si>
  <si>
    <t>MP3V-5004G-C6U</t>
  </si>
  <si>
    <t>SMD</t>
  </si>
  <si>
    <t>Thru-hole</t>
  </si>
  <si>
    <t>https://au.element14.com/nxp/mp3v5004gc6u/pressure-sensor-3-92kpa-0-to-85deg/dp/3370172?st=mp3v%205004g</t>
  </si>
  <si>
    <t>MP3V-5004G-C7U</t>
  </si>
  <si>
    <t>VDD</t>
  </si>
  <si>
    <t>Octave Up</t>
  </si>
  <si>
    <t>Octave Down</t>
  </si>
  <si>
    <t>Input Pin</t>
  </si>
  <si>
    <t>Arduino</t>
  </si>
  <si>
    <t>Doppler</t>
  </si>
  <si>
    <t>+36</t>
  </si>
  <si>
    <t>+3 Octaves</t>
  </si>
  <si>
    <t>+2 Octave</t>
  </si>
  <si>
    <t>0 Octave</t>
  </si>
  <si>
    <t>+1 Home Octave With no buttons 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</si>
</sst>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128"/>
        <bgColor rgb="FF000000"/>
      </patternFill>
    </fill>
    <fill>
      <patternFill patternType="solid">
        <fgColor rgb="FFFFEF9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quotePrefix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Breath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Leonardo!$C$15</c:f>
              <c:strCache>
                <c:ptCount val="1"/>
                <c:pt idx="0">
                  <c:v>Float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Leonardo!$C$16:$C$38</c:f>
              <c:numCache>
                <c:formatCode>General</c:formatCode>
                <c:ptCount val="23"/>
                <c:pt idx="0">
                  <c:v>-1</c:v>
                </c:pt>
                <c:pt idx="1">
                  <c:v>-0.5</c:v>
                </c:pt>
                <c:pt idx="2">
                  <c:v>-0.25</c:v>
                </c:pt>
                <c:pt idx="3">
                  <c:v>-0.125</c:v>
                </c:pt>
                <c:pt idx="4">
                  <c:v>-6.25E-2</c:v>
                </c:pt>
                <c:pt idx="5">
                  <c:v>-3.125E-2</c:v>
                </c:pt>
                <c:pt idx="6">
                  <c:v>-1.5625E-2</c:v>
                </c:pt>
                <c:pt idx="7">
                  <c:v>-7.8125E-3</c:v>
                </c:pt>
                <c:pt idx="8">
                  <c:v>-3.90625E-3</c:v>
                </c:pt>
                <c:pt idx="9">
                  <c:v>-1.953125E-3</c:v>
                </c:pt>
                <c:pt idx="10">
                  <c:v>-9.765625E-4</c:v>
                </c:pt>
                <c:pt idx="11">
                  <c:v>0</c:v>
                </c:pt>
                <c:pt idx="12">
                  <c:v>9.765625E-4</c:v>
                </c:pt>
                <c:pt idx="13">
                  <c:v>1.953125E-3</c:v>
                </c:pt>
                <c:pt idx="14">
                  <c:v>3.90625E-3</c:v>
                </c:pt>
                <c:pt idx="15">
                  <c:v>7.8125E-3</c:v>
                </c:pt>
                <c:pt idx="16">
                  <c:v>1.5625E-2</c:v>
                </c:pt>
                <c:pt idx="17">
                  <c:v>3.125E-2</c:v>
                </c:pt>
                <c:pt idx="18">
                  <c:v>6.25E-2</c:v>
                </c:pt>
                <c:pt idx="19">
                  <c:v>0.125</c:v>
                </c:pt>
                <c:pt idx="20">
                  <c:v>0.25</c:v>
                </c:pt>
                <c:pt idx="21">
                  <c:v>0.5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C-40DB-B8A5-87774595522A}"/>
            </c:ext>
          </c:extLst>
        </c:ser>
        <c:ser>
          <c:idx val="1"/>
          <c:order val="1"/>
          <c:tx>
            <c:strRef>
              <c:f>Leonardo!$D$15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Leonardo!$D$16:$D$38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C-40DB-B8A5-87774595522A}"/>
            </c:ext>
          </c:extLst>
        </c:ser>
        <c:ser>
          <c:idx val="2"/>
          <c:order val="2"/>
          <c:tx>
            <c:strRef>
              <c:f>Leonardo!$E$15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Leonardo!$E$16:$E$38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7C-40DB-B8A5-87774595522A}"/>
            </c:ext>
          </c:extLst>
        </c:ser>
        <c:ser>
          <c:idx val="3"/>
          <c:order val="3"/>
          <c:tx>
            <c:strRef>
              <c:f>Leonardo!$F$15</c:f>
              <c:strCache>
                <c:ptCount val="1"/>
                <c:pt idx="0">
                  <c:v>float^0.5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Leonardo!$F$16:$F$38</c:f>
              <c:numCache>
                <c:formatCode>General</c:formatCode>
                <c:ptCount val="23"/>
                <c:pt idx="0">
                  <c:v>-1</c:v>
                </c:pt>
                <c:pt idx="1">
                  <c:v>-0.70710678118654757</c:v>
                </c:pt>
                <c:pt idx="2">
                  <c:v>-0.5</c:v>
                </c:pt>
                <c:pt idx="3">
                  <c:v>-0.35355339059327379</c:v>
                </c:pt>
                <c:pt idx="4">
                  <c:v>-0.25</c:v>
                </c:pt>
                <c:pt idx="5">
                  <c:v>-0.17677669529663689</c:v>
                </c:pt>
                <c:pt idx="6">
                  <c:v>-0.125</c:v>
                </c:pt>
                <c:pt idx="7">
                  <c:v>-8.8388347648318447E-2</c:v>
                </c:pt>
                <c:pt idx="8">
                  <c:v>-6.25E-2</c:v>
                </c:pt>
                <c:pt idx="9">
                  <c:v>-4.4194173824159223E-2</c:v>
                </c:pt>
                <c:pt idx="10">
                  <c:v>-3.125E-2</c:v>
                </c:pt>
                <c:pt idx="11">
                  <c:v>0</c:v>
                </c:pt>
                <c:pt idx="12">
                  <c:v>3.125E-2</c:v>
                </c:pt>
                <c:pt idx="13">
                  <c:v>4.4194173824159223E-2</c:v>
                </c:pt>
                <c:pt idx="14">
                  <c:v>6.25E-2</c:v>
                </c:pt>
                <c:pt idx="15">
                  <c:v>8.8388347648318447E-2</c:v>
                </c:pt>
                <c:pt idx="16">
                  <c:v>0.125</c:v>
                </c:pt>
                <c:pt idx="17">
                  <c:v>0.17677669529663689</c:v>
                </c:pt>
                <c:pt idx="18">
                  <c:v>0.25</c:v>
                </c:pt>
                <c:pt idx="19">
                  <c:v>0.35355339059327379</c:v>
                </c:pt>
                <c:pt idx="20">
                  <c:v>0.5</c:v>
                </c:pt>
                <c:pt idx="21">
                  <c:v>0.70710678118654757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36-4997-B603-1E901748EC98}"/>
            </c:ext>
          </c:extLst>
        </c:ser>
        <c:ser>
          <c:idx val="4"/>
          <c:order val="4"/>
          <c:tx>
            <c:strRef>
              <c:f>Leonardo!$G$15</c:f>
              <c:strCache>
                <c:ptCount val="1"/>
                <c:pt idx="0">
                  <c:v>float^0.25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Leonardo!$G$16:$G$38</c:f>
              <c:numCache>
                <c:formatCode>General</c:formatCode>
                <c:ptCount val="23"/>
                <c:pt idx="0">
                  <c:v>-1</c:v>
                </c:pt>
                <c:pt idx="1">
                  <c:v>-0.8408964152537145</c:v>
                </c:pt>
                <c:pt idx="2">
                  <c:v>-0.70710678118654757</c:v>
                </c:pt>
                <c:pt idx="3">
                  <c:v>-0.59460355750136051</c:v>
                </c:pt>
                <c:pt idx="4">
                  <c:v>-0.5</c:v>
                </c:pt>
                <c:pt idx="5">
                  <c:v>-0.42044820762685725</c:v>
                </c:pt>
                <c:pt idx="6">
                  <c:v>-0.35355339059327379</c:v>
                </c:pt>
                <c:pt idx="7">
                  <c:v>-0.29730177875068031</c:v>
                </c:pt>
                <c:pt idx="8">
                  <c:v>-0.25</c:v>
                </c:pt>
                <c:pt idx="9">
                  <c:v>-0.21022410381342865</c:v>
                </c:pt>
                <c:pt idx="10">
                  <c:v>-0.17677669529663689</c:v>
                </c:pt>
                <c:pt idx="11">
                  <c:v>0</c:v>
                </c:pt>
                <c:pt idx="12">
                  <c:v>0.17677669529663689</c:v>
                </c:pt>
                <c:pt idx="13">
                  <c:v>0.21022410381342865</c:v>
                </c:pt>
                <c:pt idx="14">
                  <c:v>0.25</c:v>
                </c:pt>
                <c:pt idx="15">
                  <c:v>0.29730177875068031</c:v>
                </c:pt>
                <c:pt idx="16">
                  <c:v>0.35355339059327379</c:v>
                </c:pt>
                <c:pt idx="17">
                  <c:v>0.42044820762685725</c:v>
                </c:pt>
                <c:pt idx="18">
                  <c:v>0.5</c:v>
                </c:pt>
                <c:pt idx="19">
                  <c:v>0.59460355750136051</c:v>
                </c:pt>
                <c:pt idx="20">
                  <c:v>0.70710678118654757</c:v>
                </c:pt>
                <c:pt idx="21">
                  <c:v>0.8408964152537145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36-4997-B603-1E901748EC98}"/>
            </c:ext>
          </c:extLst>
        </c:ser>
        <c:ser>
          <c:idx val="5"/>
          <c:order val="5"/>
          <c:tx>
            <c:strRef>
              <c:f>Leonardo!$H$15</c:f>
              <c:strCache>
                <c:ptCount val="1"/>
                <c:pt idx="0">
                  <c:v>float^2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Leonardo!$H$16:$H$38</c:f>
              <c:numCache>
                <c:formatCode>General</c:formatCode>
                <c:ptCount val="23"/>
                <c:pt idx="0">
                  <c:v>-1</c:v>
                </c:pt>
                <c:pt idx="1">
                  <c:v>-0.25</c:v>
                </c:pt>
                <c:pt idx="2">
                  <c:v>-6.25E-2</c:v>
                </c:pt>
                <c:pt idx="3">
                  <c:v>-1.5625E-2</c:v>
                </c:pt>
                <c:pt idx="4">
                  <c:v>-3.90625E-3</c:v>
                </c:pt>
                <c:pt idx="5">
                  <c:v>-9.765625E-4</c:v>
                </c:pt>
                <c:pt idx="6">
                  <c:v>-2.44140625E-4</c:v>
                </c:pt>
                <c:pt idx="7">
                  <c:v>-6.103515625E-5</c:v>
                </c:pt>
                <c:pt idx="8">
                  <c:v>-1.52587890625E-5</c:v>
                </c:pt>
                <c:pt idx="9">
                  <c:v>-3.814697265625E-6</c:v>
                </c:pt>
                <c:pt idx="10">
                  <c:v>-9.5367431640625E-7</c:v>
                </c:pt>
                <c:pt idx="11">
                  <c:v>0</c:v>
                </c:pt>
                <c:pt idx="12">
                  <c:v>9.5367431640625E-7</c:v>
                </c:pt>
                <c:pt idx="13">
                  <c:v>3.814697265625E-6</c:v>
                </c:pt>
                <c:pt idx="14">
                  <c:v>1.52587890625E-5</c:v>
                </c:pt>
                <c:pt idx="15">
                  <c:v>6.103515625E-5</c:v>
                </c:pt>
                <c:pt idx="16">
                  <c:v>2.44140625E-4</c:v>
                </c:pt>
                <c:pt idx="17">
                  <c:v>9.765625E-4</c:v>
                </c:pt>
                <c:pt idx="18">
                  <c:v>3.90625E-3</c:v>
                </c:pt>
                <c:pt idx="19">
                  <c:v>1.5625E-2</c:v>
                </c:pt>
                <c:pt idx="20">
                  <c:v>6.25E-2</c:v>
                </c:pt>
                <c:pt idx="21">
                  <c:v>0.25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36-4997-B603-1E901748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17352"/>
        <c:axId val="622217680"/>
      </c:scatterChart>
      <c:valAx>
        <c:axId val="62221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680"/>
        <c:crosses val="autoZero"/>
        <c:crossBetween val="midCat"/>
      </c:valAx>
      <c:valAx>
        <c:axId val="6222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20</xdr:row>
      <xdr:rowOff>85725</xdr:rowOff>
    </xdr:from>
    <xdr:to>
      <xdr:col>18</xdr:col>
      <xdr:colOff>404812</xdr:colOff>
      <xdr:row>45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D6D00-ADE5-4C82-85DC-4210E41A5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63F9-C8C7-42DF-8462-CEECFF97E7F1}">
  <dimension ref="A1:N38"/>
  <sheetViews>
    <sheetView workbookViewId="0">
      <selection activeCell="C11" sqref="C11"/>
    </sheetView>
  </sheetViews>
  <sheetFormatPr defaultColWidth="8.85546875" defaultRowHeight="15" x14ac:dyDescent="0.25"/>
  <cols>
    <col min="1" max="1" width="15.140625" bestFit="1" customWidth="1"/>
    <col min="8" max="8" width="12.85546875" customWidth="1"/>
  </cols>
  <sheetData>
    <row r="1" spans="1:14" x14ac:dyDescent="0.25">
      <c r="A1" t="s">
        <v>12</v>
      </c>
      <c r="B1">
        <v>73</v>
      </c>
      <c r="C1">
        <v>72</v>
      </c>
      <c r="D1">
        <v>71</v>
      </c>
      <c r="E1">
        <v>70</v>
      </c>
      <c r="F1">
        <v>69</v>
      </c>
      <c r="G1">
        <v>68</v>
      </c>
      <c r="H1">
        <v>67</v>
      </c>
      <c r="I1">
        <v>66</v>
      </c>
      <c r="J1">
        <v>65</v>
      </c>
      <c r="K1">
        <v>64</v>
      </c>
      <c r="L1">
        <v>63</v>
      </c>
      <c r="M1">
        <v>62</v>
      </c>
    </row>
    <row r="2" spans="1:14" x14ac:dyDescent="0.25">
      <c r="A2" t="s">
        <v>13</v>
      </c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8</v>
      </c>
      <c r="J2" t="s">
        <v>7</v>
      </c>
      <c r="K2" t="s">
        <v>9</v>
      </c>
      <c r="L2" t="s">
        <v>10</v>
      </c>
      <c r="M2" t="s">
        <v>11</v>
      </c>
    </row>
    <row r="3" spans="1:14" x14ac:dyDescent="0.25">
      <c r="A3" t="s">
        <v>2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 t="s">
        <v>14</v>
      </c>
    </row>
    <row r="4" spans="1:14" x14ac:dyDescent="0.25">
      <c r="A4" t="s">
        <v>3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4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</row>
    <row r="8" spans="1:14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</row>
    <row r="9" spans="1:14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</row>
    <row r="10" spans="1:14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 t="s">
        <v>15</v>
      </c>
    </row>
    <row r="11" spans="1:14" x14ac:dyDescent="0.25">
      <c r="A11" t="s">
        <v>16</v>
      </c>
      <c r="B11">
        <f>B3*1+B4*2+B5*4+B6*8+B7*16+B8*32+B9*64+B10*128</f>
        <v>0</v>
      </c>
      <c r="C11">
        <f t="shared" ref="C11:M11" si="0">C3*1+C4*2+C5*4+C6*8+C7*16+C8*32+C9*64+C10*128</f>
        <v>2</v>
      </c>
      <c r="D11">
        <f t="shared" si="0"/>
        <v>1</v>
      </c>
      <c r="E11">
        <f t="shared" si="0"/>
        <v>19</v>
      </c>
      <c r="F11">
        <f t="shared" si="0"/>
        <v>3</v>
      </c>
      <c r="G11">
        <f t="shared" si="0"/>
        <v>15</v>
      </c>
      <c r="H11">
        <f t="shared" si="0"/>
        <v>7</v>
      </c>
      <c r="I11">
        <f t="shared" si="0"/>
        <v>39</v>
      </c>
      <c r="J11">
        <f t="shared" si="0"/>
        <v>23</v>
      </c>
      <c r="K11">
        <f t="shared" si="0"/>
        <v>55</v>
      </c>
      <c r="L11">
        <f t="shared" si="0"/>
        <v>247</v>
      </c>
      <c r="M11">
        <f t="shared" si="0"/>
        <v>119</v>
      </c>
    </row>
    <row r="13" spans="1:14" x14ac:dyDescent="0.25">
      <c r="F13" t="s">
        <v>23</v>
      </c>
    </row>
    <row r="14" spans="1:14" x14ac:dyDescent="0.25">
      <c r="F14">
        <v>0.5</v>
      </c>
      <c r="G14">
        <v>0.25</v>
      </c>
      <c r="H14">
        <v>2</v>
      </c>
    </row>
    <row r="15" spans="1:14" x14ac:dyDescent="0.25">
      <c r="A15" t="s">
        <v>19</v>
      </c>
      <c r="B15" t="s">
        <v>17</v>
      </c>
      <c r="C15" t="s">
        <v>18</v>
      </c>
      <c r="F15" t="s">
        <v>20</v>
      </c>
      <c r="G15" t="s">
        <v>21</v>
      </c>
      <c r="H15" t="s">
        <v>22</v>
      </c>
    </row>
    <row r="16" spans="1:14" x14ac:dyDescent="0.25">
      <c r="B16">
        <v>-1024</v>
      </c>
      <c r="C16">
        <f t="shared" ref="C16:C20" si="1">B16/1024</f>
        <v>-1</v>
      </c>
      <c r="F16">
        <f t="shared" ref="F16:F17" si="2">-((-C16)^$F$14)</f>
        <v>-1</v>
      </c>
      <c r="G16">
        <f t="shared" ref="G16:G17" si="3">-(-C16^$G$14)</f>
        <v>-1</v>
      </c>
      <c r="H16">
        <f>-(C16^$H$14)</f>
        <v>-1</v>
      </c>
    </row>
    <row r="17" spans="1:8" x14ac:dyDescent="0.25">
      <c r="B17">
        <v>-512</v>
      </c>
      <c r="C17">
        <f t="shared" si="1"/>
        <v>-0.5</v>
      </c>
      <c r="F17">
        <f t="shared" si="2"/>
        <v>-0.70710678118654757</v>
      </c>
      <c r="G17">
        <f t="shared" si="3"/>
        <v>-0.8408964152537145</v>
      </c>
      <c r="H17">
        <f t="shared" ref="H17:H26" si="4">-(C17^$H$14)</f>
        <v>-0.25</v>
      </c>
    </row>
    <row r="18" spans="1:8" x14ac:dyDescent="0.25">
      <c r="B18">
        <v>-256</v>
      </c>
      <c r="C18">
        <f t="shared" si="1"/>
        <v>-0.25</v>
      </c>
      <c r="F18">
        <f t="shared" ref="F18:F20" si="5">-((-C18)^$F$14)</f>
        <v>-0.5</v>
      </c>
      <c r="G18">
        <f t="shared" ref="G18:G20" si="6">-(-C18^$G$14)</f>
        <v>-0.70710678118654757</v>
      </c>
      <c r="H18">
        <f t="shared" si="4"/>
        <v>-6.25E-2</v>
      </c>
    </row>
    <row r="19" spans="1:8" x14ac:dyDescent="0.25">
      <c r="B19">
        <v>-128</v>
      </c>
      <c r="C19">
        <f t="shared" si="1"/>
        <v>-0.125</v>
      </c>
      <c r="F19">
        <f t="shared" si="5"/>
        <v>-0.35355339059327379</v>
      </c>
      <c r="G19">
        <f t="shared" si="6"/>
        <v>-0.59460355750136051</v>
      </c>
      <c r="H19">
        <f t="shared" si="4"/>
        <v>-1.5625E-2</v>
      </c>
    </row>
    <row r="20" spans="1:8" x14ac:dyDescent="0.25">
      <c r="B20">
        <v>-64</v>
      </c>
      <c r="C20">
        <f t="shared" si="1"/>
        <v>-6.25E-2</v>
      </c>
      <c r="F20">
        <f t="shared" si="5"/>
        <v>-0.25</v>
      </c>
      <c r="G20">
        <f t="shared" si="6"/>
        <v>-0.5</v>
      </c>
      <c r="H20">
        <f t="shared" si="4"/>
        <v>-3.90625E-3</v>
      </c>
    </row>
    <row r="21" spans="1:8" x14ac:dyDescent="0.25">
      <c r="B21">
        <v>-32</v>
      </c>
      <c r="C21">
        <f>B21/1024</f>
        <v>-3.125E-2</v>
      </c>
      <c r="F21">
        <f>-((-C21)^$F$14)</f>
        <v>-0.17677669529663689</v>
      </c>
      <c r="G21">
        <f>-(-C21^$G$14)</f>
        <v>-0.42044820762685725</v>
      </c>
      <c r="H21">
        <f t="shared" si="4"/>
        <v>-9.765625E-4</v>
      </c>
    </row>
    <row r="22" spans="1:8" x14ac:dyDescent="0.25">
      <c r="B22">
        <v>-16</v>
      </c>
      <c r="C22">
        <f t="shared" ref="C22:C38" si="7">B22/1024</f>
        <v>-1.5625E-2</v>
      </c>
      <c r="F22">
        <f t="shared" ref="F22:F26" si="8">-((-C22)^$F$14)</f>
        <v>-0.125</v>
      </c>
      <c r="G22">
        <f t="shared" ref="G22:G26" si="9">-(-C22^$G$14)</f>
        <v>-0.35355339059327379</v>
      </c>
      <c r="H22">
        <f t="shared" si="4"/>
        <v>-2.44140625E-4</v>
      </c>
    </row>
    <row r="23" spans="1:8" x14ac:dyDescent="0.25">
      <c r="B23">
        <v>-8</v>
      </c>
      <c r="C23">
        <f t="shared" si="7"/>
        <v>-7.8125E-3</v>
      </c>
      <c r="F23">
        <f t="shared" si="8"/>
        <v>-8.8388347648318447E-2</v>
      </c>
      <c r="G23">
        <f t="shared" si="9"/>
        <v>-0.29730177875068031</v>
      </c>
      <c r="H23">
        <f t="shared" si="4"/>
        <v>-6.103515625E-5</v>
      </c>
    </row>
    <row r="24" spans="1:8" x14ac:dyDescent="0.25">
      <c r="B24">
        <v>-4</v>
      </c>
      <c r="C24">
        <f t="shared" si="7"/>
        <v>-3.90625E-3</v>
      </c>
      <c r="F24">
        <f t="shared" si="8"/>
        <v>-6.25E-2</v>
      </c>
      <c r="G24">
        <f t="shared" si="9"/>
        <v>-0.25</v>
      </c>
      <c r="H24">
        <f t="shared" si="4"/>
        <v>-1.52587890625E-5</v>
      </c>
    </row>
    <row r="25" spans="1:8" x14ac:dyDescent="0.25">
      <c r="A25">
        <v>-2</v>
      </c>
      <c r="B25">
        <v>-2</v>
      </c>
      <c r="C25">
        <f t="shared" si="7"/>
        <v>-1.953125E-3</v>
      </c>
      <c r="F25">
        <f t="shared" si="8"/>
        <v>-4.4194173824159223E-2</v>
      </c>
      <c r="G25">
        <f t="shared" si="9"/>
        <v>-0.21022410381342865</v>
      </c>
      <c r="H25">
        <f t="shared" si="4"/>
        <v>-3.814697265625E-6</v>
      </c>
    </row>
    <row r="26" spans="1:8" x14ac:dyDescent="0.25">
      <c r="A26">
        <v>-1</v>
      </c>
      <c r="B26">
        <v>-1</v>
      </c>
      <c r="C26">
        <f t="shared" si="7"/>
        <v>-9.765625E-4</v>
      </c>
      <c r="F26">
        <f t="shared" si="8"/>
        <v>-3.125E-2</v>
      </c>
      <c r="G26">
        <f t="shared" si="9"/>
        <v>-0.17677669529663689</v>
      </c>
      <c r="H26">
        <f t="shared" si="4"/>
        <v>-9.5367431640625E-7</v>
      </c>
    </row>
    <row r="27" spans="1:8" x14ac:dyDescent="0.25">
      <c r="B27">
        <v>0</v>
      </c>
      <c r="C27">
        <f t="shared" si="7"/>
        <v>0</v>
      </c>
      <c r="F27">
        <f>C27^$F$14</f>
        <v>0</v>
      </c>
      <c r="G27">
        <f>C27^$G$14</f>
        <v>0</v>
      </c>
      <c r="H27">
        <f t="shared" ref="H27" si="10">C27^$H$14</f>
        <v>0</v>
      </c>
    </row>
    <row r="28" spans="1:8" x14ac:dyDescent="0.25">
      <c r="A28">
        <v>0</v>
      </c>
      <c r="B28">
        <f>2^A28</f>
        <v>1</v>
      </c>
      <c r="C28">
        <f t="shared" si="7"/>
        <v>9.765625E-4</v>
      </c>
      <c r="F28">
        <f>C28^$F$14</f>
        <v>3.125E-2</v>
      </c>
      <c r="G28">
        <f>C28^$G$14</f>
        <v>0.17677669529663689</v>
      </c>
      <c r="H28">
        <f>C28^$H$14</f>
        <v>9.5367431640625E-7</v>
      </c>
    </row>
    <row r="29" spans="1:8" x14ac:dyDescent="0.25">
      <c r="A29">
        <v>1</v>
      </c>
      <c r="B29">
        <f t="shared" ref="B29:B38" si="11">2^A29</f>
        <v>2</v>
      </c>
      <c r="C29">
        <f t="shared" si="7"/>
        <v>1.953125E-3</v>
      </c>
      <c r="F29">
        <f t="shared" ref="F29:F38" si="12">C29^$F$14</f>
        <v>4.4194173824159223E-2</v>
      </c>
      <c r="G29">
        <f t="shared" ref="G29:G38" si="13">C29^$G$14</f>
        <v>0.21022410381342865</v>
      </c>
      <c r="H29">
        <f t="shared" ref="H29:H38" si="14">C29^$H$14</f>
        <v>3.814697265625E-6</v>
      </c>
    </row>
    <row r="30" spans="1:8" x14ac:dyDescent="0.25">
      <c r="A30">
        <v>2</v>
      </c>
      <c r="B30">
        <f t="shared" si="11"/>
        <v>4</v>
      </c>
      <c r="C30">
        <f t="shared" si="7"/>
        <v>3.90625E-3</v>
      </c>
      <c r="F30">
        <f t="shared" si="12"/>
        <v>6.25E-2</v>
      </c>
      <c r="G30">
        <f t="shared" si="13"/>
        <v>0.25</v>
      </c>
      <c r="H30">
        <f t="shared" si="14"/>
        <v>1.52587890625E-5</v>
      </c>
    </row>
    <row r="31" spans="1:8" x14ac:dyDescent="0.25">
      <c r="A31">
        <v>3</v>
      </c>
      <c r="B31">
        <f t="shared" si="11"/>
        <v>8</v>
      </c>
      <c r="C31">
        <f t="shared" si="7"/>
        <v>7.8125E-3</v>
      </c>
      <c r="F31">
        <f t="shared" si="12"/>
        <v>8.8388347648318447E-2</v>
      </c>
      <c r="G31">
        <f t="shared" si="13"/>
        <v>0.29730177875068031</v>
      </c>
      <c r="H31">
        <f t="shared" si="14"/>
        <v>6.103515625E-5</v>
      </c>
    </row>
    <row r="32" spans="1:8" x14ac:dyDescent="0.25">
      <c r="A32">
        <v>4</v>
      </c>
      <c r="B32">
        <f t="shared" si="11"/>
        <v>16</v>
      </c>
      <c r="C32">
        <f t="shared" si="7"/>
        <v>1.5625E-2</v>
      </c>
      <c r="F32">
        <f t="shared" si="12"/>
        <v>0.125</v>
      </c>
      <c r="G32">
        <f t="shared" si="13"/>
        <v>0.35355339059327379</v>
      </c>
      <c r="H32">
        <f t="shared" si="14"/>
        <v>2.44140625E-4</v>
      </c>
    </row>
    <row r="33" spans="1:8" x14ac:dyDescent="0.25">
      <c r="A33">
        <v>5</v>
      </c>
      <c r="B33">
        <f t="shared" si="11"/>
        <v>32</v>
      </c>
      <c r="C33">
        <f t="shared" si="7"/>
        <v>3.125E-2</v>
      </c>
      <c r="F33">
        <f t="shared" si="12"/>
        <v>0.17677669529663689</v>
      </c>
      <c r="G33">
        <f t="shared" si="13"/>
        <v>0.42044820762685725</v>
      </c>
      <c r="H33">
        <f t="shared" si="14"/>
        <v>9.765625E-4</v>
      </c>
    </row>
    <row r="34" spans="1:8" x14ac:dyDescent="0.25">
      <c r="A34">
        <v>6</v>
      </c>
      <c r="B34">
        <f t="shared" si="11"/>
        <v>64</v>
      </c>
      <c r="C34">
        <f t="shared" si="7"/>
        <v>6.25E-2</v>
      </c>
      <c r="F34">
        <f t="shared" si="12"/>
        <v>0.25</v>
      </c>
      <c r="G34">
        <f t="shared" si="13"/>
        <v>0.5</v>
      </c>
      <c r="H34">
        <f t="shared" si="14"/>
        <v>3.90625E-3</v>
      </c>
    </row>
    <row r="35" spans="1:8" x14ac:dyDescent="0.25">
      <c r="A35">
        <v>7</v>
      </c>
      <c r="B35">
        <f t="shared" si="11"/>
        <v>128</v>
      </c>
      <c r="C35">
        <f t="shared" si="7"/>
        <v>0.125</v>
      </c>
      <c r="F35">
        <f t="shared" si="12"/>
        <v>0.35355339059327379</v>
      </c>
      <c r="G35">
        <f t="shared" si="13"/>
        <v>0.59460355750136051</v>
      </c>
      <c r="H35">
        <f t="shared" si="14"/>
        <v>1.5625E-2</v>
      </c>
    </row>
    <row r="36" spans="1:8" x14ac:dyDescent="0.25">
      <c r="A36">
        <v>8</v>
      </c>
      <c r="B36">
        <f t="shared" si="11"/>
        <v>256</v>
      </c>
      <c r="C36">
        <f t="shared" si="7"/>
        <v>0.25</v>
      </c>
      <c r="F36">
        <f t="shared" si="12"/>
        <v>0.5</v>
      </c>
      <c r="G36">
        <f t="shared" si="13"/>
        <v>0.70710678118654757</v>
      </c>
      <c r="H36">
        <f t="shared" si="14"/>
        <v>6.25E-2</v>
      </c>
    </row>
    <row r="37" spans="1:8" x14ac:dyDescent="0.25">
      <c r="A37">
        <v>9</v>
      </c>
      <c r="B37">
        <f t="shared" si="11"/>
        <v>512</v>
      </c>
      <c r="C37">
        <f t="shared" si="7"/>
        <v>0.5</v>
      </c>
      <c r="F37">
        <f t="shared" si="12"/>
        <v>0.70710678118654757</v>
      </c>
      <c r="G37">
        <f t="shared" si="13"/>
        <v>0.8408964152537145</v>
      </c>
      <c r="H37">
        <f t="shared" si="14"/>
        <v>0.25</v>
      </c>
    </row>
    <row r="38" spans="1:8" x14ac:dyDescent="0.25">
      <c r="A38">
        <v>10</v>
      </c>
      <c r="B38">
        <f t="shared" si="11"/>
        <v>1024</v>
      </c>
      <c r="C38">
        <f t="shared" si="7"/>
        <v>1</v>
      </c>
      <c r="F38">
        <f t="shared" si="12"/>
        <v>1</v>
      </c>
      <c r="G38">
        <f t="shared" si="13"/>
        <v>1</v>
      </c>
      <c r="H38">
        <f t="shared" si="14"/>
        <v>1</v>
      </c>
    </row>
  </sheetData>
  <conditionalFormatting sqref="B3:M1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9528-146A-CE47-841B-7E3C7B7F9F62}">
  <dimension ref="A1:W21"/>
  <sheetViews>
    <sheetView tabSelected="1" topLeftCell="A13" workbookViewId="0">
      <selection activeCell="C21" sqref="C21"/>
    </sheetView>
  </sheetViews>
  <sheetFormatPr defaultColWidth="11.42578125" defaultRowHeight="15" x14ac:dyDescent="0.25"/>
  <sheetData>
    <row r="1" spans="1:23" x14ac:dyDescent="0.25">
      <c r="A1" s="1" t="s">
        <v>12</v>
      </c>
      <c r="B1" s="1">
        <v>49</v>
      </c>
      <c r="C1" s="1">
        <v>48</v>
      </c>
      <c r="D1" s="1">
        <v>48</v>
      </c>
      <c r="E1" s="1">
        <v>47</v>
      </c>
      <c r="F1" s="1">
        <v>46</v>
      </c>
      <c r="G1" s="1">
        <v>46</v>
      </c>
      <c r="H1" s="1">
        <v>45</v>
      </c>
      <c r="I1" s="1">
        <v>44</v>
      </c>
      <c r="J1" s="1">
        <v>43</v>
      </c>
      <c r="K1" s="1">
        <v>42</v>
      </c>
      <c r="L1" s="1">
        <v>41</v>
      </c>
      <c r="M1" s="1">
        <v>40</v>
      </c>
      <c r="N1" s="1">
        <v>39</v>
      </c>
      <c r="O1" s="1">
        <v>38</v>
      </c>
      <c r="P1" s="1">
        <v>37</v>
      </c>
      <c r="Q1" s="1">
        <v>36</v>
      </c>
      <c r="R1" s="1"/>
      <c r="S1" s="1"/>
      <c r="T1" s="1"/>
      <c r="V1" t="s">
        <v>54</v>
      </c>
      <c r="W1" t="s">
        <v>55</v>
      </c>
    </row>
    <row r="2" spans="1:23" x14ac:dyDescent="0.25">
      <c r="A2" s="1" t="s">
        <v>13</v>
      </c>
      <c r="B2" s="1" t="s">
        <v>0</v>
      </c>
      <c r="C2" s="1" t="s">
        <v>1</v>
      </c>
      <c r="D2" s="1" t="s">
        <v>1</v>
      </c>
      <c r="E2" s="1" t="s">
        <v>2</v>
      </c>
      <c r="F2" s="1" t="s">
        <v>4</v>
      </c>
      <c r="G2" s="1" t="s">
        <v>4</v>
      </c>
      <c r="H2" s="1" t="s">
        <v>3</v>
      </c>
      <c r="I2" s="1" t="s">
        <v>5</v>
      </c>
      <c r="J2" s="1" t="s">
        <v>6</v>
      </c>
      <c r="K2" s="1" t="s">
        <v>8</v>
      </c>
      <c r="L2" s="1" t="s">
        <v>7</v>
      </c>
      <c r="M2" s="1" t="s">
        <v>9</v>
      </c>
      <c r="N2" s="1" t="s">
        <v>10</v>
      </c>
      <c r="O2" s="1" t="s">
        <v>11</v>
      </c>
      <c r="P2" s="1" t="s">
        <v>0</v>
      </c>
      <c r="Q2" s="1" t="s">
        <v>1</v>
      </c>
      <c r="R2" s="1" t="s">
        <v>51</v>
      </c>
      <c r="S2" s="1" t="s">
        <v>52</v>
      </c>
      <c r="T2" s="1"/>
      <c r="V2" s="1" t="s">
        <v>53</v>
      </c>
      <c r="W2" s="1" t="s">
        <v>53</v>
      </c>
    </row>
    <row r="3" spans="1:23" x14ac:dyDescent="0.25">
      <c r="A3" s="1" t="s">
        <v>2</v>
      </c>
      <c r="B3" s="2">
        <v>0</v>
      </c>
      <c r="C3" s="2">
        <v>0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0</v>
      </c>
      <c r="T3" s="1" t="s">
        <v>14</v>
      </c>
      <c r="U3" s="3">
        <v>0</v>
      </c>
      <c r="V3">
        <v>2</v>
      </c>
      <c r="W3">
        <v>0</v>
      </c>
    </row>
    <row r="4" spans="1:23" x14ac:dyDescent="0.25">
      <c r="A4" s="1" t="s">
        <v>3</v>
      </c>
      <c r="B4" s="2">
        <v>0</v>
      </c>
      <c r="C4" s="3">
        <v>1</v>
      </c>
      <c r="D4" s="3">
        <v>0</v>
      </c>
      <c r="E4" s="2">
        <v>0</v>
      </c>
      <c r="F4" s="2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  <c r="T4" s="1"/>
      <c r="U4" s="3">
        <v>0</v>
      </c>
      <c r="V4">
        <v>3</v>
      </c>
      <c r="W4">
        <v>1</v>
      </c>
    </row>
    <row r="5" spans="1:23" x14ac:dyDescent="0.25">
      <c r="A5" s="1" t="s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  <c r="T5" s="1"/>
      <c r="U5" s="3">
        <v>0</v>
      </c>
      <c r="V5">
        <v>4</v>
      </c>
      <c r="W5">
        <v>2</v>
      </c>
    </row>
    <row r="6" spans="1:23" x14ac:dyDescent="0.2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3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T6" s="1"/>
      <c r="U6" s="2">
        <v>0</v>
      </c>
      <c r="V6">
        <v>5</v>
      </c>
      <c r="W6">
        <v>3</v>
      </c>
    </row>
    <row r="7" spans="1:23" x14ac:dyDescent="0.25">
      <c r="A7" s="1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3">
        <v>1</v>
      </c>
      <c r="H7" s="2">
        <v>0</v>
      </c>
      <c r="I7" s="2">
        <v>0</v>
      </c>
      <c r="J7" s="2">
        <v>0</v>
      </c>
      <c r="K7" s="2">
        <v>0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  <c r="T7" s="1"/>
      <c r="U7" s="3">
        <v>0</v>
      </c>
      <c r="V7">
        <v>6</v>
      </c>
      <c r="W7">
        <v>4</v>
      </c>
    </row>
    <row r="8" spans="1:23" x14ac:dyDescent="0.25">
      <c r="A8" s="1" t="s">
        <v>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">
        <v>1</v>
      </c>
      <c r="L8" s="2">
        <v>0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  <c r="T8" s="1"/>
      <c r="U8" s="3">
        <v>0</v>
      </c>
      <c r="V8">
        <v>7</v>
      </c>
      <c r="W8">
        <v>5</v>
      </c>
    </row>
    <row r="9" spans="1:23" x14ac:dyDescent="0.25">
      <c r="A9" s="1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  <c r="T9" s="1"/>
      <c r="U9" s="3">
        <v>0</v>
      </c>
      <c r="V9">
        <v>8</v>
      </c>
      <c r="W9">
        <v>6</v>
      </c>
    </row>
    <row r="10" spans="1:23" x14ac:dyDescent="0.25">
      <c r="A10" s="1" t="s">
        <v>10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3">
        <v>1</v>
      </c>
      <c r="O10" s="2">
        <v>0</v>
      </c>
      <c r="P10" s="2">
        <v>0</v>
      </c>
      <c r="Q10" s="2">
        <v>0</v>
      </c>
      <c r="R10" s="2">
        <v>1</v>
      </c>
      <c r="S10" s="2">
        <v>0</v>
      </c>
      <c r="T10" s="1" t="s">
        <v>15</v>
      </c>
      <c r="U10" s="2">
        <v>0</v>
      </c>
      <c r="V10">
        <v>9</v>
      </c>
      <c r="W10">
        <v>7</v>
      </c>
    </row>
    <row r="11" spans="1:23" x14ac:dyDescent="0.25">
      <c r="A11" s="1" t="s">
        <v>24</v>
      </c>
      <c r="B11" s="2">
        <v>0</v>
      </c>
      <c r="C11" s="2">
        <v>0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3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1"/>
      <c r="U11" s="2">
        <v>0</v>
      </c>
      <c r="V11">
        <v>10</v>
      </c>
      <c r="W11">
        <v>8</v>
      </c>
    </row>
    <row r="12" spans="1:23" x14ac:dyDescent="0.25">
      <c r="A12" s="1" t="s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3">
        <v>0</v>
      </c>
      <c r="O12" s="2">
        <v>0</v>
      </c>
      <c r="P12" s="2">
        <v>1</v>
      </c>
      <c r="Q12" s="2">
        <v>1</v>
      </c>
      <c r="R12" s="2">
        <v>0</v>
      </c>
      <c r="S12" s="2">
        <v>1</v>
      </c>
      <c r="T12" s="1"/>
      <c r="U12" s="2">
        <v>1</v>
      </c>
      <c r="V12">
        <v>11</v>
      </c>
      <c r="W12">
        <v>9</v>
      </c>
    </row>
    <row r="13" spans="1:23" x14ac:dyDescent="0.25">
      <c r="A13" s="1" t="s">
        <v>16</v>
      </c>
      <c r="B13" s="1">
        <f>B3*1+B4*2+B5*4+B6*8+B7*16+B8*32+B9*64+B10*128+B11*256+B12*512</f>
        <v>0</v>
      </c>
      <c r="C13" s="1">
        <f t="shared" ref="C13:U13" si="0">C3*1+C4*2+C5*4+C6*8+C7*16+C8*32+C9*64+C10*128+C11*256+C12*512</f>
        <v>2</v>
      </c>
      <c r="D13" s="1">
        <f t="shared" si="0"/>
        <v>257</v>
      </c>
      <c r="E13" s="1">
        <f t="shared" si="0"/>
        <v>1</v>
      </c>
      <c r="F13" s="1">
        <f t="shared" si="0"/>
        <v>259</v>
      </c>
      <c r="G13" s="1">
        <f t="shared" si="0"/>
        <v>19</v>
      </c>
      <c r="H13" s="1">
        <f t="shared" si="0"/>
        <v>3</v>
      </c>
      <c r="I13" s="1">
        <f t="shared" si="0"/>
        <v>15</v>
      </c>
      <c r="J13" s="1">
        <f t="shared" si="0"/>
        <v>7</v>
      </c>
      <c r="K13" s="1">
        <f t="shared" si="0"/>
        <v>39</v>
      </c>
      <c r="L13" s="1">
        <f t="shared" si="0"/>
        <v>23</v>
      </c>
      <c r="M13" s="1">
        <f t="shared" si="0"/>
        <v>55</v>
      </c>
      <c r="N13" s="1">
        <f t="shared" si="0"/>
        <v>247</v>
      </c>
      <c r="O13" s="1">
        <f t="shared" si="0"/>
        <v>119</v>
      </c>
      <c r="P13" s="1">
        <f t="shared" si="0"/>
        <v>639</v>
      </c>
      <c r="Q13" s="1">
        <f t="shared" si="0"/>
        <v>631</v>
      </c>
      <c r="R13" s="1">
        <f t="shared" si="0"/>
        <v>128</v>
      </c>
      <c r="S13" s="1">
        <f t="shared" si="0"/>
        <v>512</v>
      </c>
      <c r="T13" s="1"/>
      <c r="U13" s="1">
        <f t="shared" si="0"/>
        <v>512</v>
      </c>
    </row>
    <row r="16" spans="1:23" x14ac:dyDescent="0.25">
      <c r="A16" s="1" t="s">
        <v>25</v>
      </c>
      <c r="C16" t="s">
        <v>50</v>
      </c>
      <c r="D16">
        <v>3.3</v>
      </c>
    </row>
    <row r="17" spans="1:7" x14ac:dyDescent="0.25">
      <c r="A17" s="1" t="s">
        <v>26</v>
      </c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35</v>
      </c>
    </row>
    <row r="18" spans="1:7" x14ac:dyDescent="0.25">
      <c r="A18">
        <v>1000</v>
      </c>
      <c r="B18">
        <v>10000</v>
      </c>
      <c r="C18">
        <v>3.02</v>
      </c>
      <c r="D18">
        <f>1024*C18/D16</f>
        <v>937.11515151515152</v>
      </c>
      <c r="E18">
        <f>(D18+D19)/2</f>
        <v>726.10909090909092</v>
      </c>
      <c r="F18" s="4" t="s">
        <v>56</v>
      </c>
      <c r="G18" s="4" t="s">
        <v>57</v>
      </c>
    </row>
    <row r="19" spans="1:7" x14ac:dyDescent="0.25">
      <c r="A19">
        <v>10000</v>
      </c>
      <c r="B19">
        <f>B18</f>
        <v>10000</v>
      </c>
      <c r="C19">
        <v>1.66</v>
      </c>
      <c r="D19">
        <f>1024*C19/D16</f>
        <v>515.10303030303032</v>
      </c>
      <c r="E19">
        <f>(D19+D20)/2</f>
        <v>304.09696969696972</v>
      </c>
      <c r="F19" s="4" t="s">
        <v>32</v>
      </c>
      <c r="G19" s="4" t="s">
        <v>58</v>
      </c>
    </row>
    <row r="20" spans="1:7" x14ac:dyDescent="0.25">
      <c r="A20">
        <v>100000</v>
      </c>
      <c r="B20">
        <f>B19</f>
        <v>10000</v>
      </c>
      <c r="C20">
        <v>0.3</v>
      </c>
      <c r="D20">
        <f>1024*C20/D16</f>
        <v>93.090909090909093</v>
      </c>
      <c r="E20">
        <f t="shared" ref="E20:E21" si="1">(D20+D21)/2</f>
        <v>64.045454545454547</v>
      </c>
      <c r="F20" s="4" t="s">
        <v>34</v>
      </c>
      <c r="G20" s="4" t="s">
        <v>59</v>
      </c>
    </row>
    <row r="21" spans="1:7" x14ac:dyDescent="0.25">
      <c r="D21">
        <v>35</v>
      </c>
      <c r="E21">
        <f t="shared" si="1"/>
        <v>17.5</v>
      </c>
      <c r="F21" s="4" t="s">
        <v>33</v>
      </c>
      <c r="G21" s="4" t="s">
        <v>60</v>
      </c>
    </row>
  </sheetData>
  <conditionalFormatting sqref="B3:S12 U3:U12">
    <cfRule type="cellIs" dxfId="1" priority="1" operator="lessThan">
      <formula>1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6131-CF93-3347-A38E-D68F81AD74C7}">
  <dimension ref="A1:H3"/>
  <sheetViews>
    <sheetView workbookViewId="0">
      <selection activeCell="D4" sqref="D4"/>
    </sheetView>
  </sheetViews>
  <sheetFormatPr defaultColWidth="11.42578125" defaultRowHeight="15" x14ac:dyDescent="0.25"/>
  <cols>
    <col min="1" max="1" width="18.28515625" bestFit="1" customWidth="1"/>
    <col min="2" max="2" width="18.28515625" customWidth="1"/>
    <col min="3" max="3" width="15" bestFit="1" customWidth="1"/>
  </cols>
  <sheetData>
    <row r="1" spans="1:8" x14ac:dyDescent="0.25">
      <c r="A1" t="s">
        <v>36</v>
      </c>
      <c r="B1" t="s">
        <v>43</v>
      </c>
      <c r="C1" t="s">
        <v>37</v>
      </c>
      <c r="D1" t="s">
        <v>38</v>
      </c>
      <c r="E1" t="s">
        <v>39</v>
      </c>
      <c r="F1" t="s">
        <v>40</v>
      </c>
      <c r="G1" t="s">
        <v>13</v>
      </c>
      <c r="H1" t="s">
        <v>41</v>
      </c>
    </row>
    <row r="2" spans="1:8" x14ac:dyDescent="0.25">
      <c r="A2" t="s">
        <v>42</v>
      </c>
      <c r="B2" t="s">
        <v>44</v>
      </c>
      <c r="C2" t="s">
        <v>45</v>
      </c>
      <c r="D2">
        <v>21.36</v>
      </c>
      <c r="E2">
        <v>1</v>
      </c>
      <c r="F2">
        <f>D2*E2</f>
        <v>21.36</v>
      </c>
      <c r="G2" t="s">
        <v>46</v>
      </c>
      <c r="H2" t="s">
        <v>48</v>
      </c>
    </row>
    <row r="3" spans="1:8" x14ac:dyDescent="0.25">
      <c r="A3" t="s">
        <v>42</v>
      </c>
      <c r="B3" t="s">
        <v>44</v>
      </c>
      <c r="C3" t="s">
        <v>49</v>
      </c>
      <c r="E3">
        <v>1</v>
      </c>
      <c r="F3">
        <f>D3*E3</f>
        <v>0</v>
      </c>
      <c r="G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Leonardo</vt:lpstr>
      <vt:lpstr>Doppler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2020-10-21T10:04:34Z</dcterms:created>
  <dcterms:modified xsi:type="dcterms:W3CDTF">2022-03-31T21:42:27Z</dcterms:modified>
</cp:coreProperties>
</file>