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pe03/Dropbox/Teaching_MSc_MRes/QM PG 2017/QM PG 2017 Methods Lectures/QM PG 2017 - Lecture 3/"/>
    </mc:Choice>
  </mc:AlternateContent>
  <bookViews>
    <workbookView xWindow="2000" yWindow="1120" windowWidth="24560" windowHeight="13120" tabRatio="500" activeTab="3"/>
  </bookViews>
  <sheets>
    <sheet name="Citation" sheetId="4" r:id="rId1"/>
    <sheet name="Height vs Handspan Data" sheetId="3" r:id="rId2"/>
    <sheet name="Experimental Stopping Distances" sheetId="2" r:id="rId3"/>
    <sheet name="Mens200mTimes" sheetId="7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I64" i="7"/>
  <c r="I31" i="7"/>
  <c r="I32" i="7"/>
  <c r="D2" i="7"/>
  <c r="E2" i="7"/>
  <c r="F2" i="7"/>
  <c r="D3" i="7"/>
  <c r="E3" i="7"/>
  <c r="F3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I63" i="7"/>
  <c r="G30" i="2"/>
  <c r="G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D64" i="2"/>
  <c r="D63" i="2"/>
  <c r="D62" i="2"/>
  <c r="D6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I64" i="3"/>
  <c r="I31" i="3"/>
  <c r="I32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I63" i="3"/>
</calcChain>
</file>

<file path=xl/sharedStrings.xml><?xml version="1.0" encoding="utf-8"?>
<sst xmlns="http://schemas.openxmlformats.org/spreadsheetml/2006/main" count="254" uniqueCount="59">
  <si>
    <t>StopDist</t>
  </si>
  <si>
    <t>Speed</t>
  </si>
  <si>
    <t xml:space="preserve">Data from American Automobile Association (Defensive Driving: Managing Time and Space, 1991) </t>
  </si>
  <si>
    <t>Empirically determined relationship between stopping distance ( y = distance, in feet) and the speed of a car (x = speed, in miles per hour)</t>
  </si>
  <si>
    <t>Sex</t>
  </si>
  <si>
    <t>Female</t>
  </si>
  <si>
    <t>Male</t>
  </si>
  <si>
    <t>The data in these sheets is taken from onlinecourses.science.psu.edu/stat501</t>
  </si>
  <si>
    <t>Year</t>
  </si>
  <si>
    <t>HandSpan (cm)</t>
  </si>
  <si>
    <t>Height (cm)</t>
  </si>
  <si>
    <t>Men200m (secs)</t>
  </si>
  <si>
    <t>Winning times of Olympic men's 200m in the 20th century</t>
  </si>
  <si>
    <t>Measurements from 167 adults</t>
  </si>
  <si>
    <t>m</t>
  </si>
  <si>
    <t>Calculate the regression equation: y_hat = m x + c</t>
  </si>
  <si>
    <t>c</t>
  </si>
  <si>
    <t>So the equation is:</t>
  </si>
  <si>
    <t>y_hat = 0.351 x - 38.1</t>
  </si>
  <si>
    <t>Fitted Handspan</t>
  </si>
  <si>
    <t>Visualise the data and add a linear regression line:</t>
  </si>
  <si>
    <t>Consider the LINE conditions.</t>
  </si>
  <si>
    <t>Residuals</t>
  </si>
  <si>
    <t>I: Residuals appear to be independent (there is no obvious pattern)</t>
  </si>
  <si>
    <t>N: Residuals appear to be normally distributed (they are at least roughly symmetrical about 0)</t>
  </si>
  <si>
    <t>E: The spread appears to be roughly equal for all fitted values.</t>
  </si>
  <si>
    <t>LINE Conditions met, so linear regression is valid.</t>
  </si>
  <si>
    <t>Regression Statistics:</t>
  </si>
  <si>
    <t>Sq Residuals</t>
  </si>
  <si>
    <t>MSE</t>
  </si>
  <si>
    <t>Rsq</t>
  </si>
  <si>
    <t>(Set significance of 0.05)</t>
  </si>
  <si>
    <t>Interpretation:</t>
  </si>
  <si>
    <t>The p-value is less than the significance, so we can conclude that there is a linear relationship between the two data series.</t>
  </si>
  <si>
    <t>Height appears to explain about 55% of the variation in handspan.</t>
  </si>
  <si>
    <t>Specifically, a 1 cm increase in height roughly corresponds to a 0.351 cm increase in handspan.</t>
  </si>
  <si>
    <t>F-Test p_value</t>
  </si>
  <si>
    <t>0.000</t>
  </si>
  <si>
    <t>[Calculated in Python]</t>
  </si>
  <si>
    <t>y_hat = 3.14 x - 20.3</t>
  </si>
  <si>
    <t>L: There appears to be a linear relationship (with considerable noise)</t>
  </si>
  <si>
    <t>L: It does not look like a linear relationship would be the best fit for this data. A superlinear power law or exponential relationship may be present.</t>
  </si>
  <si>
    <t>Validity conditions not met, so linear regression is not valid.</t>
  </si>
  <si>
    <t>The residuals vs fits plot exhibits a clear pattern (generally, negative residuals for the lowest and highest fitted values, positive residuals for more central fitted values)</t>
  </si>
  <si>
    <t>This is strong evidence that there is no linear relationship.</t>
  </si>
  <si>
    <t>(In fact there is a quadratic equation that relates speed and stopping distance - i.e. a superlinear power law)</t>
  </si>
  <si>
    <t>We will check whether height (x) can be used to explain handspan (y) by means of a linear relationship.</t>
  </si>
  <si>
    <t>Years since 1900</t>
  </si>
  <si>
    <t>(This data could also be separated into male and female subsets, and each analysed separately)</t>
  </si>
  <si>
    <t>We will check whether speed (x) can be used to explain stopping distance (y) by means of a linear relationship.</t>
  </si>
  <si>
    <t>We will check whether the year (expressed in years since 1900) (x) can be used to explain Men's 200m times (y) by means of a linear relationship.</t>
  </si>
  <si>
    <t>y_hat = -0.0283 x +22.2</t>
  </si>
  <si>
    <t>L: There appears to be a linear relationship (with some noise)</t>
  </si>
  <si>
    <t>The p-value is less than the significance, so we might conclude that there is a linear relationship between the two data series.</t>
  </si>
  <si>
    <t>Year appears to explain about 90% of the variation in the winning 200m times. Apparently a very strong relationship.</t>
  </si>
  <si>
    <t>However, there is reason to believe that a linear relationship is actually not appropriate.</t>
  </si>
  <si>
    <t>Although the relationship appears to be linear for this period, clearly, times cannot continue to drop in a linear manner (this would suggest times of 0s by around the year 2684)</t>
  </si>
  <si>
    <t>It seems likely that, with more data, the relationships would have some other form (e.g a negative power law), exhibiting in a slowing of the rate of improvement seen in the twentieth century.</t>
  </si>
  <si>
    <t>Specifically, the winning time appears to drop by approximately 0.0284 seconds a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</si>
</sst>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'Height vs Handspan Data'!$C$1</c:f>
              <c:strCache>
                <c:ptCount val="1"/>
                <c:pt idx="0">
                  <c:v>HandSpan (cm)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'Height vs Handspan Data'!$B$2:$B$168</c:f>
              <c:numCache>
                <c:formatCode>General</c:formatCode>
                <c:ptCount val="167"/>
                <c:pt idx="0">
                  <c:v>168.0</c:v>
                </c:pt>
                <c:pt idx="1">
                  <c:v>171.0</c:v>
                </c:pt>
                <c:pt idx="2">
                  <c:v>173.0</c:v>
                </c:pt>
                <c:pt idx="3">
                  <c:v>164.0</c:v>
                </c:pt>
                <c:pt idx="4">
                  <c:v>168.0</c:v>
                </c:pt>
                <c:pt idx="5">
                  <c:v>159.0</c:v>
                </c:pt>
                <c:pt idx="6">
                  <c:v>173.0</c:v>
                </c:pt>
                <c:pt idx="7">
                  <c:v>175.0</c:v>
                </c:pt>
                <c:pt idx="8">
                  <c:v>165.0</c:v>
                </c:pt>
                <c:pt idx="9">
                  <c:v>169.0</c:v>
                </c:pt>
                <c:pt idx="10">
                  <c:v>169.0</c:v>
                </c:pt>
                <c:pt idx="11">
                  <c:v>164.0</c:v>
                </c:pt>
                <c:pt idx="12">
                  <c:v>167.0</c:v>
                </c:pt>
                <c:pt idx="13">
                  <c:v>167.0</c:v>
                </c:pt>
                <c:pt idx="14">
                  <c:v>169.0</c:v>
                </c:pt>
                <c:pt idx="15">
                  <c:v>173.0</c:v>
                </c:pt>
                <c:pt idx="16">
                  <c:v>162.0</c:v>
                </c:pt>
                <c:pt idx="17">
                  <c:v>169.0</c:v>
                </c:pt>
                <c:pt idx="18">
                  <c:v>164.0</c:v>
                </c:pt>
                <c:pt idx="19">
                  <c:v>174.0</c:v>
                </c:pt>
                <c:pt idx="20">
                  <c:v>173.0</c:v>
                </c:pt>
                <c:pt idx="21">
                  <c:v>166.0</c:v>
                </c:pt>
                <c:pt idx="22">
                  <c:v>174.0</c:v>
                </c:pt>
                <c:pt idx="23">
                  <c:v>173.0</c:v>
                </c:pt>
                <c:pt idx="24">
                  <c:v>169.0</c:v>
                </c:pt>
                <c:pt idx="25">
                  <c:v>164.0</c:v>
                </c:pt>
                <c:pt idx="26">
                  <c:v>167.0</c:v>
                </c:pt>
                <c:pt idx="27">
                  <c:v>160.0</c:v>
                </c:pt>
                <c:pt idx="28">
                  <c:v>175.0</c:v>
                </c:pt>
                <c:pt idx="29">
                  <c:v>164.0</c:v>
                </c:pt>
                <c:pt idx="30">
                  <c:v>167.0</c:v>
                </c:pt>
                <c:pt idx="31">
                  <c:v>167.0</c:v>
                </c:pt>
                <c:pt idx="32">
                  <c:v>166.0</c:v>
                </c:pt>
                <c:pt idx="33">
                  <c:v>162.0</c:v>
                </c:pt>
                <c:pt idx="34">
                  <c:v>172.0</c:v>
                </c:pt>
                <c:pt idx="35">
                  <c:v>171.0</c:v>
                </c:pt>
                <c:pt idx="36">
                  <c:v>161.0</c:v>
                </c:pt>
                <c:pt idx="37">
                  <c:v>163.0</c:v>
                </c:pt>
                <c:pt idx="38">
                  <c:v>166.0</c:v>
                </c:pt>
                <c:pt idx="39">
                  <c:v>171.0</c:v>
                </c:pt>
                <c:pt idx="40">
                  <c:v>171.0</c:v>
                </c:pt>
                <c:pt idx="41">
                  <c:v>166.0</c:v>
                </c:pt>
                <c:pt idx="42">
                  <c:v>170.0</c:v>
                </c:pt>
                <c:pt idx="43">
                  <c:v>167.0</c:v>
                </c:pt>
                <c:pt idx="44">
                  <c:v>169.0</c:v>
                </c:pt>
                <c:pt idx="45">
                  <c:v>167.0</c:v>
                </c:pt>
                <c:pt idx="46">
                  <c:v>168.0</c:v>
                </c:pt>
                <c:pt idx="47">
                  <c:v>167.0</c:v>
                </c:pt>
                <c:pt idx="48">
                  <c:v>168.0</c:v>
                </c:pt>
                <c:pt idx="49">
                  <c:v>171.0</c:v>
                </c:pt>
                <c:pt idx="50">
                  <c:v>170.0</c:v>
                </c:pt>
                <c:pt idx="51">
                  <c:v>174.0</c:v>
                </c:pt>
                <c:pt idx="52">
                  <c:v>160.0</c:v>
                </c:pt>
                <c:pt idx="53">
                  <c:v>165.0</c:v>
                </c:pt>
                <c:pt idx="54">
                  <c:v>172.0</c:v>
                </c:pt>
                <c:pt idx="55">
                  <c:v>176.0</c:v>
                </c:pt>
                <c:pt idx="56">
                  <c:v>166.0</c:v>
                </c:pt>
                <c:pt idx="57">
                  <c:v>164.5</c:v>
                </c:pt>
                <c:pt idx="58">
                  <c:v>171.0</c:v>
                </c:pt>
                <c:pt idx="59">
                  <c:v>169.0</c:v>
                </c:pt>
                <c:pt idx="60">
                  <c:v>164.0</c:v>
                </c:pt>
                <c:pt idx="61">
                  <c:v>165.0</c:v>
                </c:pt>
                <c:pt idx="62">
                  <c:v>174.0</c:v>
                </c:pt>
                <c:pt idx="63">
                  <c:v>168.0</c:v>
                </c:pt>
                <c:pt idx="64">
                  <c:v>168.0</c:v>
                </c:pt>
                <c:pt idx="65">
                  <c:v>169.0</c:v>
                </c:pt>
                <c:pt idx="66">
                  <c:v>168.0</c:v>
                </c:pt>
                <c:pt idx="67">
                  <c:v>167.0</c:v>
                </c:pt>
                <c:pt idx="68">
                  <c:v>161.5</c:v>
                </c:pt>
                <c:pt idx="69">
                  <c:v>163.0</c:v>
                </c:pt>
                <c:pt idx="70">
                  <c:v>167.0</c:v>
                </c:pt>
                <c:pt idx="71">
                  <c:v>171.0</c:v>
                </c:pt>
                <c:pt idx="72">
                  <c:v>173.0</c:v>
                </c:pt>
                <c:pt idx="73">
                  <c:v>163.0</c:v>
                </c:pt>
                <c:pt idx="74">
                  <c:v>161.0</c:v>
                </c:pt>
                <c:pt idx="75">
                  <c:v>167.0</c:v>
                </c:pt>
                <c:pt idx="76">
                  <c:v>172.0</c:v>
                </c:pt>
                <c:pt idx="77">
                  <c:v>172.0</c:v>
                </c:pt>
                <c:pt idx="78">
                  <c:v>168.0</c:v>
                </c:pt>
                <c:pt idx="79">
                  <c:v>166.0</c:v>
                </c:pt>
                <c:pt idx="80">
                  <c:v>167.0</c:v>
                </c:pt>
                <c:pt idx="81">
                  <c:v>167.0</c:v>
                </c:pt>
                <c:pt idx="82">
                  <c:v>172.0</c:v>
                </c:pt>
                <c:pt idx="83">
                  <c:v>167.5</c:v>
                </c:pt>
                <c:pt idx="84">
                  <c:v>163.75</c:v>
                </c:pt>
                <c:pt idx="85">
                  <c:v>172.0</c:v>
                </c:pt>
                <c:pt idx="86">
                  <c:v>169.0</c:v>
                </c:pt>
                <c:pt idx="87">
                  <c:v>168.0</c:v>
                </c:pt>
                <c:pt idx="88">
                  <c:v>171.0</c:v>
                </c:pt>
                <c:pt idx="89">
                  <c:v>171.0</c:v>
                </c:pt>
                <c:pt idx="90">
                  <c:v>163.0</c:v>
                </c:pt>
                <c:pt idx="91">
                  <c:v>170.0</c:v>
                </c:pt>
                <c:pt idx="92">
                  <c:v>168.0</c:v>
                </c:pt>
                <c:pt idx="93">
                  <c:v>167.5</c:v>
                </c:pt>
                <c:pt idx="94">
                  <c:v>175.0</c:v>
                </c:pt>
                <c:pt idx="95">
                  <c:v>174.0</c:v>
                </c:pt>
                <c:pt idx="96">
                  <c:v>171.0</c:v>
                </c:pt>
                <c:pt idx="97">
                  <c:v>171.0</c:v>
                </c:pt>
                <c:pt idx="98">
                  <c:v>164.0</c:v>
                </c:pt>
                <c:pt idx="99">
                  <c:v>171.0</c:v>
                </c:pt>
                <c:pt idx="100">
                  <c:v>169.0</c:v>
                </c:pt>
                <c:pt idx="101">
                  <c:v>165.0</c:v>
                </c:pt>
                <c:pt idx="102">
                  <c:v>169.0</c:v>
                </c:pt>
                <c:pt idx="103">
                  <c:v>163.0</c:v>
                </c:pt>
                <c:pt idx="104">
                  <c:v>170.0</c:v>
                </c:pt>
                <c:pt idx="105">
                  <c:v>171.0</c:v>
                </c:pt>
                <c:pt idx="106">
                  <c:v>164.0</c:v>
                </c:pt>
                <c:pt idx="107">
                  <c:v>163.0</c:v>
                </c:pt>
                <c:pt idx="108">
                  <c:v>165.0</c:v>
                </c:pt>
                <c:pt idx="109">
                  <c:v>166.0</c:v>
                </c:pt>
                <c:pt idx="110">
                  <c:v>166.0</c:v>
                </c:pt>
                <c:pt idx="111">
                  <c:v>165.0</c:v>
                </c:pt>
                <c:pt idx="112">
                  <c:v>167.5</c:v>
                </c:pt>
                <c:pt idx="113">
                  <c:v>157.0</c:v>
                </c:pt>
                <c:pt idx="114">
                  <c:v>172.0</c:v>
                </c:pt>
                <c:pt idx="115">
                  <c:v>164.0</c:v>
                </c:pt>
                <c:pt idx="116">
                  <c:v>167.0</c:v>
                </c:pt>
                <c:pt idx="117">
                  <c:v>168.0</c:v>
                </c:pt>
                <c:pt idx="118">
                  <c:v>163.0</c:v>
                </c:pt>
                <c:pt idx="119">
                  <c:v>167.0</c:v>
                </c:pt>
                <c:pt idx="120">
                  <c:v>166.0</c:v>
                </c:pt>
                <c:pt idx="121">
                  <c:v>172.0</c:v>
                </c:pt>
                <c:pt idx="122">
                  <c:v>174.0</c:v>
                </c:pt>
                <c:pt idx="123">
                  <c:v>169.0</c:v>
                </c:pt>
                <c:pt idx="124">
                  <c:v>168.0</c:v>
                </c:pt>
                <c:pt idx="125">
                  <c:v>165.0</c:v>
                </c:pt>
                <c:pt idx="126">
                  <c:v>164.0</c:v>
                </c:pt>
                <c:pt idx="127">
                  <c:v>167.0</c:v>
                </c:pt>
                <c:pt idx="128">
                  <c:v>174.0</c:v>
                </c:pt>
                <c:pt idx="129">
                  <c:v>173.0</c:v>
                </c:pt>
                <c:pt idx="130">
                  <c:v>164.0</c:v>
                </c:pt>
                <c:pt idx="131">
                  <c:v>176.0</c:v>
                </c:pt>
                <c:pt idx="132">
                  <c:v>168.0</c:v>
                </c:pt>
                <c:pt idx="133">
                  <c:v>176.0</c:v>
                </c:pt>
                <c:pt idx="134">
                  <c:v>164.25</c:v>
                </c:pt>
                <c:pt idx="135">
                  <c:v>169.0</c:v>
                </c:pt>
                <c:pt idx="136">
                  <c:v>175.0</c:v>
                </c:pt>
                <c:pt idx="137">
                  <c:v>161.5</c:v>
                </c:pt>
                <c:pt idx="138">
                  <c:v>169.0</c:v>
                </c:pt>
                <c:pt idx="139">
                  <c:v>167.0</c:v>
                </c:pt>
                <c:pt idx="140">
                  <c:v>174.0</c:v>
                </c:pt>
                <c:pt idx="141">
                  <c:v>174.0</c:v>
                </c:pt>
                <c:pt idx="142">
                  <c:v>171.0</c:v>
                </c:pt>
                <c:pt idx="143">
                  <c:v>171.0</c:v>
                </c:pt>
                <c:pt idx="144">
                  <c:v>163.0</c:v>
                </c:pt>
                <c:pt idx="145">
                  <c:v>167.0</c:v>
                </c:pt>
                <c:pt idx="146">
                  <c:v>165.0</c:v>
                </c:pt>
                <c:pt idx="147">
                  <c:v>168.0</c:v>
                </c:pt>
                <c:pt idx="148">
                  <c:v>167.0</c:v>
                </c:pt>
                <c:pt idx="149">
                  <c:v>173.0</c:v>
                </c:pt>
                <c:pt idx="150">
                  <c:v>178.0</c:v>
                </c:pt>
                <c:pt idx="151">
                  <c:v>162.0</c:v>
                </c:pt>
                <c:pt idx="152">
                  <c:v>170.0</c:v>
                </c:pt>
                <c:pt idx="153">
                  <c:v>164.0</c:v>
                </c:pt>
                <c:pt idx="154">
                  <c:v>164.0</c:v>
                </c:pt>
                <c:pt idx="155">
                  <c:v>172.0</c:v>
                </c:pt>
                <c:pt idx="156">
                  <c:v>174.0</c:v>
                </c:pt>
                <c:pt idx="157">
                  <c:v>170.0</c:v>
                </c:pt>
                <c:pt idx="158">
                  <c:v>170.0</c:v>
                </c:pt>
                <c:pt idx="159">
                  <c:v>162.0</c:v>
                </c:pt>
                <c:pt idx="160">
                  <c:v>164.0</c:v>
                </c:pt>
                <c:pt idx="161">
                  <c:v>166.0</c:v>
                </c:pt>
                <c:pt idx="162">
                  <c:v>160.0</c:v>
                </c:pt>
                <c:pt idx="163">
                  <c:v>173.0</c:v>
                </c:pt>
                <c:pt idx="164">
                  <c:v>166.0</c:v>
                </c:pt>
                <c:pt idx="165">
                  <c:v>168.0</c:v>
                </c:pt>
                <c:pt idx="166">
                  <c:v>173.0</c:v>
                </c:pt>
              </c:numCache>
            </c:numRef>
          </c:xVal>
          <c:yVal>
            <c:numRef>
              <c:f>'Height vs Handspan Data'!$C$2:$C$168</c:f>
              <c:numCache>
                <c:formatCode>General</c:formatCode>
                <c:ptCount val="167"/>
                <c:pt idx="0">
                  <c:v>21.5</c:v>
                </c:pt>
                <c:pt idx="1">
                  <c:v>23.5</c:v>
                </c:pt>
                <c:pt idx="2">
                  <c:v>22.5</c:v>
                </c:pt>
                <c:pt idx="3">
                  <c:v>18.0</c:v>
                </c:pt>
                <c:pt idx="4">
                  <c:v>23.5</c:v>
                </c:pt>
                <c:pt idx="5">
                  <c:v>20.0</c:v>
                </c:pt>
                <c:pt idx="6">
                  <c:v>23.0</c:v>
                </c:pt>
                <c:pt idx="7">
                  <c:v>24.5</c:v>
                </c:pt>
                <c:pt idx="8">
                  <c:v>21.0</c:v>
                </c:pt>
                <c:pt idx="9">
                  <c:v>20.5</c:v>
                </c:pt>
                <c:pt idx="10">
                  <c:v>20.5</c:v>
                </c:pt>
                <c:pt idx="11">
                  <c:v>18.5</c:v>
                </c:pt>
                <c:pt idx="12">
                  <c:v>21.0</c:v>
                </c:pt>
                <c:pt idx="13">
                  <c:v>19.5</c:v>
                </c:pt>
                <c:pt idx="14">
                  <c:v>22.0</c:v>
                </c:pt>
                <c:pt idx="15">
                  <c:v>22.0</c:v>
                </c:pt>
                <c:pt idx="16">
                  <c:v>20.0</c:v>
                </c:pt>
                <c:pt idx="17">
                  <c:v>22.5</c:v>
                </c:pt>
                <c:pt idx="18">
                  <c:v>18.5</c:v>
                </c:pt>
                <c:pt idx="19">
                  <c:v>21.5</c:v>
                </c:pt>
                <c:pt idx="20">
                  <c:v>24.5</c:v>
                </c:pt>
                <c:pt idx="21">
                  <c:v>20.5</c:v>
                </c:pt>
                <c:pt idx="22">
                  <c:v>24.5</c:v>
                </c:pt>
                <c:pt idx="23">
                  <c:v>21.0</c:v>
                </c:pt>
                <c:pt idx="24">
                  <c:v>21.0</c:v>
                </c:pt>
                <c:pt idx="25">
                  <c:v>18.5</c:v>
                </c:pt>
                <c:pt idx="26">
                  <c:v>18.0</c:v>
                </c:pt>
                <c:pt idx="27">
                  <c:v>19.5</c:v>
                </c:pt>
                <c:pt idx="28">
                  <c:v>20.5</c:v>
                </c:pt>
                <c:pt idx="29">
                  <c:v>21.0</c:v>
                </c:pt>
                <c:pt idx="30">
                  <c:v>20.0</c:v>
                </c:pt>
                <c:pt idx="31">
                  <c:v>20.0</c:v>
                </c:pt>
                <c:pt idx="32">
                  <c:v>19.0</c:v>
                </c:pt>
                <c:pt idx="33">
                  <c:v>17.0</c:v>
                </c:pt>
                <c:pt idx="34">
                  <c:v>22.0</c:v>
                </c:pt>
                <c:pt idx="35">
                  <c:v>22.0</c:v>
                </c:pt>
                <c:pt idx="36">
                  <c:v>17.5</c:v>
                </c:pt>
                <c:pt idx="37">
                  <c:v>19.0</c:v>
                </c:pt>
                <c:pt idx="38">
                  <c:v>19.0</c:v>
                </c:pt>
                <c:pt idx="39">
                  <c:v>22.0</c:v>
                </c:pt>
                <c:pt idx="40">
                  <c:v>22.0</c:v>
                </c:pt>
                <c:pt idx="41">
                  <c:v>18.5</c:v>
                </c:pt>
                <c:pt idx="42">
                  <c:v>20.0</c:v>
                </c:pt>
                <c:pt idx="43">
                  <c:v>20.5</c:v>
                </c:pt>
                <c:pt idx="44">
                  <c:v>21.0</c:v>
                </c:pt>
                <c:pt idx="45">
                  <c:v>19.5</c:v>
                </c:pt>
                <c:pt idx="46">
                  <c:v>20.0</c:v>
                </c:pt>
                <c:pt idx="47">
                  <c:v>21.5</c:v>
                </c:pt>
                <c:pt idx="48">
                  <c:v>22.5</c:v>
                </c:pt>
                <c:pt idx="49">
                  <c:v>20.0</c:v>
                </c:pt>
                <c:pt idx="50">
                  <c:v>22.5</c:v>
                </c:pt>
                <c:pt idx="51">
                  <c:v>24.5</c:v>
                </c:pt>
                <c:pt idx="52">
                  <c:v>18.5</c:v>
                </c:pt>
                <c:pt idx="53">
                  <c:v>20.0</c:v>
                </c:pt>
                <c:pt idx="54">
                  <c:v>24.0</c:v>
                </c:pt>
                <c:pt idx="55">
                  <c:v>23.5</c:v>
                </c:pt>
                <c:pt idx="56">
                  <c:v>21.0</c:v>
                </c:pt>
                <c:pt idx="57">
                  <c:v>19.5</c:v>
                </c:pt>
                <c:pt idx="58">
                  <c:v>20.0</c:v>
                </c:pt>
                <c:pt idx="59">
                  <c:v>22.5</c:v>
                </c:pt>
                <c:pt idx="60">
                  <c:v>20.0</c:v>
                </c:pt>
                <c:pt idx="61">
                  <c:v>20.0</c:v>
                </c:pt>
                <c:pt idx="62">
                  <c:v>24.0</c:v>
                </c:pt>
                <c:pt idx="63">
                  <c:v>21.0</c:v>
                </c:pt>
                <c:pt idx="64">
                  <c:v>21.5</c:v>
                </c:pt>
                <c:pt idx="65">
                  <c:v>18.5</c:v>
                </c:pt>
                <c:pt idx="66">
                  <c:v>23.0</c:v>
                </c:pt>
                <c:pt idx="67">
                  <c:v>23.0</c:v>
                </c:pt>
                <c:pt idx="68">
                  <c:v>20.5</c:v>
                </c:pt>
                <c:pt idx="69">
                  <c:v>16.5</c:v>
                </c:pt>
                <c:pt idx="70">
                  <c:v>19.5</c:v>
                </c:pt>
                <c:pt idx="71">
                  <c:v>23.0</c:v>
                </c:pt>
                <c:pt idx="72">
                  <c:v>22.5</c:v>
                </c:pt>
                <c:pt idx="73">
                  <c:v>18.5</c:v>
                </c:pt>
                <c:pt idx="74">
                  <c:v>18.5</c:v>
                </c:pt>
                <c:pt idx="75">
                  <c:v>21.5</c:v>
                </c:pt>
                <c:pt idx="76">
                  <c:v>20.5</c:v>
                </c:pt>
                <c:pt idx="77">
                  <c:v>20.5</c:v>
                </c:pt>
                <c:pt idx="78">
                  <c:v>20.0</c:v>
                </c:pt>
                <c:pt idx="79">
                  <c:v>21.0</c:v>
                </c:pt>
                <c:pt idx="80">
                  <c:v>21.5</c:v>
                </c:pt>
                <c:pt idx="81">
                  <c:v>20.5</c:v>
                </c:pt>
                <c:pt idx="82">
                  <c:v>20.5</c:v>
                </c:pt>
                <c:pt idx="83">
                  <c:v>21.0</c:v>
                </c:pt>
                <c:pt idx="84">
                  <c:v>21.5</c:v>
                </c:pt>
                <c:pt idx="85">
                  <c:v>21.5</c:v>
                </c:pt>
                <c:pt idx="86">
                  <c:v>22.5</c:v>
                </c:pt>
                <c:pt idx="87">
                  <c:v>21.0</c:v>
                </c:pt>
                <c:pt idx="88">
                  <c:v>21.0</c:v>
                </c:pt>
                <c:pt idx="89">
                  <c:v>22.0</c:v>
                </c:pt>
                <c:pt idx="90">
                  <c:v>19.0</c:v>
                </c:pt>
                <c:pt idx="91">
                  <c:v>23.0</c:v>
                </c:pt>
                <c:pt idx="92">
                  <c:v>20.5</c:v>
                </c:pt>
                <c:pt idx="93">
                  <c:v>20.5</c:v>
                </c:pt>
                <c:pt idx="94">
                  <c:v>21.0</c:v>
                </c:pt>
                <c:pt idx="95">
                  <c:v>24.0</c:v>
                </c:pt>
                <c:pt idx="96">
                  <c:v>22.0</c:v>
                </c:pt>
                <c:pt idx="97">
                  <c:v>21.0</c:v>
                </c:pt>
                <c:pt idx="98">
                  <c:v>19.5</c:v>
                </c:pt>
                <c:pt idx="99">
                  <c:v>21.0</c:v>
                </c:pt>
                <c:pt idx="100">
                  <c:v>19.5</c:v>
                </c:pt>
                <c:pt idx="101">
                  <c:v>19.0</c:v>
                </c:pt>
                <c:pt idx="102">
                  <c:v>23.0</c:v>
                </c:pt>
                <c:pt idx="103">
                  <c:v>20.5</c:v>
                </c:pt>
                <c:pt idx="104">
                  <c:v>24.0</c:v>
                </c:pt>
                <c:pt idx="105">
                  <c:v>22.0</c:v>
                </c:pt>
                <c:pt idx="106">
                  <c:v>20.0</c:v>
                </c:pt>
                <c:pt idx="107">
                  <c:v>21.5</c:v>
                </c:pt>
                <c:pt idx="108">
                  <c:v>19.0</c:v>
                </c:pt>
                <c:pt idx="109">
                  <c:v>19.0</c:v>
                </c:pt>
                <c:pt idx="110">
                  <c:v>20.0</c:v>
                </c:pt>
                <c:pt idx="111">
                  <c:v>19.5</c:v>
                </c:pt>
                <c:pt idx="112">
                  <c:v>20.0</c:v>
                </c:pt>
                <c:pt idx="113">
                  <c:v>16.0</c:v>
                </c:pt>
                <c:pt idx="114">
                  <c:v>22.5</c:v>
                </c:pt>
                <c:pt idx="115">
                  <c:v>17.5</c:v>
                </c:pt>
                <c:pt idx="116">
                  <c:v>19.5</c:v>
                </c:pt>
                <c:pt idx="117">
                  <c:v>22.5</c:v>
                </c:pt>
                <c:pt idx="118">
                  <c:v>20.0</c:v>
                </c:pt>
                <c:pt idx="119">
                  <c:v>21.5</c:v>
                </c:pt>
                <c:pt idx="120">
                  <c:v>20.5</c:v>
                </c:pt>
                <c:pt idx="121">
                  <c:v>23.5</c:v>
                </c:pt>
                <c:pt idx="122">
                  <c:v>22.0</c:v>
                </c:pt>
                <c:pt idx="123">
                  <c:v>18.0</c:v>
                </c:pt>
                <c:pt idx="124">
                  <c:v>19.0</c:v>
                </c:pt>
                <c:pt idx="125">
                  <c:v>19.5</c:v>
                </c:pt>
                <c:pt idx="126">
                  <c:v>19.0</c:v>
                </c:pt>
                <c:pt idx="127">
                  <c:v>20.0</c:v>
                </c:pt>
                <c:pt idx="128">
                  <c:v>23.5</c:v>
                </c:pt>
                <c:pt idx="129">
                  <c:v>24.0</c:v>
                </c:pt>
                <c:pt idx="130">
                  <c:v>18.5</c:v>
                </c:pt>
                <c:pt idx="131">
                  <c:v>24.5</c:v>
                </c:pt>
                <c:pt idx="132">
                  <c:v>20.0</c:v>
                </c:pt>
                <c:pt idx="133">
                  <c:v>23.0</c:v>
                </c:pt>
                <c:pt idx="134">
                  <c:v>22.0</c:v>
                </c:pt>
                <c:pt idx="135">
                  <c:v>22.5</c:v>
                </c:pt>
                <c:pt idx="136">
                  <c:v>24.5</c:v>
                </c:pt>
                <c:pt idx="137">
                  <c:v>17.0</c:v>
                </c:pt>
                <c:pt idx="138">
                  <c:v>22.0</c:v>
                </c:pt>
                <c:pt idx="139">
                  <c:v>22.0</c:v>
                </c:pt>
                <c:pt idx="140">
                  <c:v>24.5</c:v>
                </c:pt>
                <c:pt idx="141">
                  <c:v>24.0</c:v>
                </c:pt>
                <c:pt idx="142">
                  <c:v>18.5</c:v>
                </c:pt>
                <c:pt idx="143">
                  <c:v>21.5</c:v>
                </c:pt>
                <c:pt idx="144">
                  <c:v>21.0</c:v>
                </c:pt>
                <c:pt idx="145">
                  <c:v>22.0</c:v>
                </c:pt>
                <c:pt idx="146">
                  <c:v>20.5</c:v>
                </c:pt>
                <c:pt idx="147">
                  <c:v>19.0</c:v>
                </c:pt>
                <c:pt idx="148">
                  <c:v>20.5</c:v>
                </c:pt>
                <c:pt idx="149">
                  <c:v>23.0</c:v>
                </c:pt>
                <c:pt idx="150">
                  <c:v>25.5</c:v>
                </c:pt>
                <c:pt idx="151">
                  <c:v>18.5</c:v>
                </c:pt>
                <c:pt idx="152">
                  <c:v>19.0</c:v>
                </c:pt>
                <c:pt idx="153">
                  <c:v>19.0</c:v>
                </c:pt>
                <c:pt idx="154">
                  <c:v>20.0</c:v>
                </c:pt>
                <c:pt idx="155">
                  <c:v>20.5</c:v>
                </c:pt>
                <c:pt idx="156">
                  <c:v>24.0</c:v>
                </c:pt>
                <c:pt idx="157">
                  <c:v>22.0</c:v>
                </c:pt>
                <c:pt idx="158">
                  <c:v>23.5</c:v>
                </c:pt>
                <c:pt idx="159">
                  <c:v>17.0</c:v>
                </c:pt>
                <c:pt idx="160">
                  <c:v>18.5</c:v>
                </c:pt>
                <c:pt idx="161">
                  <c:v>20.0</c:v>
                </c:pt>
                <c:pt idx="162">
                  <c:v>17.0</c:v>
                </c:pt>
                <c:pt idx="163">
                  <c:v>23.0</c:v>
                </c:pt>
                <c:pt idx="164">
                  <c:v>18.5</c:v>
                </c:pt>
                <c:pt idx="165">
                  <c:v>21.0</c:v>
                </c:pt>
                <c:pt idx="166">
                  <c:v>21.0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34640"/>
        <c:axId val="1820596624"/>
      </c:scatterChart>
      <c:valAx>
        <c:axId val="18207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96624"/>
        <c:crosses val="autoZero"/>
        <c:crossBetween val="midCat"/>
      </c:valAx>
      <c:valAx>
        <c:axId val="1820596624"/>
        <c:scaling>
          <c:orientation val="minMax"/>
          <c:min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3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</a:t>
            </a:r>
            <a:r>
              <a:rPr lang="en-US" baseline="0"/>
              <a:t> Fits</a:t>
            </a:r>
            <a:endParaRPr lang="en-US"/>
          </a:p>
        </c:rich>
      </c:tx>
      <c:layout>
        <c:manualLayout>
          <c:xMode val="edge"/>
          <c:yMode val="edge"/>
          <c:x val="0.417888888888889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'Height vs Handspan Data'!$E$1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'Height vs Handspan Data'!$D$2:$D$168</c:f>
              <c:numCache>
                <c:formatCode>General</c:formatCode>
                <c:ptCount val="167"/>
                <c:pt idx="0">
                  <c:v>20.86799999999999</c:v>
                </c:pt>
                <c:pt idx="1">
                  <c:v>21.92099999999999</c:v>
                </c:pt>
                <c:pt idx="2">
                  <c:v>22.623</c:v>
                </c:pt>
                <c:pt idx="3">
                  <c:v>19.46399999999999</c:v>
                </c:pt>
                <c:pt idx="4">
                  <c:v>20.86799999999999</c:v>
                </c:pt>
                <c:pt idx="5">
                  <c:v>17.709</c:v>
                </c:pt>
                <c:pt idx="6">
                  <c:v>22.623</c:v>
                </c:pt>
                <c:pt idx="7">
                  <c:v>23.325</c:v>
                </c:pt>
                <c:pt idx="8">
                  <c:v>19.815</c:v>
                </c:pt>
                <c:pt idx="9">
                  <c:v>21.21899999999999</c:v>
                </c:pt>
                <c:pt idx="10">
                  <c:v>21.21899999999999</c:v>
                </c:pt>
                <c:pt idx="11">
                  <c:v>19.46399999999999</c:v>
                </c:pt>
                <c:pt idx="12">
                  <c:v>20.517</c:v>
                </c:pt>
                <c:pt idx="13">
                  <c:v>20.517</c:v>
                </c:pt>
                <c:pt idx="14">
                  <c:v>21.21899999999999</c:v>
                </c:pt>
                <c:pt idx="15">
                  <c:v>22.623</c:v>
                </c:pt>
                <c:pt idx="16">
                  <c:v>18.76199999999999</c:v>
                </c:pt>
                <c:pt idx="17">
                  <c:v>21.21899999999999</c:v>
                </c:pt>
                <c:pt idx="18">
                  <c:v>19.46399999999999</c:v>
                </c:pt>
                <c:pt idx="19">
                  <c:v>22.974</c:v>
                </c:pt>
                <c:pt idx="20">
                  <c:v>22.623</c:v>
                </c:pt>
                <c:pt idx="21">
                  <c:v>20.166</c:v>
                </c:pt>
                <c:pt idx="22">
                  <c:v>22.974</c:v>
                </c:pt>
                <c:pt idx="23">
                  <c:v>22.623</c:v>
                </c:pt>
                <c:pt idx="24">
                  <c:v>21.21899999999999</c:v>
                </c:pt>
                <c:pt idx="25">
                  <c:v>19.46399999999999</c:v>
                </c:pt>
                <c:pt idx="26">
                  <c:v>20.517</c:v>
                </c:pt>
                <c:pt idx="27">
                  <c:v>18.06</c:v>
                </c:pt>
                <c:pt idx="28">
                  <c:v>23.325</c:v>
                </c:pt>
                <c:pt idx="29">
                  <c:v>19.46399999999999</c:v>
                </c:pt>
                <c:pt idx="30">
                  <c:v>20.517</c:v>
                </c:pt>
                <c:pt idx="31">
                  <c:v>20.517</c:v>
                </c:pt>
                <c:pt idx="32">
                  <c:v>20.166</c:v>
                </c:pt>
                <c:pt idx="33">
                  <c:v>18.76199999999999</c:v>
                </c:pt>
                <c:pt idx="34">
                  <c:v>22.272</c:v>
                </c:pt>
                <c:pt idx="35">
                  <c:v>21.92099999999999</c:v>
                </c:pt>
                <c:pt idx="36">
                  <c:v>18.41099999999999</c:v>
                </c:pt>
                <c:pt idx="37">
                  <c:v>19.11299999999999</c:v>
                </c:pt>
                <c:pt idx="38">
                  <c:v>20.166</c:v>
                </c:pt>
                <c:pt idx="39">
                  <c:v>21.92099999999999</c:v>
                </c:pt>
                <c:pt idx="40">
                  <c:v>21.92099999999999</c:v>
                </c:pt>
                <c:pt idx="41">
                  <c:v>20.166</c:v>
                </c:pt>
                <c:pt idx="42">
                  <c:v>21.56999999999999</c:v>
                </c:pt>
                <c:pt idx="43">
                  <c:v>20.517</c:v>
                </c:pt>
                <c:pt idx="44">
                  <c:v>21.21899999999999</c:v>
                </c:pt>
                <c:pt idx="45">
                  <c:v>20.517</c:v>
                </c:pt>
                <c:pt idx="46">
                  <c:v>20.86799999999999</c:v>
                </c:pt>
                <c:pt idx="47">
                  <c:v>20.517</c:v>
                </c:pt>
                <c:pt idx="48">
                  <c:v>20.86799999999999</c:v>
                </c:pt>
                <c:pt idx="49">
                  <c:v>21.92099999999999</c:v>
                </c:pt>
                <c:pt idx="50">
                  <c:v>21.56999999999999</c:v>
                </c:pt>
                <c:pt idx="51">
                  <c:v>22.974</c:v>
                </c:pt>
                <c:pt idx="52">
                  <c:v>18.06</c:v>
                </c:pt>
                <c:pt idx="53">
                  <c:v>19.815</c:v>
                </c:pt>
                <c:pt idx="54">
                  <c:v>22.272</c:v>
                </c:pt>
                <c:pt idx="55">
                  <c:v>23.67599999999999</c:v>
                </c:pt>
                <c:pt idx="56">
                  <c:v>20.166</c:v>
                </c:pt>
                <c:pt idx="57">
                  <c:v>19.6395</c:v>
                </c:pt>
                <c:pt idx="58">
                  <c:v>21.92099999999999</c:v>
                </c:pt>
                <c:pt idx="59">
                  <c:v>21.21899999999999</c:v>
                </c:pt>
                <c:pt idx="60">
                  <c:v>19.46399999999999</c:v>
                </c:pt>
                <c:pt idx="61">
                  <c:v>19.815</c:v>
                </c:pt>
                <c:pt idx="62">
                  <c:v>22.974</c:v>
                </c:pt>
                <c:pt idx="63">
                  <c:v>20.86799999999999</c:v>
                </c:pt>
                <c:pt idx="64">
                  <c:v>20.86799999999999</c:v>
                </c:pt>
                <c:pt idx="65">
                  <c:v>21.21899999999999</c:v>
                </c:pt>
                <c:pt idx="66">
                  <c:v>20.86799999999999</c:v>
                </c:pt>
                <c:pt idx="67">
                  <c:v>20.517</c:v>
                </c:pt>
                <c:pt idx="68">
                  <c:v>18.58649999999999</c:v>
                </c:pt>
                <c:pt idx="69">
                  <c:v>19.11299999999999</c:v>
                </c:pt>
                <c:pt idx="70">
                  <c:v>20.517</c:v>
                </c:pt>
                <c:pt idx="71">
                  <c:v>21.92099999999999</c:v>
                </c:pt>
                <c:pt idx="72">
                  <c:v>22.623</c:v>
                </c:pt>
                <c:pt idx="73">
                  <c:v>19.11299999999999</c:v>
                </c:pt>
                <c:pt idx="74">
                  <c:v>18.41099999999999</c:v>
                </c:pt>
                <c:pt idx="75">
                  <c:v>20.517</c:v>
                </c:pt>
                <c:pt idx="76">
                  <c:v>22.272</c:v>
                </c:pt>
                <c:pt idx="77">
                  <c:v>22.272</c:v>
                </c:pt>
                <c:pt idx="78">
                  <c:v>20.86799999999999</c:v>
                </c:pt>
                <c:pt idx="79">
                  <c:v>20.166</c:v>
                </c:pt>
                <c:pt idx="80">
                  <c:v>20.517</c:v>
                </c:pt>
                <c:pt idx="81">
                  <c:v>20.517</c:v>
                </c:pt>
                <c:pt idx="82">
                  <c:v>22.272</c:v>
                </c:pt>
                <c:pt idx="83">
                  <c:v>20.6925</c:v>
                </c:pt>
                <c:pt idx="84">
                  <c:v>19.37624999999999</c:v>
                </c:pt>
                <c:pt idx="85">
                  <c:v>22.272</c:v>
                </c:pt>
                <c:pt idx="86">
                  <c:v>21.21899999999999</c:v>
                </c:pt>
                <c:pt idx="87">
                  <c:v>20.86799999999999</c:v>
                </c:pt>
                <c:pt idx="88">
                  <c:v>21.92099999999999</c:v>
                </c:pt>
                <c:pt idx="89">
                  <c:v>21.92099999999999</c:v>
                </c:pt>
                <c:pt idx="90">
                  <c:v>19.11299999999999</c:v>
                </c:pt>
                <c:pt idx="91">
                  <c:v>21.56999999999999</c:v>
                </c:pt>
                <c:pt idx="92">
                  <c:v>20.86799999999999</c:v>
                </c:pt>
                <c:pt idx="93">
                  <c:v>20.6925</c:v>
                </c:pt>
                <c:pt idx="94">
                  <c:v>23.325</c:v>
                </c:pt>
                <c:pt idx="95">
                  <c:v>22.974</c:v>
                </c:pt>
                <c:pt idx="96">
                  <c:v>21.92099999999999</c:v>
                </c:pt>
                <c:pt idx="97">
                  <c:v>21.92099999999999</c:v>
                </c:pt>
                <c:pt idx="98">
                  <c:v>19.46399999999999</c:v>
                </c:pt>
                <c:pt idx="99">
                  <c:v>21.92099999999999</c:v>
                </c:pt>
                <c:pt idx="100">
                  <c:v>21.21899999999999</c:v>
                </c:pt>
                <c:pt idx="101">
                  <c:v>19.815</c:v>
                </c:pt>
                <c:pt idx="102">
                  <c:v>21.21899999999999</c:v>
                </c:pt>
                <c:pt idx="103">
                  <c:v>19.11299999999999</c:v>
                </c:pt>
                <c:pt idx="104">
                  <c:v>21.56999999999999</c:v>
                </c:pt>
                <c:pt idx="105">
                  <c:v>21.92099999999999</c:v>
                </c:pt>
                <c:pt idx="106">
                  <c:v>19.46399999999999</c:v>
                </c:pt>
                <c:pt idx="107">
                  <c:v>19.11299999999999</c:v>
                </c:pt>
                <c:pt idx="108">
                  <c:v>19.815</c:v>
                </c:pt>
                <c:pt idx="109">
                  <c:v>20.166</c:v>
                </c:pt>
                <c:pt idx="110">
                  <c:v>20.166</c:v>
                </c:pt>
                <c:pt idx="111">
                  <c:v>19.815</c:v>
                </c:pt>
                <c:pt idx="112">
                  <c:v>20.6925</c:v>
                </c:pt>
                <c:pt idx="113">
                  <c:v>17.007</c:v>
                </c:pt>
                <c:pt idx="114">
                  <c:v>22.272</c:v>
                </c:pt>
                <c:pt idx="115">
                  <c:v>19.46399999999999</c:v>
                </c:pt>
                <c:pt idx="116">
                  <c:v>20.517</c:v>
                </c:pt>
                <c:pt idx="117">
                  <c:v>20.86799999999999</c:v>
                </c:pt>
                <c:pt idx="118">
                  <c:v>19.11299999999999</c:v>
                </c:pt>
                <c:pt idx="119">
                  <c:v>20.517</c:v>
                </c:pt>
                <c:pt idx="120">
                  <c:v>20.166</c:v>
                </c:pt>
                <c:pt idx="121">
                  <c:v>22.272</c:v>
                </c:pt>
                <c:pt idx="122">
                  <c:v>22.974</c:v>
                </c:pt>
                <c:pt idx="123">
                  <c:v>21.21899999999999</c:v>
                </c:pt>
                <c:pt idx="124">
                  <c:v>20.86799999999999</c:v>
                </c:pt>
                <c:pt idx="125">
                  <c:v>19.815</c:v>
                </c:pt>
                <c:pt idx="126">
                  <c:v>19.46399999999999</c:v>
                </c:pt>
                <c:pt idx="127">
                  <c:v>20.517</c:v>
                </c:pt>
                <c:pt idx="128">
                  <c:v>22.974</c:v>
                </c:pt>
                <c:pt idx="129">
                  <c:v>22.623</c:v>
                </c:pt>
                <c:pt idx="130">
                  <c:v>19.46399999999999</c:v>
                </c:pt>
                <c:pt idx="131">
                  <c:v>23.67599999999999</c:v>
                </c:pt>
                <c:pt idx="132">
                  <c:v>20.86799999999999</c:v>
                </c:pt>
                <c:pt idx="133">
                  <c:v>23.67599999999999</c:v>
                </c:pt>
                <c:pt idx="134">
                  <c:v>19.55175</c:v>
                </c:pt>
                <c:pt idx="135">
                  <c:v>21.21899999999999</c:v>
                </c:pt>
                <c:pt idx="136">
                  <c:v>23.325</c:v>
                </c:pt>
                <c:pt idx="137">
                  <c:v>18.58649999999999</c:v>
                </c:pt>
                <c:pt idx="138">
                  <c:v>21.21899999999999</c:v>
                </c:pt>
                <c:pt idx="139">
                  <c:v>20.517</c:v>
                </c:pt>
                <c:pt idx="140">
                  <c:v>22.974</c:v>
                </c:pt>
                <c:pt idx="141">
                  <c:v>22.974</c:v>
                </c:pt>
                <c:pt idx="142">
                  <c:v>21.92099999999999</c:v>
                </c:pt>
                <c:pt idx="143">
                  <c:v>21.92099999999999</c:v>
                </c:pt>
                <c:pt idx="144">
                  <c:v>19.11299999999999</c:v>
                </c:pt>
                <c:pt idx="145">
                  <c:v>20.517</c:v>
                </c:pt>
                <c:pt idx="146">
                  <c:v>19.815</c:v>
                </c:pt>
                <c:pt idx="147">
                  <c:v>20.86799999999999</c:v>
                </c:pt>
                <c:pt idx="148">
                  <c:v>20.517</c:v>
                </c:pt>
                <c:pt idx="149">
                  <c:v>22.623</c:v>
                </c:pt>
                <c:pt idx="150">
                  <c:v>24.37799999999999</c:v>
                </c:pt>
                <c:pt idx="151">
                  <c:v>18.76199999999999</c:v>
                </c:pt>
                <c:pt idx="152">
                  <c:v>21.56999999999999</c:v>
                </c:pt>
                <c:pt idx="153">
                  <c:v>19.46399999999999</c:v>
                </c:pt>
                <c:pt idx="154">
                  <c:v>19.46399999999999</c:v>
                </c:pt>
                <c:pt idx="155">
                  <c:v>22.272</c:v>
                </c:pt>
                <c:pt idx="156">
                  <c:v>22.974</c:v>
                </c:pt>
                <c:pt idx="157">
                  <c:v>21.56999999999999</c:v>
                </c:pt>
                <c:pt idx="158">
                  <c:v>21.56999999999999</c:v>
                </c:pt>
                <c:pt idx="159">
                  <c:v>18.76199999999999</c:v>
                </c:pt>
                <c:pt idx="160">
                  <c:v>19.46399999999999</c:v>
                </c:pt>
                <c:pt idx="161">
                  <c:v>20.166</c:v>
                </c:pt>
                <c:pt idx="162">
                  <c:v>18.06</c:v>
                </c:pt>
                <c:pt idx="163">
                  <c:v>22.623</c:v>
                </c:pt>
                <c:pt idx="164">
                  <c:v>20.166</c:v>
                </c:pt>
                <c:pt idx="165">
                  <c:v>20.86799999999999</c:v>
                </c:pt>
                <c:pt idx="166">
                  <c:v>22.623</c:v>
                </c:pt>
              </c:numCache>
            </c:numRef>
          </c:xVal>
          <c:yVal>
            <c:numRef>
              <c:f>'Height vs Handspan Data'!$E$2:$E$168</c:f>
              <c:numCache>
                <c:formatCode>General</c:formatCode>
                <c:ptCount val="167"/>
                <c:pt idx="0">
                  <c:v>-0.632000000000005</c:v>
                </c:pt>
                <c:pt idx="1">
                  <c:v>-1.579000000000008</c:v>
                </c:pt>
                <c:pt idx="2">
                  <c:v>0.122999999999998</c:v>
                </c:pt>
                <c:pt idx="3">
                  <c:v>1.463999999999991</c:v>
                </c:pt>
                <c:pt idx="4">
                  <c:v>-2.632000000000005</c:v>
                </c:pt>
                <c:pt idx="5">
                  <c:v>-2.291000000000004</c:v>
                </c:pt>
                <c:pt idx="6">
                  <c:v>-0.377000000000002</c:v>
                </c:pt>
                <c:pt idx="7">
                  <c:v>-1.175000000000004</c:v>
                </c:pt>
                <c:pt idx="8">
                  <c:v>-1.185000000000002</c:v>
                </c:pt>
                <c:pt idx="9">
                  <c:v>0.718999999999994</c:v>
                </c:pt>
                <c:pt idx="10">
                  <c:v>0.718999999999994</c:v>
                </c:pt>
                <c:pt idx="11">
                  <c:v>0.963999999999991</c:v>
                </c:pt>
                <c:pt idx="12">
                  <c:v>-0.483000000000004</c:v>
                </c:pt>
                <c:pt idx="13">
                  <c:v>1.016999999999996</c:v>
                </c:pt>
                <c:pt idx="14">
                  <c:v>-0.781000000000006</c:v>
                </c:pt>
                <c:pt idx="15">
                  <c:v>0.622999999999997</c:v>
                </c:pt>
                <c:pt idx="16">
                  <c:v>-1.238000000000007</c:v>
                </c:pt>
                <c:pt idx="17">
                  <c:v>-1.281000000000006</c:v>
                </c:pt>
                <c:pt idx="18">
                  <c:v>0.963999999999991</c:v>
                </c:pt>
                <c:pt idx="19">
                  <c:v>1.473999999999997</c:v>
                </c:pt>
                <c:pt idx="20">
                  <c:v>-1.877000000000002</c:v>
                </c:pt>
                <c:pt idx="21">
                  <c:v>-0.334000000000003</c:v>
                </c:pt>
                <c:pt idx="22">
                  <c:v>-1.526000000000003</c:v>
                </c:pt>
                <c:pt idx="23">
                  <c:v>1.622999999999997</c:v>
                </c:pt>
                <c:pt idx="24">
                  <c:v>0.218999999999994</c:v>
                </c:pt>
                <c:pt idx="25">
                  <c:v>0.963999999999991</c:v>
                </c:pt>
                <c:pt idx="26">
                  <c:v>2.516999999999996</c:v>
                </c:pt>
                <c:pt idx="27">
                  <c:v>-1.440000000000005</c:v>
                </c:pt>
                <c:pt idx="28">
                  <c:v>2.824999999999996</c:v>
                </c:pt>
                <c:pt idx="29">
                  <c:v>-1.536000000000008</c:v>
                </c:pt>
                <c:pt idx="30">
                  <c:v>0.516999999999996</c:v>
                </c:pt>
                <c:pt idx="31">
                  <c:v>0.516999999999996</c:v>
                </c:pt>
                <c:pt idx="32">
                  <c:v>1.165999999999997</c:v>
                </c:pt>
                <c:pt idx="33">
                  <c:v>1.761999999999993</c:v>
                </c:pt>
                <c:pt idx="34">
                  <c:v>0.271999999999998</c:v>
                </c:pt>
                <c:pt idx="35">
                  <c:v>-0.0790000000000077</c:v>
                </c:pt>
                <c:pt idx="36">
                  <c:v>0.910999999999994</c:v>
                </c:pt>
                <c:pt idx="37">
                  <c:v>0.112999999999992</c:v>
                </c:pt>
                <c:pt idx="38">
                  <c:v>1.165999999999997</c:v>
                </c:pt>
                <c:pt idx="39">
                  <c:v>-0.0790000000000077</c:v>
                </c:pt>
                <c:pt idx="40">
                  <c:v>-0.0790000000000077</c:v>
                </c:pt>
                <c:pt idx="41">
                  <c:v>1.665999999999997</c:v>
                </c:pt>
                <c:pt idx="42">
                  <c:v>1.569999999999993</c:v>
                </c:pt>
                <c:pt idx="43">
                  <c:v>0.0169999999999959</c:v>
                </c:pt>
                <c:pt idx="44">
                  <c:v>0.218999999999994</c:v>
                </c:pt>
                <c:pt idx="45">
                  <c:v>1.016999999999996</c:v>
                </c:pt>
                <c:pt idx="46">
                  <c:v>0.867999999999995</c:v>
                </c:pt>
                <c:pt idx="47">
                  <c:v>-0.983000000000004</c:v>
                </c:pt>
                <c:pt idx="48">
                  <c:v>-1.632000000000005</c:v>
                </c:pt>
                <c:pt idx="49">
                  <c:v>1.920999999999992</c:v>
                </c:pt>
                <c:pt idx="50">
                  <c:v>-0.930000000000007</c:v>
                </c:pt>
                <c:pt idx="51">
                  <c:v>-1.526000000000003</c:v>
                </c:pt>
                <c:pt idx="52">
                  <c:v>-0.440000000000005</c:v>
                </c:pt>
                <c:pt idx="53">
                  <c:v>-0.185000000000002</c:v>
                </c:pt>
                <c:pt idx="54">
                  <c:v>-1.728000000000001</c:v>
                </c:pt>
                <c:pt idx="55">
                  <c:v>0.175999999999995</c:v>
                </c:pt>
                <c:pt idx="56">
                  <c:v>-0.834000000000003</c:v>
                </c:pt>
                <c:pt idx="57">
                  <c:v>0.139499999999998</c:v>
                </c:pt>
                <c:pt idx="58">
                  <c:v>1.920999999999992</c:v>
                </c:pt>
                <c:pt idx="59">
                  <c:v>-1.281000000000006</c:v>
                </c:pt>
                <c:pt idx="60">
                  <c:v>-0.536000000000008</c:v>
                </c:pt>
                <c:pt idx="61">
                  <c:v>-0.185000000000002</c:v>
                </c:pt>
                <c:pt idx="62">
                  <c:v>-1.026000000000003</c:v>
                </c:pt>
                <c:pt idx="63">
                  <c:v>-0.132000000000005</c:v>
                </c:pt>
                <c:pt idx="64">
                  <c:v>-0.632000000000005</c:v>
                </c:pt>
                <c:pt idx="65">
                  <c:v>2.718999999999994</c:v>
                </c:pt>
                <c:pt idx="66">
                  <c:v>-2.132000000000005</c:v>
                </c:pt>
                <c:pt idx="67">
                  <c:v>-2.483000000000004</c:v>
                </c:pt>
                <c:pt idx="68">
                  <c:v>-1.913500000000006</c:v>
                </c:pt>
                <c:pt idx="69">
                  <c:v>2.612999999999992</c:v>
                </c:pt>
                <c:pt idx="70">
                  <c:v>1.016999999999996</c:v>
                </c:pt>
                <c:pt idx="71">
                  <c:v>-1.079000000000008</c:v>
                </c:pt>
                <c:pt idx="72">
                  <c:v>0.122999999999998</c:v>
                </c:pt>
                <c:pt idx="73">
                  <c:v>0.612999999999992</c:v>
                </c:pt>
                <c:pt idx="74">
                  <c:v>-0.0890000000000057</c:v>
                </c:pt>
                <c:pt idx="75">
                  <c:v>-0.983000000000004</c:v>
                </c:pt>
                <c:pt idx="76">
                  <c:v>1.771999999999998</c:v>
                </c:pt>
                <c:pt idx="77">
                  <c:v>1.771999999999998</c:v>
                </c:pt>
                <c:pt idx="78">
                  <c:v>0.867999999999995</c:v>
                </c:pt>
                <c:pt idx="79">
                  <c:v>-0.834000000000003</c:v>
                </c:pt>
                <c:pt idx="80">
                  <c:v>-0.983000000000004</c:v>
                </c:pt>
                <c:pt idx="81">
                  <c:v>0.0169999999999959</c:v>
                </c:pt>
                <c:pt idx="82">
                  <c:v>1.771999999999998</c:v>
                </c:pt>
                <c:pt idx="83">
                  <c:v>-0.307500000000005</c:v>
                </c:pt>
                <c:pt idx="84">
                  <c:v>-2.123750000000008</c:v>
                </c:pt>
                <c:pt idx="85">
                  <c:v>0.771999999999998</c:v>
                </c:pt>
                <c:pt idx="86">
                  <c:v>-1.281000000000006</c:v>
                </c:pt>
                <c:pt idx="87">
                  <c:v>-0.132000000000005</c:v>
                </c:pt>
                <c:pt idx="88">
                  <c:v>0.920999999999992</c:v>
                </c:pt>
                <c:pt idx="89">
                  <c:v>-0.0790000000000077</c:v>
                </c:pt>
                <c:pt idx="90">
                  <c:v>0.112999999999992</c:v>
                </c:pt>
                <c:pt idx="91">
                  <c:v>-1.430000000000007</c:v>
                </c:pt>
                <c:pt idx="92">
                  <c:v>0.367999999999995</c:v>
                </c:pt>
                <c:pt idx="93">
                  <c:v>0.192499999999995</c:v>
                </c:pt>
                <c:pt idx="94">
                  <c:v>2.324999999999996</c:v>
                </c:pt>
                <c:pt idx="95">
                  <c:v>-1.026000000000003</c:v>
                </c:pt>
                <c:pt idx="96">
                  <c:v>-0.0790000000000077</c:v>
                </c:pt>
                <c:pt idx="97">
                  <c:v>0.920999999999992</c:v>
                </c:pt>
                <c:pt idx="98">
                  <c:v>-0.0360000000000085</c:v>
                </c:pt>
                <c:pt idx="99">
                  <c:v>0.920999999999992</c:v>
                </c:pt>
                <c:pt idx="100">
                  <c:v>1.718999999999994</c:v>
                </c:pt>
                <c:pt idx="101">
                  <c:v>0.814999999999998</c:v>
                </c:pt>
                <c:pt idx="102">
                  <c:v>-1.781000000000006</c:v>
                </c:pt>
                <c:pt idx="103">
                  <c:v>-1.387000000000007</c:v>
                </c:pt>
                <c:pt idx="104">
                  <c:v>-2.430000000000007</c:v>
                </c:pt>
                <c:pt idx="105">
                  <c:v>-0.0790000000000077</c:v>
                </c:pt>
                <c:pt idx="106">
                  <c:v>-0.536000000000008</c:v>
                </c:pt>
                <c:pt idx="107">
                  <c:v>-2.387000000000007</c:v>
                </c:pt>
                <c:pt idx="108">
                  <c:v>0.814999999999998</c:v>
                </c:pt>
                <c:pt idx="109">
                  <c:v>1.165999999999997</c:v>
                </c:pt>
                <c:pt idx="110">
                  <c:v>0.165999999999997</c:v>
                </c:pt>
                <c:pt idx="111">
                  <c:v>0.314999999999998</c:v>
                </c:pt>
                <c:pt idx="112">
                  <c:v>0.692499999999995</c:v>
                </c:pt>
                <c:pt idx="113">
                  <c:v>1.006999999999998</c:v>
                </c:pt>
                <c:pt idx="114">
                  <c:v>-0.228000000000002</c:v>
                </c:pt>
                <c:pt idx="115">
                  <c:v>1.963999999999991</c:v>
                </c:pt>
                <c:pt idx="116">
                  <c:v>1.016999999999996</c:v>
                </c:pt>
                <c:pt idx="117">
                  <c:v>-1.632000000000005</c:v>
                </c:pt>
                <c:pt idx="118">
                  <c:v>-0.887000000000007</c:v>
                </c:pt>
                <c:pt idx="119">
                  <c:v>-0.983000000000004</c:v>
                </c:pt>
                <c:pt idx="120">
                  <c:v>-0.334000000000003</c:v>
                </c:pt>
                <c:pt idx="121">
                  <c:v>-1.228000000000002</c:v>
                </c:pt>
                <c:pt idx="122">
                  <c:v>0.973999999999997</c:v>
                </c:pt>
                <c:pt idx="123">
                  <c:v>3.218999999999994</c:v>
                </c:pt>
                <c:pt idx="124">
                  <c:v>1.867999999999995</c:v>
                </c:pt>
                <c:pt idx="125">
                  <c:v>0.314999999999998</c:v>
                </c:pt>
                <c:pt idx="126">
                  <c:v>0.463999999999991</c:v>
                </c:pt>
                <c:pt idx="127">
                  <c:v>0.516999999999996</c:v>
                </c:pt>
                <c:pt idx="128">
                  <c:v>-0.526000000000003</c:v>
                </c:pt>
                <c:pt idx="129">
                  <c:v>-1.377000000000002</c:v>
                </c:pt>
                <c:pt idx="130">
                  <c:v>0.963999999999991</c:v>
                </c:pt>
                <c:pt idx="131">
                  <c:v>-0.824000000000005</c:v>
                </c:pt>
                <c:pt idx="132">
                  <c:v>0.867999999999995</c:v>
                </c:pt>
                <c:pt idx="133">
                  <c:v>0.675999999999995</c:v>
                </c:pt>
                <c:pt idx="134">
                  <c:v>-2.448250000000002</c:v>
                </c:pt>
                <c:pt idx="135">
                  <c:v>-1.281000000000006</c:v>
                </c:pt>
                <c:pt idx="136">
                  <c:v>-1.175000000000004</c:v>
                </c:pt>
                <c:pt idx="137">
                  <c:v>1.586499999999994</c:v>
                </c:pt>
                <c:pt idx="138">
                  <c:v>-0.781000000000006</c:v>
                </c:pt>
                <c:pt idx="139">
                  <c:v>-1.483000000000004</c:v>
                </c:pt>
                <c:pt idx="140">
                  <c:v>-1.526000000000003</c:v>
                </c:pt>
                <c:pt idx="141">
                  <c:v>-1.026000000000003</c:v>
                </c:pt>
                <c:pt idx="142">
                  <c:v>3.420999999999992</c:v>
                </c:pt>
                <c:pt idx="143">
                  <c:v>0.420999999999992</c:v>
                </c:pt>
                <c:pt idx="144">
                  <c:v>-1.887000000000007</c:v>
                </c:pt>
                <c:pt idx="145">
                  <c:v>-1.483000000000004</c:v>
                </c:pt>
                <c:pt idx="146">
                  <c:v>-0.685000000000002</c:v>
                </c:pt>
                <c:pt idx="147">
                  <c:v>1.867999999999995</c:v>
                </c:pt>
                <c:pt idx="148">
                  <c:v>0.0169999999999959</c:v>
                </c:pt>
                <c:pt idx="149">
                  <c:v>-0.377000000000002</c:v>
                </c:pt>
                <c:pt idx="150">
                  <c:v>-1.122000000000007</c:v>
                </c:pt>
                <c:pt idx="151">
                  <c:v>0.261999999999993</c:v>
                </c:pt>
                <c:pt idx="152">
                  <c:v>2.569999999999993</c:v>
                </c:pt>
                <c:pt idx="153">
                  <c:v>0.463999999999991</c:v>
                </c:pt>
                <c:pt idx="154">
                  <c:v>-0.536000000000008</c:v>
                </c:pt>
                <c:pt idx="155">
                  <c:v>1.771999999999998</c:v>
                </c:pt>
                <c:pt idx="156">
                  <c:v>-1.026000000000003</c:v>
                </c:pt>
                <c:pt idx="157">
                  <c:v>-0.430000000000007</c:v>
                </c:pt>
                <c:pt idx="158">
                  <c:v>-1.930000000000007</c:v>
                </c:pt>
                <c:pt idx="159">
                  <c:v>1.761999999999993</c:v>
                </c:pt>
                <c:pt idx="160">
                  <c:v>0.963999999999991</c:v>
                </c:pt>
                <c:pt idx="161">
                  <c:v>0.165999999999997</c:v>
                </c:pt>
                <c:pt idx="162">
                  <c:v>1.059999999999995</c:v>
                </c:pt>
                <c:pt idx="163">
                  <c:v>-0.377000000000002</c:v>
                </c:pt>
                <c:pt idx="164">
                  <c:v>1.665999999999997</c:v>
                </c:pt>
                <c:pt idx="165">
                  <c:v>-0.132000000000005</c:v>
                </c:pt>
                <c:pt idx="166">
                  <c:v>1.622999999999997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53824"/>
        <c:axId val="1941215152"/>
      </c:scatterChart>
      <c:valAx>
        <c:axId val="1820753824"/>
        <c:scaling>
          <c:orientation val="minMax"/>
          <c:max val="25.0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15152"/>
        <c:crosses val="autoZero"/>
        <c:crossBetween val="midCat"/>
      </c:valAx>
      <c:valAx>
        <c:axId val="19412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'Experimental Stopping Distances'!$B$1</c:f>
              <c:strCache>
                <c:ptCount val="1"/>
                <c:pt idx="0">
                  <c:v>StopDist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'Experimental Stopping Distances'!$A:$A</c:f>
              <c:strCache>
                <c:ptCount val="64"/>
                <c:pt idx="0">
                  <c:v>Speed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35</c:v>
                </c:pt>
                <c:pt idx="59">
                  <c:v>35</c:v>
                </c:pt>
                <c:pt idx="60">
                  <c:v>36</c:v>
                </c:pt>
                <c:pt idx="61">
                  <c:v>39</c:v>
                </c:pt>
                <c:pt idx="62">
                  <c:v>40</c:v>
                </c:pt>
                <c:pt idx="63">
                  <c:v>40</c:v>
                </c:pt>
              </c:strCache>
            </c:strRef>
          </c:xVal>
          <c:yVal>
            <c:numRef>
              <c:f>'Experimental Stopping Distances'!$B:$B</c:f>
              <c:numCache>
                <c:formatCode>General</c:formatCode>
                <c:ptCount val="1048576"/>
                <c:pt idx="0">
                  <c:v>0.0</c:v>
                </c:pt>
                <c:pt idx="1">
                  <c:v>4.0</c:v>
                </c:pt>
                <c:pt idx="2">
                  <c:v>2.0</c:v>
                </c:pt>
                <c:pt idx="3">
                  <c:v>8.0</c:v>
                </c:pt>
                <c:pt idx="4">
                  <c:v>8.0</c:v>
                </c:pt>
                <c:pt idx="5">
                  <c:v>4.0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8.0</c:v>
                </c:pt>
                <c:pt idx="10">
                  <c:v>13.0</c:v>
                </c:pt>
                <c:pt idx="11">
                  <c:v>11.0</c:v>
                </c:pt>
                <c:pt idx="12">
                  <c:v>5.0</c:v>
                </c:pt>
                <c:pt idx="13">
                  <c:v>5.0</c:v>
                </c:pt>
                <c:pt idx="14">
                  <c:v>13.0</c:v>
                </c:pt>
                <c:pt idx="15">
                  <c:v>8.0</c:v>
                </c:pt>
                <c:pt idx="16">
                  <c:v>17.0</c:v>
                </c:pt>
                <c:pt idx="17">
                  <c:v>14.0</c:v>
                </c:pt>
                <c:pt idx="18">
                  <c:v>11.0</c:v>
                </c:pt>
                <c:pt idx="19">
                  <c:v>21.0</c:v>
                </c:pt>
                <c:pt idx="20">
                  <c:v>19.0</c:v>
                </c:pt>
                <c:pt idx="21">
                  <c:v>18.0</c:v>
                </c:pt>
                <c:pt idx="22">
                  <c:v>27.0</c:v>
                </c:pt>
                <c:pt idx="23">
                  <c:v>15.0</c:v>
                </c:pt>
                <c:pt idx="24">
                  <c:v>14.0</c:v>
                </c:pt>
                <c:pt idx="25">
                  <c:v>16.0</c:v>
                </c:pt>
                <c:pt idx="26">
                  <c:v>16.0</c:v>
                </c:pt>
                <c:pt idx="27">
                  <c:v>19.0</c:v>
                </c:pt>
                <c:pt idx="28">
                  <c:v>14.0</c:v>
                </c:pt>
                <c:pt idx="29">
                  <c:v>34.0</c:v>
                </c:pt>
                <c:pt idx="30">
                  <c:v>29.0</c:v>
                </c:pt>
                <c:pt idx="31">
                  <c:v>22.0</c:v>
                </c:pt>
                <c:pt idx="32">
                  <c:v>47.0</c:v>
                </c:pt>
                <c:pt idx="33">
                  <c:v>29.0</c:v>
                </c:pt>
                <c:pt idx="34">
                  <c:v>34.0</c:v>
                </c:pt>
                <c:pt idx="35">
                  <c:v>30.0</c:v>
                </c:pt>
                <c:pt idx="36">
                  <c:v>48.0</c:v>
                </c:pt>
                <c:pt idx="37">
                  <c:v>55.0</c:v>
                </c:pt>
                <c:pt idx="38">
                  <c:v>39.0</c:v>
                </c:pt>
                <c:pt idx="39">
                  <c:v>42.0</c:v>
                </c:pt>
                <c:pt idx="40">
                  <c:v>35.0</c:v>
                </c:pt>
                <c:pt idx="41">
                  <c:v>56.0</c:v>
                </c:pt>
                <c:pt idx="42">
                  <c:v>33.0</c:v>
                </c:pt>
                <c:pt idx="43">
                  <c:v>59.0</c:v>
                </c:pt>
                <c:pt idx="44">
                  <c:v>48.0</c:v>
                </c:pt>
                <c:pt idx="45">
                  <c:v>56.0</c:v>
                </c:pt>
                <c:pt idx="46">
                  <c:v>39.0</c:v>
                </c:pt>
                <c:pt idx="47">
                  <c:v>41.0</c:v>
                </c:pt>
                <c:pt idx="48">
                  <c:v>78.0</c:v>
                </c:pt>
                <c:pt idx="49">
                  <c:v>57.0</c:v>
                </c:pt>
                <c:pt idx="50">
                  <c:v>64.0</c:v>
                </c:pt>
                <c:pt idx="51">
                  <c:v>84.0</c:v>
                </c:pt>
                <c:pt idx="52">
                  <c:v>68.0</c:v>
                </c:pt>
                <c:pt idx="53">
                  <c:v>54.0</c:v>
                </c:pt>
                <c:pt idx="54">
                  <c:v>60.0</c:v>
                </c:pt>
                <c:pt idx="55">
                  <c:v>101.0</c:v>
                </c:pt>
                <c:pt idx="56">
                  <c:v>67.0</c:v>
                </c:pt>
                <c:pt idx="57">
                  <c:v>77.0</c:v>
                </c:pt>
                <c:pt idx="58">
                  <c:v>85.0</c:v>
                </c:pt>
                <c:pt idx="59">
                  <c:v>107.0</c:v>
                </c:pt>
                <c:pt idx="60">
                  <c:v>79.0</c:v>
                </c:pt>
                <c:pt idx="61">
                  <c:v>138.0</c:v>
                </c:pt>
                <c:pt idx="62">
                  <c:v>110.0</c:v>
                </c:pt>
                <c:pt idx="63">
                  <c:v>134.0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56880"/>
        <c:axId val="1900855344"/>
      </c:scatterChart>
      <c:valAx>
        <c:axId val="19387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55344"/>
        <c:crosses val="autoZero"/>
        <c:crossBetween val="midCat"/>
      </c:valAx>
      <c:valAx>
        <c:axId val="1900855344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 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'Experimental Stopping Distances'!$D$1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'Experimental Stopping Distances'!$C$2:$C$168</c:f>
              <c:numCache>
                <c:formatCode>General</c:formatCode>
                <c:ptCount val="167"/>
                <c:pt idx="0">
                  <c:v>-7.74</c:v>
                </c:pt>
                <c:pt idx="1">
                  <c:v>-4.6</c:v>
                </c:pt>
                <c:pt idx="2">
                  <c:v>-4.6</c:v>
                </c:pt>
                <c:pt idx="3">
                  <c:v>-4.6</c:v>
                </c:pt>
                <c:pt idx="4">
                  <c:v>-4.6</c:v>
                </c:pt>
                <c:pt idx="5">
                  <c:v>1.68</c:v>
                </c:pt>
                <c:pt idx="6">
                  <c:v>1.68</c:v>
                </c:pt>
                <c:pt idx="7">
                  <c:v>4.82</c:v>
                </c:pt>
                <c:pt idx="8">
                  <c:v>4.82</c:v>
                </c:pt>
                <c:pt idx="9">
                  <c:v>4.82</c:v>
                </c:pt>
                <c:pt idx="10">
                  <c:v>4.82</c:v>
                </c:pt>
                <c:pt idx="11">
                  <c:v>7.960000000000001</c:v>
                </c:pt>
                <c:pt idx="12">
                  <c:v>7.960000000000001</c:v>
                </c:pt>
                <c:pt idx="13">
                  <c:v>7.960000000000001</c:v>
                </c:pt>
                <c:pt idx="14">
                  <c:v>11.1</c:v>
                </c:pt>
                <c:pt idx="15">
                  <c:v>11.1</c:v>
                </c:pt>
                <c:pt idx="16">
                  <c:v>11.1</c:v>
                </c:pt>
                <c:pt idx="17">
                  <c:v>17.38</c:v>
                </c:pt>
                <c:pt idx="18">
                  <c:v>17.38</c:v>
                </c:pt>
                <c:pt idx="19">
                  <c:v>17.38</c:v>
                </c:pt>
                <c:pt idx="20">
                  <c:v>20.52</c:v>
                </c:pt>
                <c:pt idx="21">
                  <c:v>20.52</c:v>
                </c:pt>
                <c:pt idx="22">
                  <c:v>20.52</c:v>
                </c:pt>
                <c:pt idx="23">
                  <c:v>23.66</c:v>
                </c:pt>
                <c:pt idx="24">
                  <c:v>23.66</c:v>
                </c:pt>
                <c:pt idx="25">
                  <c:v>26.8</c:v>
                </c:pt>
                <c:pt idx="26">
                  <c:v>29.94</c:v>
                </c:pt>
                <c:pt idx="27">
                  <c:v>29.94</c:v>
                </c:pt>
                <c:pt idx="28">
                  <c:v>29.94</c:v>
                </c:pt>
                <c:pt idx="29">
                  <c:v>33.08</c:v>
                </c:pt>
                <c:pt idx="30">
                  <c:v>33.08</c:v>
                </c:pt>
                <c:pt idx="31">
                  <c:v>36.22</c:v>
                </c:pt>
                <c:pt idx="32">
                  <c:v>36.22</c:v>
                </c:pt>
                <c:pt idx="33">
                  <c:v>36.22</c:v>
                </c:pt>
                <c:pt idx="34">
                  <c:v>39.36</c:v>
                </c:pt>
                <c:pt idx="35">
                  <c:v>42.5</c:v>
                </c:pt>
                <c:pt idx="36">
                  <c:v>45.64</c:v>
                </c:pt>
                <c:pt idx="37">
                  <c:v>45.64</c:v>
                </c:pt>
                <c:pt idx="38">
                  <c:v>45.64</c:v>
                </c:pt>
                <c:pt idx="39">
                  <c:v>48.78</c:v>
                </c:pt>
                <c:pt idx="40">
                  <c:v>55.06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58.2</c:v>
                </c:pt>
                <c:pt idx="45">
                  <c:v>61.34</c:v>
                </c:pt>
                <c:pt idx="46">
                  <c:v>61.34</c:v>
                </c:pt>
                <c:pt idx="47">
                  <c:v>64.48</c:v>
                </c:pt>
                <c:pt idx="48">
                  <c:v>64.48</c:v>
                </c:pt>
                <c:pt idx="49">
                  <c:v>67.62</c:v>
                </c:pt>
                <c:pt idx="50">
                  <c:v>67.62</c:v>
                </c:pt>
                <c:pt idx="51">
                  <c:v>70.76</c:v>
                </c:pt>
                <c:pt idx="52">
                  <c:v>70.76</c:v>
                </c:pt>
                <c:pt idx="53">
                  <c:v>73.9</c:v>
                </c:pt>
                <c:pt idx="54">
                  <c:v>73.9</c:v>
                </c:pt>
                <c:pt idx="55">
                  <c:v>73.9</c:v>
                </c:pt>
                <c:pt idx="56">
                  <c:v>77.04</c:v>
                </c:pt>
                <c:pt idx="57">
                  <c:v>89.60000000000001</c:v>
                </c:pt>
                <c:pt idx="58">
                  <c:v>89.60000000000001</c:v>
                </c:pt>
                <c:pt idx="59">
                  <c:v>92.74</c:v>
                </c:pt>
                <c:pt idx="60">
                  <c:v>102.16</c:v>
                </c:pt>
                <c:pt idx="61">
                  <c:v>105.3</c:v>
                </c:pt>
                <c:pt idx="62">
                  <c:v>105.3</c:v>
                </c:pt>
              </c:numCache>
            </c:numRef>
          </c:xVal>
          <c:yVal>
            <c:numRef>
              <c:f>'Experimental Stopping Distances'!$D$2:$D$168</c:f>
              <c:numCache>
                <c:formatCode>General</c:formatCode>
                <c:ptCount val="167"/>
                <c:pt idx="0">
                  <c:v>-11.74</c:v>
                </c:pt>
                <c:pt idx="1">
                  <c:v>-6.6</c:v>
                </c:pt>
                <c:pt idx="2">
                  <c:v>-12.6</c:v>
                </c:pt>
                <c:pt idx="3">
                  <c:v>-12.6</c:v>
                </c:pt>
                <c:pt idx="4">
                  <c:v>-8.6</c:v>
                </c:pt>
                <c:pt idx="5">
                  <c:v>-4.32</c:v>
                </c:pt>
                <c:pt idx="6">
                  <c:v>-5.32</c:v>
                </c:pt>
                <c:pt idx="7">
                  <c:v>-4.18</c:v>
                </c:pt>
                <c:pt idx="8">
                  <c:v>-3.18</c:v>
                </c:pt>
                <c:pt idx="9">
                  <c:v>-8.18</c:v>
                </c:pt>
                <c:pt idx="10">
                  <c:v>-6.18</c:v>
                </c:pt>
                <c:pt idx="11">
                  <c:v>2.960000000000001</c:v>
                </c:pt>
                <c:pt idx="12">
                  <c:v>2.960000000000001</c:v>
                </c:pt>
                <c:pt idx="13">
                  <c:v>-5.04</c:v>
                </c:pt>
                <c:pt idx="14">
                  <c:v>3.100000000000001</c:v>
                </c:pt>
                <c:pt idx="15">
                  <c:v>-5.899999999999999</c:v>
                </c:pt>
                <c:pt idx="16">
                  <c:v>-2.899999999999999</c:v>
                </c:pt>
                <c:pt idx="17">
                  <c:v>6.379999999999999</c:v>
                </c:pt>
                <c:pt idx="18">
                  <c:v>-3.620000000000001</c:v>
                </c:pt>
                <c:pt idx="19">
                  <c:v>-1.620000000000001</c:v>
                </c:pt>
                <c:pt idx="20">
                  <c:v>2.52</c:v>
                </c:pt>
                <c:pt idx="21">
                  <c:v>-6.48</c:v>
                </c:pt>
                <c:pt idx="22">
                  <c:v>5.52</c:v>
                </c:pt>
                <c:pt idx="23">
                  <c:v>9.66</c:v>
                </c:pt>
                <c:pt idx="24">
                  <c:v>7.66</c:v>
                </c:pt>
                <c:pt idx="25">
                  <c:v>10.8</c:v>
                </c:pt>
                <c:pt idx="26">
                  <c:v>10.94</c:v>
                </c:pt>
                <c:pt idx="27">
                  <c:v>15.94</c:v>
                </c:pt>
                <c:pt idx="28">
                  <c:v>-4.059999999999999</c:v>
                </c:pt>
                <c:pt idx="29">
                  <c:v>4.079999999999998</c:v>
                </c:pt>
                <c:pt idx="30">
                  <c:v>11.08</c:v>
                </c:pt>
                <c:pt idx="31">
                  <c:v>-10.78</c:v>
                </c:pt>
                <c:pt idx="32">
                  <c:v>7.219999999999999</c:v>
                </c:pt>
                <c:pt idx="33">
                  <c:v>2.219999999999999</c:v>
                </c:pt>
                <c:pt idx="34">
                  <c:v>9.36</c:v>
                </c:pt>
                <c:pt idx="35">
                  <c:v>-5.5</c:v>
                </c:pt>
                <c:pt idx="36">
                  <c:v>-9.36</c:v>
                </c:pt>
                <c:pt idx="37">
                  <c:v>6.64</c:v>
                </c:pt>
                <c:pt idx="38">
                  <c:v>3.64</c:v>
                </c:pt>
                <c:pt idx="39">
                  <c:v>13.78</c:v>
                </c:pt>
                <c:pt idx="40">
                  <c:v>-0.939999999999998</c:v>
                </c:pt>
                <c:pt idx="41">
                  <c:v>25.2</c:v>
                </c:pt>
                <c:pt idx="42">
                  <c:v>-0.799999999999997</c:v>
                </c:pt>
                <c:pt idx="43">
                  <c:v>10.2</c:v>
                </c:pt>
                <c:pt idx="44">
                  <c:v>2.200000000000003</c:v>
                </c:pt>
                <c:pt idx="45">
                  <c:v>22.34</c:v>
                </c:pt>
                <c:pt idx="46">
                  <c:v>20.34</c:v>
                </c:pt>
                <c:pt idx="47">
                  <c:v>-13.52</c:v>
                </c:pt>
                <c:pt idx="48">
                  <c:v>7.480000000000004</c:v>
                </c:pt>
                <c:pt idx="49">
                  <c:v>3.620000000000004</c:v>
                </c:pt>
                <c:pt idx="50">
                  <c:v>-16.38</c:v>
                </c:pt>
                <c:pt idx="51">
                  <c:v>2.760000000000005</c:v>
                </c:pt>
                <c:pt idx="52">
                  <c:v>16.76000000000001</c:v>
                </c:pt>
                <c:pt idx="53">
                  <c:v>13.90000000000001</c:v>
                </c:pt>
                <c:pt idx="54">
                  <c:v>-27.09999999999999</c:v>
                </c:pt>
                <c:pt idx="55">
                  <c:v>6.900000000000005</c:v>
                </c:pt>
                <c:pt idx="56">
                  <c:v>0.0400000000000062</c:v>
                </c:pt>
                <c:pt idx="57">
                  <c:v>4.600000000000008</c:v>
                </c:pt>
                <c:pt idx="58">
                  <c:v>-17.39999999999999</c:v>
                </c:pt>
                <c:pt idx="59">
                  <c:v>13.74000000000001</c:v>
                </c:pt>
                <c:pt idx="60">
                  <c:v>-35.83999999999999</c:v>
                </c:pt>
                <c:pt idx="61">
                  <c:v>-4.699999999999989</c:v>
                </c:pt>
                <c:pt idx="62">
                  <c:v>-28.69999999999999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64864"/>
        <c:axId val="1938597424"/>
      </c:scatterChart>
      <c:valAx>
        <c:axId val="1865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97424"/>
        <c:crosses val="autoZero"/>
        <c:crossBetween val="midCat"/>
      </c:valAx>
      <c:valAx>
        <c:axId val="19385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Mens200mTimes!$C$1</c:f>
              <c:strCache>
                <c:ptCount val="1"/>
                <c:pt idx="0">
                  <c:v>Years since 1900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Mens200mTimes!$C$2:$C$168</c:f>
              <c:numCache>
                <c:formatCode>General</c:formatCode>
                <c:ptCount val="167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48.0</c:v>
                </c:pt>
                <c:pt idx="10">
                  <c:v>52.0</c:v>
                </c:pt>
                <c:pt idx="11">
                  <c:v>56.0</c:v>
                </c:pt>
                <c:pt idx="12">
                  <c:v>60.0</c:v>
                </c:pt>
                <c:pt idx="13">
                  <c:v>64.0</c:v>
                </c:pt>
                <c:pt idx="14">
                  <c:v>68.0</c:v>
                </c:pt>
                <c:pt idx="15">
                  <c:v>72.0</c:v>
                </c:pt>
                <c:pt idx="16">
                  <c:v>76.0</c:v>
                </c:pt>
                <c:pt idx="17">
                  <c:v>80.0</c:v>
                </c:pt>
                <c:pt idx="18">
                  <c:v>84.0</c:v>
                </c:pt>
                <c:pt idx="19">
                  <c:v>88.0</c:v>
                </c:pt>
                <c:pt idx="20">
                  <c:v>92.0</c:v>
                </c:pt>
                <c:pt idx="21">
                  <c:v>96.0</c:v>
                </c:pt>
              </c:numCache>
            </c:numRef>
          </c:xVal>
          <c:yVal>
            <c:numRef>
              <c:f>Mens200mTimes!$B$2:$B$168</c:f>
              <c:numCache>
                <c:formatCode>General</c:formatCode>
                <c:ptCount val="167"/>
                <c:pt idx="0">
                  <c:v>22.2</c:v>
                </c:pt>
                <c:pt idx="1">
                  <c:v>21.6</c:v>
                </c:pt>
                <c:pt idx="2">
                  <c:v>22.6</c:v>
                </c:pt>
                <c:pt idx="3">
                  <c:v>21.7</c:v>
                </c:pt>
                <c:pt idx="4">
                  <c:v>22.0</c:v>
                </c:pt>
                <c:pt idx="5">
                  <c:v>21.6</c:v>
                </c:pt>
                <c:pt idx="6">
                  <c:v>21.8</c:v>
                </c:pt>
                <c:pt idx="7">
                  <c:v>21.2</c:v>
                </c:pt>
                <c:pt idx="8">
                  <c:v>20.7</c:v>
                </c:pt>
                <c:pt idx="9">
                  <c:v>21.1</c:v>
                </c:pt>
                <c:pt idx="10">
                  <c:v>20.7</c:v>
                </c:pt>
                <c:pt idx="11">
                  <c:v>20.6</c:v>
                </c:pt>
                <c:pt idx="12">
                  <c:v>20.5</c:v>
                </c:pt>
                <c:pt idx="13">
                  <c:v>20.3</c:v>
                </c:pt>
                <c:pt idx="14">
                  <c:v>19.83</c:v>
                </c:pt>
                <c:pt idx="15">
                  <c:v>20.0</c:v>
                </c:pt>
                <c:pt idx="16">
                  <c:v>20.23</c:v>
                </c:pt>
                <c:pt idx="17">
                  <c:v>20.19</c:v>
                </c:pt>
                <c:pt idx="18">
                  <c:v>19.8</c:v>
                </c:pt>
                <c:pt idx="19">
                  <c:v>19.75</c:v>
                </c:pt>
                <c:pt idx="20">
                  <c:v>20.01</c:v>
                </c:pt>
                <c:pt idx="21">
                  <c:v>19.32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517664"/>
        <c:axId val="1938632400"/>
      </c:scatterChart>
      <c:valAx>
        <c:axId val="194451766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32400"/>
        <c:crosses val="autoZero"/>
        <c:crossBetween val="midCat"/>
      </c:valAx>
      <c:valAx>
        <c:axId val="19386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Mens200mTimes!$E$1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Mens200mTimes!$D$2:$D$70</c:f>
              <c:numCache>
                <c:formatCode>General</c:formatCode>
                <c:ptCount val="69"/>
                <c:pt idx="0">
                  <c:v>22.2</c:v>
                </c:pt>
                <c:pt idx="1">
                  <c:v>22.0864</c:v>
                </c:pt>
                <c:pt idx="2">
                  <c:v>21.9728</c:v>
                </c:pt>
                <c:pt idx="3">
                  <c:v>21.8592</c:v>
                </c:pt>
                <c:pt idx="4">
                  <c:v>21.632</c:v>
                </c:pt>
                <c:pt idx="5">
                  <c:v>21.5184</c:v>
                </c:pt>
                <c:pt idx="6">
                  <c:v>21.4048</c:v>
                </c:pt>
                <c:pt idx="7">
                  <c:v>21.2912</c:v>
                </c:pt>
                <c:pt idx="8">
                  <c:v>21.1776</c:v>
                </c:pt>
                <c:pt idx="9">
                  <c:v>20.8368</c:v>
                </c:pt>
                <c:pt idx="10">
                  <c:v>20.7232</c:v>
                </c:pt>
                <c:pt idx="11">
                  <c:v>20.6096</c:v>
                </c:pt>
                <c:pt idx="12">
                  <c:v>20.496</c:v>
                </c:pt>
                <c:pt idx="13">
                  <c:v>20.3824</c:v>
                </c:pt>
                <c:pt idx="14">
                  <c:v>20.2688</c:v>
                </c:pt>
                <c:pt idx="15">
                  <c:v>20.1552</c:v>
                </c:pt>
                <c:pt idx="16">
                  <c:v>20.0416</c:v>
                </c:pt>
                <c:pt idx="17">
                  <c:v>19.928</c:v>
                </c:pt>
                <c:pt idx="18">
                  <c:v>19.8144</c:v>
                </c:pt>
                <c:pt idx="19">
                  <c:v>19.7008</c:v>
                </c:pt>
                <c:pt idx="20">
                  <c:v>19.5872</c:v>
                </c:pt>
                <c:pt idx="21">
                  <c:v>19.4736</c:v>
                </c:pt>
              </c:numCache>
            </c:numRef>
          </c:xVal>
          <c:yVal>
            <c:numRef>
              <c:f>Mens200mTimes!$E$2:$E$70</c:f>
              <c:numCache>
                <c:formatCode>General</c:formatCode>
                <c:ptCount val="69"/>
                <c:pt idx="0">
                  <c:v>0.0</c:v>
                </c:pt>
                <c:pt idx="1">
                  <c:v>-0.486399999999996</c:v>
                </c:pt>
                <c:pt idx="2">
                  <c:v>0.627200000000002</c:v>
                </c:pt>
                <c:pt idx="3">
                  <c:v>-0.159199999999998</c:v>
                </c:pt>
                <c:pt idx="4">
                  <c:v>0.368000000000002</c:v>
                </c:pt>
                <c:pt idx="5">
                  <c:v>0.0816000000000017</c:v>
                </c:pt>
                <c:pt idx="6">
                  <c:v>0.395200000000003</c:v>
                </c:pt>
                <c:pt idx="7">
                  <c:v>-0.0912000000000006</c:v>
                </c:pt>
                <c:pt idx="8">
                  <c:v>-0.477599999999999</c:v>
                </c:pt>
                <c:pt idx="9">
                  <c:v>0.263200000000001</c:v>
                </c:pt>
                <c:pt idx="10">
                  <c:v>-0.0231999999999992</c:v>
                </c:pt>
                <c:pt idx="11">
                  <c:v>-0.00959999999999894</c:v>
                </c:pt>
                <c:pt idx="12">
                  <c:v>0.00400000000000133</c:v>
                </c:pt>
                <c:pt idx="13">
                  <c:v>-0.0823999999999998</c:v>
                </c:pt>
                <c:pt idx="14">
                  <c:v>-0.4388</c:v>
                </c:pt>
                <c:pt idx="15">
                  <c:v>-0.155200000000001</c:v>
                </c:pt>
                <c:pt idx="16">
                  <c:v>0.188400000000001</c:v>
                </c:pt>
                <c:pt idx="17">
                  <c:v>0.262000000000004</c:v>
                </c:pt>
                <c:pt idx="18">
                  <c:v>-0.0143999999999984</c:v>
                </c:pt>
                <c:pt idx="19">
                  <c:v>0.049199999999999</c:v>
                </c:pt>
                <c:pt idx="20">
                  <c:v>0.422800000000002</c:v>
                </c:pt>
                <c:pt idx="21">
                  <c:v>-0.153599999999997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825520"/>
        <c:axId val="1866197344"/>
      </c:scatterChart>
      <c:valAx>
        <c:axId val="193782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97344"/>
        <c:crosses val="autoZero"/>
        <c:crossBetween val="midCat"/>
      </c:valAx>
      <c:valAx>
        <c:axId val="18661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2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184150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37</xdr:row>
      <xdr:rowOff>196850</xdr:rowOff>
    </xdr:from>
    <xdr:to>
      <xdr:col>13</xdr:col>
      <xdr:colOff>12700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184150</xdr:rowOff>
    </xdr:from>
    <xdr:to>
      <xdr:col>11</xdr:col>
      <xdr:colOff>0</xdr:colOff>
      <xdr:row>26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39</xdr:row>
      <xdr:rowOff>82550</xdr:rowOff>
    </xdr:from>
    <xdr:to>
      <xdr:col>11</xdr:col>
      <xdr:colOff>812800</xdr:colOff>
      <xdr:row>55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6</xdr:row>
      <xdr:rowOff>196850</xdr:rowOff>
    </xdr:from>
    <xdr:to>
      <xdr:col>13</xdr:col>
      <xdr:colOff>25400</xdr:colOff>
      <xdr:row>27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37</xdr:row>
      <xdr:rowOff>184150</xdr:rowOff>
    </xdr:from>
    <xdr:to>
      <xdr:col>12</xdr:col>
      <xdr:colOff>800100</xdr:colOff>
      <xdr:row>54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6" x14ac:dyDescent="0.2"/>
  <sheetData>
    <row r="1" spans="1:1" x14ac:dyDescent="0.2">
      <c r="A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opLeftCell="A52" workbookViewId="0">
      <selection activeCell="F12" sqref="F12"/>
    </sheetView>
  </sheetViews>
  <sheetFormatPr baseColWidth="10" defaultRowHeight="16" x14ac:dyDescent="0.2"/>
  <cols>
    <col min="8" max="8" width="13.33203125" customWidth="1"/>
  </cols>
  <sheetData>
    <row r="1" spans="1:8" x14ac:dyDescent="0.2">
      <c r="A1" t="s">
        <v>4</v>
      </c>
      <c r="B1" t="s">
        <v>10</v>
      </c>
      <c r="C1" t="s">
        <v>9</v>
      </c>
      <c r="D1" t="s">
        <v>19</v>
      </c>
      <c r="E1" t="s">
        <v>22</v>
      </c>
      <c r="F1" t="s">
        <v>28</v>
      </c>
      <c r="H1" t="s">
        <v>13</v>
      </c>
    </row>
    <row r="2" spans="1:8" x14ac:dyDescent="0.2">
      <c r="A2" t="s">
        <v>5</v>
      </c>
      <c r="B2">
        <v>168</v>
      </c>
      <c r="C2">
        <v>21.5</v>
      </c>
      <c r="D2">
        <f>$I$31*B2+$I$32</f>
        <v>20.867999999999995</v>
      </c>
      <c r="E2">
        <f>D2-C2</f>
        <v>-0.632000000000005</v>
      </c>
      <c r="F2">
        <f>E2^2</f>
        <v>0.39942400000000633</v>
      </c>
    </row>
    <row r="3" spans="1:8" x14ac:dyDescent="0.2">
      <c r="A3" t="s">
        <v>6</v>
      </c>
      <c r="B3">
        <v>171</v>
      </c>
      <c r="C3">
        <v>23.5</v>
      </c>
      <c r="D3">
        <f>$I$31*B3+$I$32</f>
        <v>21.920999999999992</v>
      </c>
      <c r="E3">
        <f t="shared" ref="E3:E66" si="0">D3-C3</f>
        <v>-1.5790000000000077</v>
      </c>
      <c r="F3">
        <f t="shared" ref="F3:F66" si="1">E3^2</f>
        <v>2.4932410000000242</v>
      </c>
      <c r="H3" t="s">
        <v>46</v>
      </c>
    </row>
    <row r="4" spans="1:8" x14ac:dyDescent="0.2">
      <c r="A4" t="s">
        <v>6</v>
      </c>
      <c r="B4">
        <v>173</v>
      </c>
      <c r="C4">
        <v>22.5</v>
      </c>
      <c r="D4">
        <f>$I$31*B4+$I$32</f>
        <v>22.622999999999998</v>
      </c>
      <c r="E4">
        <f t="shared" si="0"/>
        <v>0.12299999999999756</v>
      </c>
      <c r="F4">
        <f t="shared" si="1"/>
        <v>1.5128999999999398E-2</v>
      </c>
      <c r="H4" t="s">
        <v>48</v>
      </c>
    </row>
    <row r="5" spans="1:8" x14ac:dyDescent="0.2">
      <c r="A5" t="s">
        <v>5</v>
      </c>
      <c r="B5">
        <v>164</v>
      </c>
      <c r="C5">
        <v>18</v>
      </c>
      <c r="D5">
        <f>$I$31*B5+$I$32</f>
        <v>19.463999999999992</v>
      </c>
      <c r="E5">
        <f t="shared" si="0"/>
        <v>1.4639999999999915</v>
      </c>
      <c r="F5">
        <f t="shared" si="1"/>
        <v>2.143295999999975</v>
      </c>
    </row>
    <row r="6" spans="1:8" x14ac:dyDescent="0.2">
      <c r="A6" t="s">
        <v>6</v>
      </c>
      <c r="B6">
        <v>168</v>
      </c>
      <c r="C6">
        <v>23.5</v>
      </c>
      <c r="D6">
        <f>$I$31*B6+$I$32</f>
        <v>20.867999999999995</v>
      </c>
      <c r="E6">
        <f t="shared" si="0"/>
        <v>-2.632000000000005</v>
      </c>
      <c r="F6">
        <f t="shared" si="1"/>
        <v>6.927424000000026</v>
      </c>
      <c r="H6" t="s">
        <v>20</v>
      </c>
    </row>
    <row r="7" spans="1:8" x14ac:dyDescent="0.2">
      <c r="A7" t="s">
        <v>5</v>
      </c>
      <c r="B7">
        <v>159</v>
      </c>
      <c r="C7">
        <v>20</v>
      </c>
      <c r="D7">
        <f>$I$31*B7+$I$32</f>
        <v>17.708999999999996</v>
      </c>
      <c r="E7">
        <f t="shared" si="0"/>
        <v>-2.2910000000000039</v>
      </c>
      <c r="F7">
        <f t="shared" si="1"/>
        <v>5.2486810000000181</v>
      </c>
    </row>
    <row r="8" spans="1:8" x14ac:dyDescent="0.2">
      <c r="A8" t="s">
        <v>6</v>
      </c>
      <c r="B8">
        <v>173</v>
      </c>
      <c r="C8">
        <v>23</v>
      </c>
      <c r="D8">
        <f>$I$31*B8+$I$32</f>
        <v>22.622999999999998</v>
      </c>
      <c r="E8">
        <f t="shared" si="0"/>
        <v>-0.37700000000000244</v>
      </c>
      <c r="F8">
        <f t="shared" si="1"/>
        <v>0.14212900000000184</v>
      </c>
    </row>
    <row r="9" spans="1:8" x14ac:dyDescent="0.2">
      <c r="A9" t="s">
        <v>6</v>
      </c>
      <c r="B9">
        <v>175</v>
      </c>
      <c r="C9">
        <v>24.5</v>
      </c>
      <c r="D9">
        <f>$I$31*B9+$I$32</f>
        <v>23.324999999999996</v>
      </c>
      <c r="E9">
        <f t="shared" si="0"/>
        <v>-1.1750000000000043</v>
      </c>
      <c r="F9">
        <f t="shared" si="1"/>
        <v>1.38062500000001</v>
      </c>
    </row>
    <row r="10" spans="1:8" x14ac:dyDescent="0.2">
      <c r="A10" t="s">
        <v>5</v>
      </c>
      <c r="B10">
        <v>165</v>
      </c>
      <c r="C10">
        <v>21</v>
      </c>
      <c r="D10">
        <f>$I$31*B10+$I$32</f>
        <v>19.814999999999998</v>
      </c>
      <c r="E10">
        <f t="shared" si="0"/>
        <v>-1.1850000000000023</v>
      </c>
      <c r="F10">
        <f t="shared" si="1"/>
        <v>1.4042250000000054</v>
      </c>
    </row>
    <row r="11" spans="1:8" x14ac:dyDescent="0.2">
      <c r="A11" t="s">
        <v>5</v>
      </c>
      <c r="B11">
        <v>169</v>
      </c>
      <c r="C11">
        <v>20.5</v>
      </c>
      <c r="D11">
        <f>$I$31*B11+$I$32</f>
        <v>21.218999999999994</v>
      </c>
      <c r="E11">
        <f t="shared" si="0"/>
        <v>0.71899999999999409</v>
      </c>
      <c r="F11">
        <f t="shared" si="1"/>
        <v>0.51696099999999146</v>
      </c>
    </row>
    <row r="12" spans="1:8" x14ac:dyDescent="0.2">
      <c r="A12" t="s">
        <v>6</v>
      </c>
      <c r="B12">
        <v>169</v>
      </c>
      <c r="C12">
        <v>20.5</v>
      </c>
      <c r="D12">
        <f>$I$31*B12+$I$32</f>
        <v>21.218999999999994</v>
      </c>
      <c r="E12">
        <f t="shared" si="0"/>
        <v>0.71899999999999409</v>
      </c>
      <c r="F12">
        <f t="shared" si="1"/>
        <v>0.51696099999999146</v>
      </c>
    </row>
    <row r="13" spans="1:8" x14ac:dyDescent="0.2">
      <c r="A13" t="s">
        <v>5</v>
      </c>
      <c r="B13">
        <v>164</v>
      </c>
      <c r="C13">
        <v>18.5</v>
      </c>
      <c r="D13">
        <f>$I$31*B13+$I$32</f>
        <v>19.463999999999992</v>
      </c>
      <c r="E13">
        <f t="shared" si="0"/>
        <v>0.96399999999999153</v>
      </c>
      <c r="F13">
        <f t="shared" si="1"/>
        <v>0.92929599999998369</v>
      </c>
    </row>
    <row r="14" spans="1:8" x14ac:dyDescent="0.2">
      <c r="A14" t="s">
        <v>5</v>
      </c>
      <c r="B14">
        <v>167</v>
      </c>
      <c r="C14">
        <v>21</v>
      </c>
      <c r="D14">
        <f>$I$31*B14+$I$32</f>
        <v>20.516999999999996</v>
      </c>
      <c r="E14">
        <f t="shared" si="0"/>
        <v>-0.48300000000000409</v>
      </c>
      <c r="F14">
        <f t="shared" si="1"/>
        <v>0.23328900000000397</v>
      </c>
    </row>
    <row r="15" spans="1:8" x14ac:dyDescent="0.2">
      <c r="A15" t="s">
        <v>5</v>
      </c>
      <c r="B15">
        <v>167</v>
      </c>
      <c r="C15">
        <v>19.5</v>
      </c>
      <c r="D15">
        <f>$I$31*B15+$I$32</f>
        <v>20.516999999999996</v>
      </c>
      <c r="E15">
        <f t="shared" si="0"/>
        <v>1.0169999999999959</v>
      </c>
      <c r="F15">
        <f t="shared" si="1"/>
        <v>1.0342889999999916</v>
      </c>
    </row>
    <row r="16" spans="1:8" x14ac:dyDescent="0.2">
      <c r="A16" t="s">
        <v>6</v>
      </c>
      <c r="B16">
        <v>169</v>
      </c>
      <c r="C16">
        <v>22</v>
      </c>
      <c r="D16">
        <f>$I$31*B16+$I$32</f>
        <v>21.218999999999994</v>
      </c>
      <c r="E16">
        <f t="shared" si="0"/>
        <v>-0.78100000000000591</v>
      </c>
      <c r="F16">
        <f t="shared" si="1"/>
        <v>0.60996100000000919</v>
      </c>
    </row>
    <row r="17" spans="1:9" x14ac:dyDescent="0.2">
      <c r="A17" t="s">
        <v>6</v>
      </c>
      <c r="B17">
        <v>173</v>
      </c>
      <c r="C17">
        <v>22</v>
      </c>
      <c r="D17">
        <f>$I$31*B17+$I$32</f>
        <v>22.622999999999998</v>
      </c>
      <c r="E17">
        <f t="shared" si="0"/>
        <v>0.62299999999999756</v>
      </c>
      <c r="F17">
        <f t="shared" si="1"/>
        <v>0.38812899999999695</v>
      </c>
    </row>
    <row r="18" spans="1:9" x14ac:dyDescent="0.2">
      <c r="A18" t="s">
        <v>5</v>
      </c>
      <c r="B18">
        <v>162</v>
      </c>
      <c r="C18">
        <v>20</v>
      </c>
      <c r="D18">
        <f>$I$31*B18+$I$32</f>
        <v>18.761999999999993</v>
      </c>
      <c r="E18">
        <f t="shared" si="0"/>
        <v>-1.2380000000000067</v>
      </c>
      <c r="F18">
        <f t="shared" si="1"/>
        <v>1.5326440000000165</v>
      </c>
    </row>
    <row r="19" spans="1:9" x14ac:dyDescent="0.2">
      <c r="A19" t="s">
        <v>6</v>
      </c>
      <c r="B19">
        <v>169</v>
      </c>
      <c r="C19">
        <v>22.5</v>
      </c>
      <c r="D19">
        <f>$I$31*B19+$I$32</f>
        <v>21.218999999999994</v>
      </c>
      <c r="E19">
        <f t="shared" si="0"/>
        <v>-1.2810000000000059</v>
      </c>
      <c r="F19">
        <f t="shared" si="1"/>
        <v>1.6409610000000152</v>
      </c>
    </row>
    <row r="20" spans="1:9" x14ac:dyDescent="0.2">
      <c r="A20" t="s">
        <v>5</v>
      </c>
      <c r="B20">
        <v>164</v>
      </c>
      <c r="C20">
        <v>18.5</v>
      </c>
      <c r="D20">
        <f>$I$31*B20+$I$32</f>
        <v>19.463999999999992</v>
      </c>
      <c r="E20">
        <f t="shared" si="0"/>
        <v>0.96399999999999153</v>
      </c>
      <c r="F20">
        <f t="shared" si="1"/>
        <v>0.92929599999998369</v>
      </c>
    </row>
    <row r="21" spans="1:9" x14ac:dyDescent="0.2">
      <c r="A21" t="s">
        <v>6</v>
      </c>
      <c r="B21">
        <v>174</v>
      </c>
      <c r="C21">
        <v>21.5</v>
      </c>
      <c r="D21">
        <f>$I$31*B21+$I$32</f>
        <v>22.973999999999997</v>
      </c>
      <c r="E21">
        <f t="shared" si="0"/>
        <v>1.4739999999999966</v>
      </c>
      <c r="F21">
        <f t="shared" si="1"/>
        <v>2.1726759999999903</v>
      </c>
    </row>
    <row r="22" spans="1:9" x14ac:dyDescent="0.2">
      <c r="A22" t="s">
        <v>6</v>
      </c>
      <c r="B22">
        <v>173</v>
      </c>
      <c r="C22">
        <v>24.5</v>
      </c>
      <c r="D22">
        <f>$I$31*B22+$I$32</f>
        <v>22.622999999999998</v>
      </c>
      <c r="E22">
        <f t="shared" si="0"/>
        <v>-1.8770000000000024</v>
      </c>
      <c r="F22">
        <f t="shared" si="1"/>
        <v>3.5231290000000093</v>
      </c>
    </row>
    <row r="23" spans="1:9" x14ac:dyDescent="0.2">
      <c r="A23" t="s">
        <v>5</v>
      </c>
      <c r="B23">
        <v>166</v>
      </c>
      <c r="C23">
        <v>20.5</v>
      </c>
      <c r="D23">
        <f>$I$31*B23+$I$32</f>
        <v>20.165999999999997</v>
      </c>
      <c r="E23">
        <f t="shared" si="0"/>
        <v>-0.33400000000000318</v>
      </c>
      <c r="F23">
        <f t="shared" si="1"/>
        <v>0.11155600000000213</v>
      </c>
    </row>
    <row r="24" spans="1:9" x14ac:dyDescent="0.2">
      <c r="A24" t="s">
        <v>6</v>
      </c>
      <c r="B24">
        <v>174</v>
      </c>
      <c r="C24">
        <v>24.5</v>
      </c>
      <c r="D24">
        <f>$I$31*B24+$I$32</f>
        <v>22.973999999999997</v>
      </c>
      <c r="E24">
        <f t="shared" si="0"/>
        <v>-1.5260000000000034</v>
      </c>
      <c r="F24">
        <f t="shared" si="1"/>
        <v>2.3286760000000104</v>
      </c>
    </row>
    <row r="25" spans="1:9" x14ac:dyDescent="0.2">
      <c r="A25" t="s">
        <v>6</v>
      </c>
      <c r="B25">
        <v>173</v>
      </c>
      <c r="C25">
        <v>21</v>
      </c>
      <c r="D25">
        <f>$I$31*B25+$I$32</f>
        <v>22.622999999999998</v>
      </c>
      <c r="E25">
        <f t="shared" si="0"/>
        <v>1.6229999999999976</v>
      </c>
      <c r="F25">
        <f t="shared" si="1"/>
        <v>2.6341289999999922</v>
      </c>
    </row>
    <row r="26" spans="1:9" x14ac:dyDescent="0.2">
      <c r="A26" t="s">
        <v>6</v>
      </c>
      <c r="B26">
        <v>169</v>
      </c>
      <c r="C26">
        <v>21</v>
      </c>
      <c r="D26">
        <f>$I$31*B26+$I$32</f>
        <v>21.218999999999994</v>
      </c>
      <c r="E26">
        <f t="shared" si="0"/>
        <v>0.21899999999999409</v>
      </c>
      <c r="F26">
        <f t="shared" si="1"/>
        <v>4.7960999999997408E-2</v>
      </c>
    </row>
    <row r="27" spans="1:9" x14ac:dyDescent="0.2">
      <c r="A27" t="s">
        <v>5</v>
      </c>
      <c r="B27">
        <v>164</v>
      </c>
      <c r="C27">
        <v>18.5</v>
      </c>
      <c r="D27">
        <f>$I$31*B27+$I$32</f>
        <v>19.463999999999992</v>
      </c>
      <c r="E27">
        <f t="shared" si="0"/>
        <v>0.96399999999999153</v>
      </c>
      <c r="F27">
        <f t="shared" si="1"/>
        <v>0.92929599999998369</v>
      </c>
    </row>
    <row r="28" spans="1:9" x14ac:dyDescent="0.2">
      <c r="A28" t="s">
        <v>5</v>
      </c>
      <c r="B28">
        <v>167</v>
      </c>
      <c r="C28">
        <v>18</v>
      </c>
      <c r="D28">
        <f>$I$31*B28+$I$32</f>
        <v>20.516999999999996</v>
      </c>
      <c r="E28">
        <f t="shared" si="0"/>
        <v>2.5169999999999959</v>
      </c>
      <c r="F28">
        <f t="shared" si="1"/>
        <v>6.3352889999999791</v>
      </c>
    </row>
    <row r="29" spans="1:9" x14ac:dyDescent="0.2">
      <c r="A29" t="s">
        <v>5</v>
      </c>
      <c r="B29">
        <v>160</v>
      </c>
      <c r="C29">
        <v>19.5</v>
      </c>
      <c r="D29">
        <f>$I$31*B29+$I$32</f>
        <v>18.059999999999995</v>
      </c>
      <c r="E29">
        <f t="shared" si="0"/>
        <v>-1.4400000000000048</v>
      </c>
      <c r="F29">
        <f t="shared" si="1"/>
        <v>2.0736000000000141</v>
      </c>
    </row>
    <row r="30" spans="1:9" x14ac:dyDescent="0.2">
      <c r="A30" t="s">
        <v>6</v>
      </c>
      <c r="B30">
        <v>175</v>
      </c>
      <c r="C30">
        <v>20.5</v>
      </c>
      <c r="D30">
        <f>$I$31*B30+$I$32</f>
        <v>23.324999999999996</v>
      </c>
      <c r="E30">
        <f t="shared" si="0"/>
        <v>2.8249999999999957</v>
      </c>
      <c r="F30">
        <f t="shared" si="1"/>
        <v>7.9806249999999759</v>
      </c>
      <c r="H30" t="s">
        <v>15</v>
      </c>
    </row>
    <row r="31" spans="1:9" x14ac:dyDescent="0.2">
      <c r="A31" t="s">
        <v>5</v>
      </c>
      <c r="B31">
        <v>164</v>
      </c>
      <c r="C31">
        <v>21</v>
      </c>
      <c r="D31">
        <f>$I$31*B31+$I$32</f>
        <v>19.463999999999992</v>
      </c>
      <c r="E31">
        <f t="shared" si="0"/>
        <v>-1.5360000000000085</v>
      </c>
      <c r="F31">
        <f t="shared" si="1"/>
        <v>2.3592960000000258</v>
      </c>
      <c r="H31" s="3" t="s">
        <v>14</v>
      </c>
      <c r="I31">
        <f>ROUND(SLOPE(C:C,B:B),3)</f>
        <v>0.35099999999999998</v>
      </c>
    </row>
    <row r="32" spans="1:9" x14ac:dyDescent="0.2">
      <c r="A32" t="s">
        <v>5</v>
      </c>
      <c r="B32">
        <v>167</v>
      </c>
      <c r="C32">
        <v>20</v>
      </c>
      <c r="D32">
        <f>$I$31*B32+$I$32</f>
        <v>20.516999999999996</v>
      </c>
      <c r="E32">
        <f t="shared" si="0"/>
        <v>0.51699999999999591</v>
      </c>
      <c r="F32">
        <f t="shared" si="1"/>
        <v>0.26728899999999578</v>
      </c>
      <c r="H32" s="3" t="s">
        <v>16</v>
      </c>
      <c r="I32">
        <f>ROUND(INTERCEPT(C:C,B:B),1)</f>
        <v>-38.1</v>
      </c>
    </row>
    <row r="33" spans="1:10" x14ac:dyDescent="0.2">
      <c r="A33" t="s">
        <v>5</v>
      </c>
      <c r="B33">
        <v>167</v>
      </c>
      <c r="C33">
        <v>20</v>
      </c>
      <c r="D33">
        <f>$I$31*B33+$I$32</f>
        <v>20.516999999999996</v>
      </c>
      <c r="E33">
        <f t="shared" si="0"/>
        <v>0.51699999999999591</v>
      </c>
      <c r="F33">
        <f t="shared" si="1"/>
        <v>0.26728899999999578</v>
      </c>
      <c r="H33" t="s">
        <v>17</v>
      </c>
      <c r="J33" t="s">
        <v>18</v>
      </c>
    </row>
    <row r="34" spans="1:10" x14ac:dyDescent="0.2">
      <c r="A34" t="s">
        <v>5</v>
      </c>
      <c r="B34">
        <v>166</v>
      </c>
      <c r="C34">
        <v>19</v>
      </c>
      <c r="D34">
        <f>$I$31*B34+$I$32</f>
        <v>20.165999999999997</v>
      </c>
      <c r="E34">
        <f t="shared" si="0"/>
        <v>1.1659999999999968</v>
      </c>
      <c r="F34">
        <f t="shared" si="1"/>
        <v>1.3595559999999927</v>
      </c>
    </row>
    <row r="35" spans="1:10" x14ac:dyDescent="0.2">
      <c r="A35" t="s">
        <v>5</v>
      </c>
      <c r="B35">
        <v>162</v>
      </c>
      <c r="C35">
        <v>17</v>
      </c>
      <c r="D35">
        <f>$I$31*B35+$I$32</f>
        <v>18.761999999999993</v>
      </c>
      <c r="E35">
        <f t="shared" si="0"/>
        <v>1.7619999999999933</v>
      </c>
      <c r="F35">
        <f t="shared" si="1"/>
        <v>3.1046439999999764</v>
      </c>
    </row>
    <row r="36" spans="1:10" x14ac:dyDescent="0.2">
      <c r="A36" t="s">
        <v>6</v>
      </c>
      <c r="B36">
        <v>172</v>
      </c>
      <c r="C36">
        <v>22</v>
      </c>
      <c r="D36">
        <f>$I$31*B36+$I$32</f>
        <v>22.271999999999998</v>
      </c>
      <c r="E36">
        <f t="shared" si="0"/>
        <v>0.27199999999999847</v>
      </c>
      <c r="F36">
        <f t="shared" si="1"/>
        <v>7.3983999999999162E-2</v>
      </c>
      <c r="H36" t="s">
        <v>21</v>
      </c>
    </row>
    <row r="37" spans="1:10" x14ac:dyDescent="0.2">
      <c r="A37" t="s">
        <v>6</v>
      </c>
      <c r="B37">
        <v>171</v>
      </c>
      <c r="C37">
        <v>22</v>
      </c>
      <c r="D37">
        <f>$I$31*B37+$I$32</f>
        <v>21.920999999999992</v>
      </c>
      <c r="E37">
        <f t="shared" si="0"/>
        <v>-7.9000000000007731E-2</v>
      </c>
      <c r="F37">
        <f t="shared" si="1"/>
        <v>6.2410000000012213E-3</v>
      </c>
      <c r="H37" t="s">
        <v>40</v>
      </c>
    </row>
    <row r="38" spans="1:10" x14ac:dyDescent="0.2">
      <c r="A38" t="s">
        <v>5</v>
      </c>
      <c r="B38">
        <v>161</v>
      </c>
      <c r="C38">
        <v>17.5</v>
      </c>
      <c r="D38">
        <f>$I$31*B38+$I$32</f>
        <v>18.410999999999994</v>
      </c>
      <c r="E38">
        <f t="shared" si="0"/>
        <v>0.91099999999999426</v>
      </c>
      <c r="F38">
        <f t="shared" si="1"/>
        <v>0.82992099999998958</v>
      </c>
    </row>
    <row r="39" spans="1:10" x14ac:dyDescent="0.2">
      <c r="A39" t="s">
        <v>5</v>
      </c>
      <c r="B39">
        <v>163</v>
      </c>
      <c r="C39">
        <v>19</v>
      </c>
      <c r="D39">
        <f>$I$31*B39+$I$32</f>
        <v>19.112999999999992</v>
      </c>
      <c r="E39">
        <f t="shared" si="0"/>
        <v>0.11299999999999244</v>
      </c>
      <c r="F39">
        <f t="shared" si="1"/>
        <v>1.2768999999998292E-2</v>
      </c>
    </row>
    <row r="40" spans="1:10" x14ac:dyDescent="0.2">
      <c r="A40" t="s">
        <v>6</v>
      </c>
      <c r="B40">
        <v>166</v>
      </c>
      <c r="C40">
        <v>19</v>
      </c>
      <c r="D40">
        <f>$I$31*B40+$I$32</f>
        <v>20.165999999999997</v>
      </c>
      <c r="E40">
        <f t="shared" si="0"/>
        <v>1.1659999999999968</v>
      </c>
      <c r="F40">
        <f t="shared" si="1"/>
        <v>1.3595559999999927</v>
      </c>
    </row>
    <row r="41" spans="1:10" x14ac:dyDescent="0.2">
      <c r="A41" t="s">
        <v>6</v>
      </c>
      <c r="B41">
        <v>171</v>
      </c>
      <c r="C41">
        <v>22</v>
      </c>
      <c r="D41">
        <f>$I$31*B41+$I$32</f>
        <v>21.920999999999992</v>
      </c>
      <c r="E41">
        <f t="shared" si="0"/>
        <v>-7.9000000000007731E-2</v>
      </c>
      <c r="F41">
        <f t="shared" si="1"/>
        <v>6.2410000000012213E-3</v>
      </c>
    </row>
    <row r="42" spans="1:10" x14ac:dyDescent="0.2">
      <c r="A42" t="s">
        <v>6</v>
      </c>
      <c r="B42">
        <v>171</v>
      </c>
      <c r="C42">
        <v>22</v>
      </c>
      <c r="D42">
        <f>$I$31*B42+$I$32</f>
        <v>21.920999999999992</v>
      </c>
      <c r="E42">
        <f t="shared" si="0"/>
        <v>-7.9000000000007731E-2</v>
      </c>
      <c r="F42">
        <f t="shared" si="1"/>
        <v>6.2410000000012213E-3</v>
      </c>
    </row>
    <row r="43" spans="1:10" x14ac:dyDescent="0.2">
      <c r="A43" t="s">
        <v>5</v>
      </c>
      <c r="B43">
        <v>166</v>
      </c>
      <c r="C43">
        <v>18.5</v>
      </c>
      <c r="D43">
        <f>$I$31*B43+$I$32</f>
        <v>20.165999999999997</v>
      </c>
      <c r="E43">
        <f t="shared" si="0"/>
        <v>1.6659999999999968</v>
      </c>
      <c r="F43">
        <f t="shared" si="1"/>
        <v>2.7755559999999893</v>
      </c>
    </row>
    <row r="44" spans="1:10" x14ac:dyDescent="0.2">
      <c r="A44" t="s">
        <v>6</v>
      </c>
      <c r="B44">
        <v>170</v>
      </c>
      <c r="C44">
        <v>20</v>
      </c>
      <c r="D44">
        <f>$I$31*B44+$I$32</f>
        <v>21.569999999999993</v>
      </c>
      <c r="E44">
        <f t="shared" si="0"/>
        <v>1.5699999999999932</v>
      </c>
      <c r="F44">
        <f t="shared" si="1"/>
        <v>2.4648999999999788</v>
      </c>
    </row>
    <row r="45" spans="1:10" x14ac:dyDescent="0.2">
      <c r="A45" t="s">
        <v>5</v>
      </c>
      <c r="B45">
        <v>167</v>
      </c>
      <c r="C45">
        <v>20.5</v>
      </c>
      <c r="D45">
        <f>$I$31*B45+$I$32</f>
        <v>20.516999999999996</v>
      </c>
      <c r="E45">
        <f t="shared" si="0"/>
        <v>1.6999999999995907E-2</v>
      </c>
      <c r="F45">
        <f t="shared" si="1"/>
        <v>2.8899999999986087E-4</v>
      </c>
    </row>
    <row r="46" spans="1:10" x14ac:dyDescent="0.2">
      <c r="A46" t="s">
        <v>6</v>
      </c>
      <c r="B46">
        <v>169</v>
      </c>
      <c r="C46">
        <v>21</v>
      </c>
      <c r="D46">
        <f>$I$31*B46+$I$32</f>
        <v>21.218999999999994</v>
      </c>
      <c r="E46">
        <f t="shared" si="0"/>
        <v>0.21899999999999409</v>
      </c>
      <c r="F46">
        <f t="shared" si="1"/>
        <v>4.7960999999997408E-2</v>
      </c>
    </row>
    <row r="47" spans="1:10" x14ac:dyDescent="0.2">
      <c r="A47" t="s">
        <v>5</v>
      </c>
      <c r="B47">
        <v>167</v>
      </c>
      <c r="C47">
        <v>19.5</v>
      </c>
      <c r="D47">
        <f>$I$31*B47+$I$32</f>
        <v>20.516999999999996</v>
      </c>
      <c r="E47">
        <f t="shared" si="0"/>
        <v>1.0169999999999959</v>
      </c>
      <c r="F47">
        <f t="shared" si="1"/>
        <v>1.0342889999999916</v>
      </c>
    </row>
    <row r="48" spans="1:10" x14ac:dyDescent="0.2">
      <c r="A48" t="s">
        <v>5</v>
      </c>
      <c r="B48">
        <v>168</v>
      </c>
      <c r="C48">
        <v>20</v>
      </c>
      <c r="D48">
        <f>$I$31*B48+$I$32</f>
        <v>20.867999999999995</v>
      </c>
      <c r="E48">
        <f t="shared" si="0"/>
        <v>0.867999999999995</v>
      </c>
      <c r="F48">
        <f t="shared" si="1"/>
        <v>0.75342399999999132</v>
      </c>
    </row>
    <row r="49" spans="1:9" x14ac:dyDescent="0.2">
      <c r="A49" t="s">
        <v>6</v>
      </c>
      <c r="B49">
        <v>167</v>
      </c>
      <c r="C49">
        <v>21.5</v>
      </c>
      <c r="D49">
        <f>$I$31*B49+$I$32</f>
        <v>20.516999999999996</v>
      </c>
      <c r="E49">
        <f t="shared" si="0"/>
        <v>-0.98300000000000409</v>
      </c>
      <c r="F49">
        <f t="shared" si="1"/>
        <v>0.96628900000000806</v>
      </c>
    </row>
    <row r="50" spans="1:9" x14ac:dyDescent="0.2">
      <c r="A50" t="s">
        <v>6</v>
      </c>
      <c r="B50">
        <v>168</v>
      </c>
      <c r="C50">
        <v>22.5</v>
      </c>
      <c r="D50">
        <f>$I$31*B50+$I$32</f>
        <v>20.867999999999995</v>
      </c>
      <c r="E50">
        <f t="shared" si="0"/>
        <v>-1.632000000000005</v>
      </c>
      <c r="F50">
        <f t="shared" si="1"/>
        <v>2.6634240000000164</v>
      </c>
    </row>
    <row r="51" spans="1:9" x14ac:dyDescent="0.2">
      <c r="A51" t="s">
        <v>5</v>
      </c>
      <c r="B51">
        <v>171</v>
      </c>
      <c r="C51">
        <v>20</v>
      </c>
      <c r="D51">
        <f>$I$31*B51+$I$32</f>
        <v>21.920999999999992</v>
      </c>
      <c r="E51">
        <f t="shared" si="0"/>
        <v>1.9209999999999923</v>
      </c>
      <c r="F51">
        <f t="shared" si="1"/>
        <v>3.6902409999999701</v>
      </c>
    </row>
    <row r="52" spans="1:9" x14ac:dyDescent="0.2">
      <c r="A52" t="s">
        <v>6</v>
      </c>
      <c r="B52">
        <v>170</v>
      </c>
      <c r="C52">
        <v>22.5</v>
      </c>
      <c r="D52">
        <f>$I$31*B52+$I$32</f>
        <v>21.569999999999993</v>
      </c>
      <c r="E52">
        <f t="shared" si="0"/>
        <v>-0.93000000000000682</v>
      </c>
      <c r="F52">
        <f t="shared" si="1"/>
        <v>0.86490000000001266</v>
      </c>
    </row>
    <row r="53" spans="1:9" x14ac:dyDescent="0.2">
      <c r="A53" t="s">
        <v>6</v>
      </c>
      <c r="B53">
        <v>174</v>
      </c>
      <c r="C53">
        <v>24.5</v>
      </c>
      <c r="D53">
        <f>$I$31*B53+$I$32</f>
        <v>22.973999999999997</v>
      </c>
      <c r="E53">
        <f t="shared" si="0"/>
        <v>-1.5260000000000034</v>
      </c>
      <c r="F53">
        <f t="shared" si="1"/>
        <v>2.3286760000000104</v>
      </c>
    </row>
    <row r="54" spans="1:9" x14ac:dyDescent="0.2">
      <c r="A54" t="s">
        <v>5</v>
      </c>
      <c r="B54">
        <v>160</v>
      </c>
      <c r="C54">
        <v>18.5</v>
      </c>
      <c r="D54">
        <f>$I$31*B54+$I$32</f>
        <v>18.059999999999995</v>
      </c>
      <c r="E54">
        <f t="shared" si="0"/>
        <v>-0.44000000000000483</v>
      </c>
      <c r="F54">
        <f t="shared" si="1"/>
        <v>0.19360000000000424</v>
      </c>
    </row>
    <row r="55" spans="1:9" x14ac:dyDescent="0.2">
      <c r="A55" t="s">
        <v>5</v>
      </c>
      <c r="B55">
        <v>165</v>
      </c>
      <c r="C55">
        <v>20</v>
      </c>
      <c r="D55">
        <f>$I$31*B55+$I$32</f>
        <v>19.814999999999998</v>
      </c>
      <c r="E55">
        <f t="shared" si="0"/>
        <v>-0.18500000000000227</v>
      </c>
      <c r="F55">
        <f t="shared" si="1"/>
        <v>3.4225000000000838E-2</v>
      </c>
    </row>
    <row r="56" spans="1:9" x14ac:dyDescent="0.2">
      <c r="A56" t="s">
        <v>6</v>
      </c>
      <c r="B56">
        <v>172</v>
      </c>
      <c r="C56">
        <v>24</v>
      </c>
      <c r="D56">
        <f>$I$31*B56+$I$32</f>
        <v>22.271999999999998</v>
      </c>
      <c r="E56">
        <f t="shared" si="0"/>
        <v>-1.7280000000000015</v>
      </c>
      <c r="F56">
        <f t="shared" si="1"/>
        <v>2.9859840000000055</v>
      </c>
      <c r="H56" t="s">
        <v>23</v>
      </c>
    </row>
    <row r="57" spans="1:9" x14ac:dyDescent="0.2">
      <c r="A57" t="s">
        <v>6</v>
      </c>
      <c r="B57">
        <v>176</v>
      </c>
      <c r="C57">
        <v>23.5</v>
      </c>
      <c r="D57">
        <f>$I$31*B57+$I$32</f>
        <v>23.675999999999995</v>
      </c>
      <c r="E57">
        <f t="shared" si="0"/>
        <v>0.17599999999999483</v>
      </c>
      <c r="F57">
        <f t="shared" si="1"/>
        <v>3.0975999999998179E-2</v>
      </c>
      <c r="H57" t="s">
        <v>24</v>
      </c>
    </row>
    <row r="58" spans="1:9" x14ac:dyDescent="0.2">
      <c r="A58" t="s">
        <v>5</v>
      </c>
      <c r="B58">
        <v>166</v>
      </c>
      <c r="C58">
        <v>21</v>
      </c>
      <c r="D58">
        <f>$I$31*B58+$I$32</f>
        <v>20.165999999999997</v>
      </c>
      <c r="E58">
        <f t="shared" si="0"/>
        <v>-0.83400000000000318</v>
      </c>
      <c r="F58">
        <f t="shared" si="1"/>
        <v>0.69555600000000528</v>
      </c>
      <c r="H58" t="s">
        <v>25</v>
      </c>
    </row>
    <row r="59" spans="1:9" x14ac:dyDescent="0.2">
      <c r="A59" t="s">
        <v>5</v>
      </c>
      <c r="B59">
        <v>164.5</v>
      </c>
      <c r="C59">
        <v>19.5</v>
      </c>
      <c r="D59">
        <f>$I$31*B59+$I$32</f>
        <v>19.639499999999998</v>
      </c>
      <c r="E59">
        <f t="shared" si="0"/>
        <v>0.13949999999999818</v>
      </c>
      <c r="F59">
        <f t="shared" si="1"/>
        <v>1.9460249999999492E-2</v>
      </c>
    </row>
    <row r="60" spans="1:9" x14ac:dyDescent="0.2">
      <c r="A60" t="s">
        <v>6</v>
      </c>
      <c r="B60">
        <v>171</v>
      </c>
      <c r="C60">
        <v>20</v>
      </c>
      <c r="D60">
        <f>$I$31*B60+$I$32</f>
        <v>21.920999999999992</v>
      </c>
      <c r="E60">
        <f t="shared" si="0"/>
        <v>1.9209999999999923</v>
      </c>
      <c r="F60">
        <f t="shared" si="1"/>
        <v>3.6902409999999701</v>
      </c>
      <c r="H60" t="s">
        <v>26</v>
      </c>
    </row>
    <row r="61" spans="1:9" x14ac:dyDescent="0.2">
      <c r="A61" t="s">
        <v>6</v>
      </c>
      <c r="B61">
        <v>169</v>
      </c>
      <c r="C61">
        <v>22.5</v>
      </c>
      <c r="D61">
        <f>$I$31*B61+$I$32</f>
        <v>21.218999999999994</v>
      </c>
      <c r="E61">
        <f t="shared" si="0"/>
        <v>-1.2810000000000059</v>
      </c>
      <c r="F61">
        <f t="shared" si="1"/>
        <v>1.6409610000000152</v>
      </c>
    </row>
    <row r="62" spans="1:9" x14ac:dyDescent="0.2">
      <c r="A62" t="s">
        <v>5</v>
      </c>
      <c r="B62">
        <v>164</v>
      </c>
      <c r="C62">
        <v>20</v>
      </c>
      <c r="D62">
        <f>$I$31*B62+$I$32</f>
        <v>19.463999999999992</v>
      </c>
      <c r="E62">
        <f t="shared" si="0"/>
        <v>-0.53600000000000847</v>
      </c>
      <c r="F62">
        <f t="shared" si="1"/>
        <v>0.2872960000000091</v>
      </c>
      <c r="H62" t="s">
        <v>27</v>
      </c>
    </row>
    <row r="63" spans="1:9" x14ac:dyDescent="0.2">
      <c r="A63" t="s">
        <v>5</v>
      </c>
      <c r="B63">
        <v>165</v>
      </c>
      <c r="C63">
        <v>20</v>
      </c>
      <c r="D63">
        <f>$I$31*B63+$I$32</f>
        <v>19.814999999999998</v>
      </c>
      <c r="E63">
        <f t="shared" si="0"/>
        <v>-0.18500000000000227</v>
      </c>
      <c r="F63">
        <f t="shared" si="1"/>
        <v>3.4225000000000838E-2</v>
      </c>
      <c r="H63" t="s">
        <v>29</v>
      </c>
      <c r="I63">
        <f>SUM(F:F)/165</f>
        <v>1.6933995977272722</v>
      </c>
    </row>
    <row r="64" spans="1:9" x14ac:dyDescent="0.2">
      <c r="A64" t="s">
        <v>6</v>
      </c>
      <c r="B64">
        <v>174</v>
      </c>
      <c r="C64">
        <v>24</v>
      </c>
      <c r="D64">
        <f>$I$31*B64+$I$32</f>
        <v>22.973999999999997</v>
      </c>
      <c r="E64">
        <f t="shared" si="0"/>
        <v>-1.0260000000000034</v>
      </c>
      <c r="F64">
        <f t="shared" si="1"/>
        <v>1.0526760000000068</v>
      </c>
      <c r="H64" t="s">
        <v>30</v>
      </c>
      <c r="I64">
        <f>RSQ(C:C,B:B)</f>
        <v>0.54691571619979684</v>
      </c>
    </row>
    <row r="65" spans="1:12" x14ac:dyDescent="0.2">
      <c r="A65" t="s">
        <v>6</v>
      </c>
      <c r="B65">
        <v>168</v>
      </c>
      <c r="C65">
        <v>21</v>
      </c>
      <c r="D65">
        <f>$I$31*B65+$I$32</f>
        <v>20.867999999999995</v>
      </c>
      <c r="E65">
        <f t="shared" si="0"/>
        <v>-0.132000000000005</v>
      </c>
      <c r="F65">
        <f t="shared" si="1"/>
        <v>1.742400000000132E-2</v>
      </c>
      <c r="H65" t="s">
        <v>36</v>
      </c>
      <c r="I65" s="4" t="s">
        <v>37</v>
      </c>
      <c r="J65" t="s">
        <v>31</v>
      </c>
      <c r="L65" t="s">
        <v>38</v>
      </c>
    </row>
    <row r="66" spans="1:12" x14ac:dyDescent="0.2">
      <c r="A66" t="s">
        <v>5</v>
      </c>
      <c r="B66">
        <v>168</v>
      </c>
      <c r="C66">
        <v>21.5</v>
      </c>
      <c r="D66">
        <f>$I$31*B66+$I$32</f>
        <v>20.867999999999995</v>
      </c>
      <c r="E66">
        <f t="shared" si="0"/>
        <v>-0.632000000000005</v>
      </c>
      <c r="F66">
        <f t="shared" si="1"/>
        <v>0.39942400000000633</v>
      </c>
    </row>
    <row r="67" spans="1:12" x14ac:dyDescent="0.2">
      <c r="A67" t="s">
        <v>5</v>
      </c>
      <c r="B67">
        <v>169</v>
      </c>
      <c r="C67">
        <v>18.5</v>
      </c>
      <c r="D67">
        <f>$I$31*B67+$I$32</f>
        <v>21.218999999999994</v>
      </c>
      <c r="E67">
        <f t="shared" ref="E67:E130" si="2">D67-C67</f>
        <v>2.7189999999999941</v>
      </c>
      <c r="F67">
        <f t="shared" ref="F67:F130" si="3">E67^2</f>
        <v>7.3929609999999677</v>
      </c>
      <c r="H67" t="s">
        <v>32</v>
      </c>
    </row>
    <row r="68" spans="1:12" x14ac:dyDescent="0.2">
      <c r="A68" t="s">
        <v>5</v>
      </c>
      <c r="B68">
        <v>168</v>
      </c>
      <c r="C68">
        <v>23</v>
      </c>
      <c r="D68">
        <f>$I$31*B68+$I$32</f>
        <v>20.867999999999995</v>
      </c>
      <c r="E68">
        <f t="shared" si="2"/>
        <v>-2.132000000000005</v>
      </c>
      <c r="F68">
        <f t="shared" si="3"/>
        <v>4.545424000000021</v>
      </c>
      <c r="H68" t="s">
        <v>33</v>
      </c>
    </row>
    <row r="69" spans="1:12" x14ac:dyDescent="0.2">
      <c r="A69" t="s">
        <v>6</v>
      </c>
      <c r="B69">
        <v>167</v>
      </c>
      <c r="C69">
        <v>23</v>
      </c>
      <c r="D69">
        <f>$I$31*B69+$I$32</f>
        <v>20.516999999999996</v>
      </c>
      <c r="E69">
        <f t="shared" si="2"/>
        <v>-2.4830000000000041</v>
      </c>
      <c r="F69">
        <f t="shared" si="3"/>
        <v>6.16528900000002</v>
      </c>
      <c r="H69" t="s">
        <v>34</v>
      </c>
    </row>
    <row r="70" spans="1:12" x14ac:dyDescent="0.2">
      <c r="A70" t="s">
        <v>5</v>
      </c>
      <c r="B70">
        <v>161.5</v>
      </c>
      <c r="C70">
        <v>20.5</v>
      </c>
      <c r="D70">
        <f>$I$31*B70+$I$32</f>
        <v>18.586499999999994</v>
      </c>
      <c r="E70">
        <f t="shared" si="2"/>
        <v>-1.9135000000000062</v>
      </c>
      <c r="F70">
        <f t="shared" si="3"/>
        <v>3.6614822500000237</v>
      </c>
      <c r="H70" t="s">
        <v>35</v>
      </c>
    </row>
    <row r="71" spans="1:12" x14ac:dyDescent="0.2">
      <c r="A71" t="s">
        <v>5</v>
      </c>
      <c r="B71">
        <v>163</v>
      </c>
      <c r="C71">
        <v>16.5</v>
      </c>
      <c r="D71">
        <f>$I$31*B71+$I$32</f>
        <v>19.112999999999992</v>
      </c>
      <c r="E71">
        <f t="shared" si="2"/>
        <v>2.6129999999999924</v>
      </c>
      <c r="F71">
        <f t="shared" si="3"/>
        <v>6.8277689999999609</v>
      </c>
    </row>
    <row r="72" spans="1:12" x14ac:dyDescent="0.2">
      <c r="A72" t="s">
        <v>5</v>
      </c>
      <c r="B72">
        <v>167</v>
      </c>
      <c r="C72">
        <v>19.5</v>
      </c>
      <c r="D72">
        <f>$I$31*B72+$I$32</f>
        <v>20.516999999999996</v>
      </c>
      <c r="E72">
        <f t="shared" si="2"/>
        <v>1.0169999999999959</v>
      </c>
      <c r="F72">
        <f t="shared" si="3"/>
        <v>1.0342889999999916</v>
      </c>
    </row>
    <row r="73" spans="1:12" x14ac:dyDescent="0.2">
      <c r="A73" t="s">
        <v>6</v>
      </c>
      <c r="B73">
        <v>171</v>
      </c>
      <c r="C73">
        <v>23</v>
      </c>
      <c r="D73">
        <f>$I$31*B73+$I$32</f>
        <v>21.920999999999992</v>
      </c>
      <c r="E73">
        <f t="shared" si="2"/>
        <v>-1.0790000000000077</v>
      </c>
      <c r="F73">
        <f t="shared" si="3"/>
        <v>1.1642410000000167</v>
      </c>
    </row>
    <row r="74" spans="1:12" x14ac:dyDescent="0.2">
      <c r="A74" t="s">
        <v>6</v>
      </c>
      <c r="B74">
        <v>173</v>
      </c>
      <c r="C74">
        <v>22.5</v>
      </c>
      <c r="D74">
        <f>$I$31*B74+$I$32</f>
        <v>22.622999999999998</v>
      </c>
      <c r="E74">
        <f t="shared" si="2"/>
        <v>0.12299999999999756</v>
      </c>
      <c r="F74">
        <f t="shared" si="3"/>
        <v>1.5128999999999398E-2</v>
      </c>
    </row>
    <row r="75" spans="1:12" x14ac:dyDescent="0.2">
      <c r="A75" t="s">
        <v>5</v>
      </c>
      <c r="B75">
        <v>163</v>
      </c>
      <c r="C75">
        <v>18.5</v>
      </c>
      <c r="D75">
        <f>$I$31*B75+$I$32</f>
        <v>19.112999999999992</v>
      </c>
      <c r="E75">
        <f t="shared" si="2"/>
        <v>0.61299999999999244</v>
      </c>
      <c r="F75">
        <f t="shared" si="3"/>
        <v>0.37576899999999075</v>
      </c>
    </row>
    <row r="76" spans="1:12" x14ac:dyDescent="0.2">
      <c r="A76" t="s">
        <v>5</v>
      </c>
      <c r="B76">
        <v>161</v>
      </c>
      <c r="C76">
        <v>18.5</v>
      </c>
      <c r="D76">
        <f>$I$31*B76+$I$32</f>
        <v>18.410999999999994</v>
      </c>
      <c r="E76">
        <f t="shared" si="2"/>
        <v>-8.9000000000005741E-2</v>
      </c>
      <c r="F76">
        <f t="shared" si="3"/>
        <v>7.9210000000010227E-3</v>
      </c>
    </row>
    <row r="77" spans="1:12" x14ac:dyDescent="0.2">
      <c r="A77" t="s">
        <v>6</v>
      </c>
      <c r="B77">
        <v>167</v>
      </c>
      <c r="C77">
        <v>21.5</v>
      </c>
      <c r="D77">
        <f>$I$31*B77+$I$32</f>
        <v>20.516999999999996</v>
      </c>
      <c r="E77">
        <f t="shared" si="2"/>
        <v>-0.98300000000000409</v>
      </c>
      <c r="F77">
        <f t="shared" si="3"/>
        <v>0.96628900000000806</v>
      </c>
    </row>
    <row r="78" spans="1:12" x14ac:dyDescent="0.2">
      <c r="A78" t="s">
        <v>6</v>
      </c>
      <c r="B78">
        <v>172</v>
      </c>
      <c r="C78">
        <v>20.5</v>
      </c>
      <c r="D78">
        <f>$I$31*B78+$I$32</f>
        <v>22.271999999999998</v>
      </c>
      <c r="E78">
        <f t="shared" si="2"/>
        <v>1.7719999999999985</v>
      </c>
      <c r="F78">
        <f t="shared" si="3"/>
        <v>3.1399839999999948</v>
      </c>
    </row>
    <row r="79" spans="1:12" x14ac:dyDescent="0.2">
      <c r="A79" t="s">
        <v>6</v>
      </c>
      <c r="B79">
        <v>172</v>
      </c>
      <c r="C79">
        <v>20.5</v>
      </c>
      <c r="D79">
        <f>$I$31*B79+$I$32</f>
        <v>22.271999999999998</v>
      </c>
      <c r="E79">
        <f t="shared" si="2"/>
        <v>1.7719999999999985</v>
      </c>
      <c r="F79">
        <f t="shared" si="3"/>
        <v>3.1399839999999948</v>
      </c>
    </row>
    <row r="80" spans="1:12" x14ac:dyDescent="0.2">
      <c r="A80" t="s">
        <v>5</v>
      </c>
      <c r="B80">
        <v>168</v>
      </c>
      <c r="C80">
        <v>20</v>
      </c>
      <c r="D80">
        <f>$I$31*B80+$I$32</f>
        <v>20.867999999999995</v>
      </c>
      <c r="E80">
        <f t="shared" si="2"/>
        <v>0.867999999999995</v>
      </c>
      <c r="F80">
        <f t="shared" si="3"/>
        <v>0.75342399999999132</v>
      </c>
    </row>
    <row r="81" spans="1:6" x14ac:dyDescent="0.2">
      <c r="A81" t="s">
        <v>5</v>
      </c>
      <c r="B81">
        <v>166</v>
      </c>
      <c r="C81">
        <v>21</v>
      </c>
      <c r="D81">
        <f>$I$31*B81+$I$32</f>
        <v>20.165999999999997</v>
      </c>
      <c r="E81">
        <f t="shared" si="2"/>
        <v>-0.83400000000000318</v>
      </c>
      <c r="F81">
        <f t="shared" si="3"/>
        <v>0.69555600000000528</v>
      </c>
    </row>
    <row r="82" spans="1:6" x14ac:dyDescent="0.2">
      <c r="A82" t="s">
        <v>6</v>
      </c>
      <c r="B82">
        <v>167</v>
      </c>
      <c r="C82">
        <v>21.5</v>
      </c>
      <c r="D82">
        <f>$I$31*B82+$I$32</f>
        <v>20.516999999999996</v>
      </c>
      <c r="E82">
        <f t="shared" si="2"/>
        <v>-0.98300000000000409</v>
      </c>
      <c r="F82">
        <f t="shared" si="3"/>
        <v>0.96628900000000806</v>
      </c>
    </row>
    <row r="83" spans="1:6" x14ac:dyDescent="0.2">
      <c r="A83" t="s">
        <v>5</v>
      </c>
      <c r="B83">
        <v>167</v>
      </c>
      <c r="C83">
        <v>20.5</v>
      </c>
      <c r="D83">
        <f>$I$31*B83+$I$32</f>
        <v>20.516999999999996</v>
      </c>
      <c r="E83">
        <f t="shared" si="2"/>
        <v>1.6999999999995907E-2</v>
      </c>
      <c r="F83">
        <f t="shared" si="3"/>
        <v>2.8899999999986087E-4</v>
      </c>
    </row>
    <row r="84" spans="1:6" x14ac:dyDescent="0.2">
      <c r="A84" t="s">
        <v>6</v>
      </c>
      <c r="B84">
        <v>172</v>
      </c>
      <c r="C84">
        <v>20.5</v>
      </c>
      <c r="D84">
        <f>$I$31*B84+$I$32</f>
        <v>22.271999999999998</v>
      </c>
      <c r="E84">
        <f t="shared" si="2"/>
        <v>1.7719999999999985</v>
      </c>
      <c r="F84">
        <f t="shared" si="3"/>
        <v>3.1399839999999948</v>
      </c>
    </row>
    <row r="85" spans="1:6" x14ac:dyDescent="0.2">
      <c r="A85" t="s">
        <v>6</v>
      </c>
      <c r="B85">
        <v>167.5</v>
      </c>
      <c r="C85">
        <v>21</v>
      </c>
      <c r="D85">
        <f>$I$31*B85+$I$32</f>
        <v>20.692499999999995</v>
      </c>
      <c r="E85">
        <f t="shared" si="2"/>
        <v>-0.30750000000000455</v>
      </c>
      <c r="F85">
        <f t="shared" si="3"/>
        <v>9.4556250000002798E-2</v>
      </c>
    </row>
    <row r="86" spans="1:6" x14ac:dyDescent="0.2">
      <c r="A86" t="s">
        <v>5</v>
      </c>
      <c r="B86">
        <v>163.75</v>
      </c>
      <c r="C86">
        <v>21.5</v>
      </c>
      <c r="D86">
        <f>$I$31*B86+$I$32</f>
        <v>19.376249999999992</v>
      </c>
      <c r="E86">
        <f t="shared" si="2"/>
        <v>-2.1237500000000082</v>
      </c>
      <c r="F86">
        <f t="shared" si="3"/>
        <v>4.5103140625000346</v>
      </c>
    </row>
    <row r="87" spans="1:6" x14ac:dyDescent="0.2">
      <c r="A87" t="s">
        <v>5</v>
      </c>
      <c r="B87">
        <v>172</v>
      </c>
      <c r="C87">
        <v>21.5</v>
      </c>
      <c r="D87">
        <f>$I$31*B87+$I$32</f>
        <v>22.271999999999998</v>
      </c>
      <c r="E87">
        <f t="shared" si="2"/>
        <v>0.77199999999999847</v>
      </c>
      <c r="F87">
        <f t="shared" si="3"/>
        <v>0.59598399999999763</v>
      </c>
    </row>
    <row r="88" spans="1:6" x14ac:dyDescent="0.2">
      <c r="A88" t="s">
        <v>6</v>
      </c>
      <c r="B88">
        <v>169</v>
      </c>
      <c r="C88">
        <v>22.5</v>
      </c>
      <c r="D88">
        <f>$I$31*B88+$I$32</f>
        <v>21.218999999999994</v>
      </c>
      <c r="E88">
        <f t="shared" si="2"/>
        <v>-1.2810000000000059</v>
      </c>
      <c r="F88">
        <f t="shared" si="3"/>
        <v>1.6409610000000152</v>
      </c>
    </row>
    <row r="89" spans="1:6" x14ac:dyDescent="0.2">
      <c r="A89" t="s">
        <v>5</v>
      </c>
      <c r="B89">
        <v>168</v>
      </c>
      <c r="C89">
        <v>21</v>
      </c>
      <c r="D89">
        <f>$I$31*B89+$I$32</f>
        <v>20.867999999999995</v>
      </c>
      <c r="E89">
        <f t="shared" si="2"/>
        <v>-0.132000000000005</v>
      </c>
      <c r="F89">
        <f t="shared" si="3"/>
        <v>1.742400000000132E-2</v>
      </c>
    </row>
    <row r="90" spans="1:6" x14ac:dyDescent="0.2">
      <c r="A90" t="s">
        <v>6</v>
      </c>
      <c r="B90">
        <v>171</v>
      </c>
      <c r="C90">
        <v>21</v>
      </c>
      <c r="D90">
        <f>$I$31*B90+$I$32</f>
        <v>21.920999999999992</v>
      </c>
      <c r="E90">
        <f t="shared" si="2"/>
        <v>0.92099999999999227</v>
      </c>
      <c r="F90">
        <f t="shared" si="3"/>
        <v>0.84824099999998581</v>
      </c>
    </row>
    <row r="91" spans="1:6" x14ac:dyDescent="0.2">
      <c r="A91" t="s">
        <v>6</v>
      </c>
      <c r="B91">
        <v>171</v>
      </c>
      <c r="C91">
        <v>22</v>
      </c>
      <c r="D91">
        <f>$I$31*B91+$I$32</f>
        <v>21.920999999999992</v>
      </c>
      <c r="E91">
        <f t="shared" si="2"/>
        <v>-7.9000000000007731E-2</v>
      </c>
      <c r="F91">
        <f t="shared" si="3"/>
        <v>6.2410000000012213E-3</v>
      </c>
    </row>
    <row r="92" spans="1:6" x14ac:dyDescent="0.2">
      <c r="A92" t="s">
        <v>5</v>
      </c>
      <c r="B92">
        <v>163</v>
      </c>
      <c r="C92">
        <v>19</v>
      </c>
      <c r="D92">
        <f>$I$31*B92+$I$32</f>
        <v>19.112999999999992</v>
      </c>
      <c r="E92">
        <f t="shared" si="2"/>
        <v>0.11299999999999244</v>
      </c>
      <c r="F92">
        <f t="shared" si="3"/>
        <v>1.2768999999998292E-2</v>
      </c>
    </row>
    <row r="93" spans="1:6" x14ac:dyDescent="0.2">
      <c r="A93" t="s">
        <v>6</v>
      </c>
      <c r="B93">
        <v>170</v>
      </c>
      <c r="C93">
        <v>23</v>
      </c>
      <c r="D93">
        <f>$I$31*B93+$I$32</f>
        <v>21.569999999999993</v>
      </c>
      <c r="E93">
        <f t="shared" si="2"/>
        <v>-1.4300000000000068</v>
      </c>
      <c r="F93">
        <f t="shared" si="3"/>
        <v>2.0449000000000197</v>
      </c>
    </row>
    <row r="94" spans="1:6" x14ac:dyDescent="0.2">
      <c r="A94" t="s">
        <v>5</v>
      </c>
      <c r="B94">
        <v>168</v>
      </c>
      <c r="C94">
        <v>20.5</v>
      </c>
      <c r="D94">
        <f>$I$31*B94+$I$32</f>
        <v>20.867999999999995</v>
      </c>
      <c r="E94">
        <f t="shared" si="2"/>
        <v>0.367999999999995</v>
      </c>
      <c r="F94">
        <f t="shared" si="3"/>
        <v>0.13542399999999633</v>
      </c>
    </row>
    <row r="95" spans="1:6" x14ac:dyDescent="0.2">
      <c r="A95" t="s">
        <v>5</v>
      </c>
      <c r="B95">
        <v>167.5</v>
      </c>
      <c r="C95">
        <v>20.5</v>
      </c>
      <c r="D95">
        <f>$I$31*B95+$I$32</f>
        <v>20.692499999999995</v>
      </c>
      <c r="E95">
        <f t="shared" si="2"/>
        <v>0.19249999999999545</v>
      </c>
      <c r="F95">
        <f t="shared" si="3"/>
        <v>3.705624999999825E-2</v>
      </c>
    </row>
    <row r="96" spans="1:6" x14ac:dyDescent="0.2">
      <c r="A96" t="s">
        <v>6</v>
      </c>
      <c r="B96">
        <v>175</v>
      </c>
      <c r="C96">
        <v>21</v>
      </c>
      <c r="D96">
        <f>$I$31*B96+$I$32</f>
        <v>23.324999999999996</v>
      </c>
      <c r="E96">
        <f t="shared" si="2"/>
        <v>2.3249999999999957</v>
      </c>
      <c r="F96">
        <f t="shared" si="3"/>
        <v>5.4056249999999801</v>
      </c>
    </row>
    <row r="97" spans="1:6" x14ac:dyDescent="0.2">
      <c r="A97" t="s">
        <v>6</v>
      </c>
      <c r="B97">
        <v>174</v>
      </c>
      <c r="C97">
        <v>24</v>
      </c>
      <c r="D97">
        <f>$I$31*B97+$I$32</f>
        <v>22.973999999999997</v>
      </c>
      <c r="E97">
        <f t="shared" si="2"/>
        <v>-1.0260000000000034</v>
      </c>
      <c r="F97">
        <f t="shared" si="3"/>
        <v>1.0526760000000068</v>
      </c>
    </row>
    <row r="98" spans="1:6" x14ac:dyDescent="0.2">
      <c r="A98" t="s">
        <v>6</v>
      </c>
      <c r="B98">
        <v>171</v>
      </c>
      <c r="C98">
        <v>22</v>
      </c>
      <c r="D98">
        <f>$I$31*B98+$I$32</f>
        <v>21.920999999999992</v>
      </c>
      <c r="E98">
        <f t="shared" si="2"/>
        <v>-7.9000000000007731E-2</v>
      </c>
      <c r="F98">
        <f t="shared" si="3"/>
        <v>6.2410000000012213E-3</v>
      </c>
    </row>
    <row r="99" spans="1:6" x14ac:dyDescent="0.2">
      <c r="A99" t="s">
        <v>6</v>
      </c>
      <c r="B99">
        <v>171</v>
      </c>
      <c r="C99">
        <v>21</v>
      </c>
      <c r="D99">
        <f>$I$31*B99+$I$32</f>
        <v>21.920999999999992</v>
      </c>
      <c r="E99">
        <f t="shared" si="2"/>
        <v>0.92099999999999227</v>
      </c>
      <c r="F99">
        <f t="shared" si="3"/>
        <v>0.84824099999998581</v>
      </c>
    </row>
    <row r="100" spans="1:6" x14ac:dyDescent="0.2">
      <c r="A100" t="s">
        <v>5</v>
      </c>
      <c r="B100">
        <v>164</v>
      </c>
      <c r="C100">
        <v>19.5</v>
      </c>
      <c r="D100">
        <f>$I$31*B100+$I$32</f>
        <v>19.463999999999992</v>
      </c>
      <c r="E100">
        <f t="shared" si="2"/>
        <v>-3.600000000000847E-2</v>
      </c>
      <c r="F100">
        <f t="shared" si="3"/>
        <v>1.2960000000006098E-3</v>
      </c>
    </row>
    <row r="101" spans="1:6" x14ac:dyDescent="0.2">
      <c r="A101" t="s">
        <v>6</v>
      </c>
      <c r="B101">
        <v>171</v>
      </c>
      <c r="C101">
        <v>21</v>
      </c>
      <c r="D101">
        <f>$I$31*B101+$I$32</f>
        <v>21.920999999999992</v>
      </c>
      <c r="E101">
        <f t="shared" si="2"/>
        <v>0.92099999999999227</v>
      </c>
      <c r="F101">
        <f t="shared" si="3"/>
        <v>0.84824099999998581</v>
      </c>
    </row>
    <row r="102" spans="1:6" x14ac:dyDescent="0.2">
      <c r="A102" t="s">
        <v>5</v>
      </c>
      <c r="B102">
        <v>169</v>
      </c>
      <c r="C102">
        <v>19.5</v>
      </c>
      <c r="D102">
        <f>$I$31*B102+$I$32</f>
        <v>21.218999999999994</v>
      </c>
      <c r="E102">
        <f t="shared" si="2"/>
        <v>1.7189999999999941</v>
      </c>
      <c r="F102">
        <f t="shared" si="3"/>
        <v>2.9549609999999795</v>
      </c>
    </row>
    <row r="103" spans="1:6" x14ac:dyDescent="0.2">
      <c r="A103" t="s">
        <v>5</v>
      </c>
      <c r="B103">
        <v>165</v>
      </c>
      <c r="C103">
        <v>19</v>
      </c>
      <c r="D103">
        <f>$I$31*B103+$I$32</f>
        <v>19.814999999999998</v>
      </c>
      <c r="E103">
        <f t="shared" si="2"/>
        <v>0.81499999999999773</v>
      </c>
      <c r="F103">
        <f t="shared" si="3"/>
        <v>0.66422499999999629</v>
      </c>
    </row>
    <row r="104" spans="1:6" x14ac:dyDescent="0.2">
      <c r="A104" t="s">
        <v>6</v>
      </c>
      <c r="B104">
        <v>169</v>
      </c>
      <c r="C104">
        <v>23</v>
      </c>
      <c r="D104">
        <f>$I$31*B104+$I$32</f>
        <v>21.218999999999994</v>
      </c>
      <c r="E104">
        <f t="shared" si="2"/>
        <v>-1.7810000000000059</v>
      </c>
      <c r="F104">
        <f t="shared" si="3"/>
        <v>3.1719610000000209</v>
      </c>
    </row>
    <row r="105" spans="1:6" x14ac:dyDescent="0.2">
      <c r="A105" t="s">
        <v>5</v>
      </c>
      <c r="B105">
        <v>163</v>
      </c>
      <c r="C105">
        <v>20.5</v>
      </c>
      <c r="D105">
        <f>$I$31*B105+$I$32</f>
        <v>19.112999999999992</v>
      </c>
      <c r="E105">
        <f t="shared" si="2"/>
        <v>-1.3870000000000076</v>
      </c>
      <c r="F105">
        <f t="shared" si="3"/>
        <v>1.9237690000000209</v>
      </c>
    </row>
    <row r="106" spans="1:6" x14ac:dyDescent="0.2">
      <c r="A106" t="s">
        <v>6</v>
      </c>
      <c r="B106">
        <v>170</v>
      </c>
      <c r="C106">
        <v>24</v>
      </c>
      <c r="D106">
        <f>$I$31*B106+$I$32</f>
        <v>21.569999999999993</v>
      </c>
      <c r="E106">
        <f t="shared" si="2"/>
        <v>-2.4300000000000068</v>
      </c>
      <c r="F106">
        <f t="shared" si="3"/>
        <v>5.9049000000000333</v>
      </c>
    </row>
    <row r="107" spans="1:6" x14ac:dyDescent="0.2">
      <c r="A107" t="s">
        <v>6</v>
      </c>
      <c r="B107">
        <v>171</v>
      </c>
      <c r="C107">
        <v>22</v>
      </c>
      <c r="D107">
        <f>$I$31*B107+$I$32</f>
        <v>21.920999999999992</v>
      </c>
      <c r="E107">
        <f t="shared" si="2"/>
        <v>-7.9000000000007731E-2</v>
      </c>
      <c r="F107">
        <f t="shared" si="3"/>
        <v>6.2410000000012213E-3</v>
      </c>
    </row>
    <row r="108" spans="1:6" x14ac:dyDescent="0.2">
      <c r="A108" t="s">
        <v>5</v>
      </c>
      <c r="B108">
        <v>164</v>
      </c>
      <c r="C108">
        <v>20</v>
      </c>
      <c r="D108">
        <f>$I$31*B108+$I$32</f>
        <v>19.463999999999992</v>
      </c>
      <c r="E108">
        <f t="shared" si="2"/>
        <v>-0.53600000000000847</v>
      </c>
      <c r="F108">
        <f t="shared" si="3"/>
        <v>0.2872960000000091</v>
      </c>
    </row>
    <row r="109" spans="1:6" x14ac:dyDescent="0.2">
      <c r="A109" t="s">
        <v>5</v>
      </c>
      <c r="B109">
        <v>163</v>
      </c>
      <c r="C109">
        <v>21.5</v>
      </c>
      <c r="D109">
        <f>$I$31*B109+$I$32</f>
        <v>19.112999999999992</v>
      </c>
      <c r="E109">
        <f t="shared" si="2"/>
        <v>-2.3870000000000076</v>
      </c>
      <c r="F109">
        <f t="shared" si="3"/>
        <v>5.6977690000000365</v>
      </c>
    </row>
    <row r="110" spans="1:6" x14ac:dyDescent="0.2">
      <c r="A110" t="s">
        <v>5</v>
      </c>
      <c r="B110">
        <v>165</v>
      </c>
      <c r="C110">
        <v>19</v>
      </c>
      <c r="D110">
        <f>$I$31*B110+$I$32</f>
        <v>19.814999999999998</v>
      </c>
      <c r="E110">
        <f t="shared" si="2"/>
        <v>0.81499999999999773</v>
      </c>
      <c r="F110">
        <f t="shared" si="3"/>
        <v>0.66422499999999629</v>
      </c>
    </row>
    <row r="111" spans="1:6" x14ac:dyDescent="0.2">
      <c r="A111" t="s">
        <v>5</v>
      </c>
      <c r="B111">
        <v>166</v>
      </c>
      <c r="C111">
        <v>19</v>
      </c>
      <c r="D111">
        <f>$I$31*B111+$I$32</f>
        <v>20.165999999999997</v>
      </c>
      <c r="E111">
        <f t="shared" si="2"/>
        <v>1.1659999999999968</v>
      </c>
      <c r="F111">
        <f t="shared" si="3"/>
        <v>1.3595559999999927</v>
      </c>
    </row>
    <row r="112" spans="1:6" x14ac:dyDescent="0.2">
      <c r="A112" t="s">
        <v>5</v>
      </c>
      <c r="B112">
        <v>166</v>
      </c>
      <c r="C112">
        <v>20</v>
      </c>
      <c r="D112">
        <f>$I$31*B112+$I$32</f>
        <v>20.165999999999997</v>
      </c>
      <c r="E112">
        <f t="shared" si="2"/>
        <v>0.16599999999999682</v>
      </c>
      <c r="F112">
        <f t="shared" si="3"/>
        <v>2.7555999999998942E-2</v>
      </c>
    </row>
    <row r="113" spans="1:6" x14ac:dyDescent="0.2">
      <c r="A113" t="s">
        <v>5</v>
      </c>
      <c r="B113">
        <v>165</v>
      </c>
      <c r="C113">
        <v>19.5</v>
      </c>
      <c r="D113">
        <f>$I$31*B113+$I$32</f>
        <v>19.814999999999998</v>
      </c>
      <c r="E113">
        <f t="shared" si="2"/>
        <v>0.31499999999999773</v>
      </c>
      <c r="F113">
        <f t="shared" si="3"/>
        <v>9.9224999999998564E-2</v>
      </c>
    </row>
    <row r="114" spans="1:6" x14ac:dyDescent="0.2">
      <c r="A114" t="s">
        <v>5</v>
      </c>
      <c r="B114">
        <v>167.5</v>
      </c>
      <c r="C114">
        <v>20</v>
      </c>
      <c r="D114">
        <f>$I$31*B114+$I$32</f>
        <v>20.692499999999995</v>
      </c>
      <c r="E114">
        <f t="shared" si="2"/>
        <v>0.69249999999999545</v>
      </c>
      <c r="F114">
        <f t="shared" si="3"/>
        <v>0.47955624999999369</v>
      </c>
    </row>
    <row r="115" spans="1:6" x14ac:dyDescent="0.2">
      <c r="A115" t="s">
        <v>5</v>
      </c>
      <c r="B115">
        <v>157</v>
      </c>
      <c r="C115">
        <v>16</v>
      </c>
      <c r="D115">
        <f>$I$31*B115+$I$32</f>
        <v>17.006999999999998</v>
      </c>
      <c r="E115">
        <f t="shared" si="2"/>
        <v>1.0069999999999979</v>
      </c>
      <c r="F115">
        <f t="shared" si="3"/>
        <v>1.0140489999999958</v>
      </c>
    </row>
    <row r="116" spans="1:6" x14ac:dyDescent="0.2">
      <c r="A116" t="s">
        <v>6</v>
      </c>
      <c r="B116">
        <v>172</v>
      </c>
      <c r="C116">
        <v>22.5</v>
      </c>
      <c r="D116">
        <f>$I$31*B116+$I$32</f>
        <v>22.271999999999998</v>
      </c>
      <c r="E116">
        <f t="shared" si="2"/>
        <v>-0.22800000000000153</v>
      </c>
      <c r="F116">
        <f t="shared" si="3"/>
        <v>5.1984000000000703E-2</v>
      </c>
    </row>
    <row r="117" spans="1:6" x14ac:dyDescent="0.2">
      <c r="A117" t="s">
        <v>5</v>
      </c>
      <c r="B117">
        <v>164</v>
      </c>
      <c r="C117">
        <v>17.5</v>
      </c>
      <c r="D117">
        <f>$I$31*B117+$I$32</f>
        <v>19.463999999999992</v>
      </c>
      <c r="E117">
        <f t="shared" si="2"/>
        <v>1.9639999999999915</v>
      </c>
      <c r="F117">
        <f t="shared" si="3"/>
        <v>3.8572959999999665</v>
      </c>
    </row>
    <row r="118" spans="1:6" x14ac:dyDescent="0.2">
      <c r="A118" t="s">
        <v>5</v>
      </c>
      <c r="B118">
        <v>167</v>
      </c>
      <c r="C118">
        <v>19.5</v>
      </c>
      <c r="D118">
        <f>$I$31*B118+$I$32</f>
        <v>20.516999999999996</v>
      </c>
      <c r="E118">
        <f t="shared" si="2"/>
        <v>1.0169999999999959</v>
      </c>
      <c r="F118">
        <f t="shared" si="3"/>
        <v>1.0342889999999916</v>
      </c>
    </row>
    <row r="119" spans="1:6" x14ac:dyDescent="0.2">
      <c r="A119" t="s">
        <v>5</v>
      </c>
      <c r="B119">
        <v>168</v>
      </c>
      <c r="C119">
        <v>22.5</v>
      </c>
      <c r="D119">
        <f>$I$31*B119+$I$32</f>
        <v>20.867999999999995</v>
      </c>
      <c r="E119">
        <f t="shared" si="2"/>
        <v>-1.632000000000005</v>
      </c>
      <c r="F119">
        <f t="shared" si="3"/>
        <v>2.6634240000000164</v>
      </c>
    </row>
    <row r="120" spans="1:6" x14ac:dyDescent="0.2">
      <c r="A120" t="s">
        <v>5</v>
      </c>
      <c r="B120">
        <v>163</v>
      </c>
      <c r="C120">
        <v>20</v>
      </c>
      <c r="D120">
        <f>$I$31*B120+$I$32</f>
        <v>19.112999999999992</v>
      </c>
      <c r="E120">
        <f t="shared" si="2"/>
        <v>-0.88700000000000756</v>
      </c>
      <c r="F120">
        <f t="shared" si="3"/>
        <v>0.78676900000001337</v>
      </c>
    </row>
    <row r="121" spans="1:6" x14ac:dyDescent="0.2">
      <c r="A121" t="s">
        <v>6</v>
      </c>
      <c r="B121">
        <v>167</v>
      </c>
      <c r="C121">
        <v>21.5</v>
      </c>
      <c r="D121">
        <f>$I$31*B121+$I$32</f>
        <v>20.516999999999996</v>
      </c>
      <c r="E121">
        <f t="shared" si="2"/>
        <v>-0.98300000000000409</v>
      </c>
      <c r="F121">
        <f t="shared" si="3"/>
        <v>0.96628900000000806</v>
      </c>
    </row>
    <row r="122" spans="1:6" x14ac:dyDescent="0.2">
      <c r="A122" t="s">
        <v>5</v>
      </c>
      <c r="B122">
        <v>166</v>
      </c>
      <c r="C122">
        <v>20.5</v>
      </c>
      <c r="D122">
        <f>$I$31*B122+$I$32</f>
        <v>20.165999999999997</v>
      </c>
      <c r="E122">
        <f t="shared" si="2"/>
        <v>-0.33400000000000318</v>
      </c>
      <c r="F122">
        <f t="shared" si="3"/>
        <v>0.11155600000000213</v>
      </c>
    </row>
    <row r="123" spans="1:6" x14ac:dyDescent="0.2">
      <c r="A123" t="s">
        <v>6</v>
      </c>
      <c r="B123">
        <v>172</v>
      </c>
      <c r="C123">
        <v>23.5</v>
      </c>
      <c r="D123">
        <f>$I$31*B123+$I$32</f>
        <v>22.271999999999998</v>
      </c>
      <c r="E123">
        <f t="shared" si="2"/>
        <v>-1.2280000000000015</v>
      </c>
      <c r="F123">
        <f t="shared" si="3"/>
        <v>1.5079840000000038</v>
      </c>
    </row>
    <row r="124" spans="1:6" x14ac:dyDescent="0.2">
      <c r="A124" t="s">
        <v>6</v>
      </c>
      <c r="B124">
        <v>174</v>
      </c>
      <c r="C124">
        <v>22</v>
      </c>
      <c r="D124">
        <f>$I$31*B124+$I$32</f>
        <v>22.973999999999997</v>
      </c>
      <c r="E124">
        <f t="shared" si="2"/>
        <v>0.97399999999999665</v>
      </c>
      <c r="F124">
        <f t="shared" si="3"/>
        <v>0.94867599999999341</v>
      </c>
    </row>
    <row r="125" spans="1:6" x14ac:dyDescent="0.2">
      <c r="A125" t="s">
        <v>6</v>
      </c>
      <c r="B125">
        <v>169</v>
      </c>
      <c r="C125">
        <v>18</v>
      </c>
      <c r="D125">
        <f>$I$31*B125+$I$32</f>
        <v>21.218999999999994</v>
      </c>
      <c r="E125">
        <f t="shared" si="2"/>
        <v>3.2189999999999941</v>
      </c>
      <c r="F125">
        <f t="shared" si="3"/>
        <v>10.361960999999962</v>
      </c>
    </row>
    <row r="126" spans="1:6" x14ac:dyDescent="0.2">
      <c r="A126" t="s">
        <v>5</v>
      </c>
      <c r="B126">
        <v>168</v>
      </c>
      <c r="C126">
        <v>19</v>
      </c>
      <c r="D126">
        <f>$I$31*B126+$I$32</f>
        <v>20.867999999999995</v>
      </c>
      <c r="E126">
        <f t="shared" si="2"/>
        <v>1.867999999999995</v>
      </c>
      <c r="F126">
        <f t="shared" si="3"/>
        <v>3.4894239999999814</v>
      </c>
    </row>
    <row r="127" spans="1:6" x14ac:dyDescent="0.2">
      <c r="A127" t="s">
        <v>5</v>
      </c>
      <c r="B127">
        <v>165</v>
      </c>
      <c r="C127">
        <v>19.5</v>
      </c>
      <c r="D127">
        <f>$I$31*B127+$I$32</f>
        <v>19.814999999999998</v>
      </c>
      <c r="E127">
        <f t="shared" si="2"/>
        <v>0.31499999999999773</v>
      </c>
      <c r="F127">
        <f t="shared" si="3"/>
        <v>9.9224999999998564E-2</v>
      </c>
    </row>
    <row r="128" spans="1:6" x14ac:dyDescent="0.2">
      <c r="A128" t="s">
        <v>5</v>
      </c>
      <c r="B128">
        <v>164</v>
      </c>
      <c r="C128">
        <v>19</v>
      </c>
      <c r="D128">
        <f>$I$31*B128+$I$32</f>
        <v>19.463999999999992</v>
      </c>
      <c r="E128">
        <f t="shared" si="2"/>
        <v>0.46399999999999153</v>
      </c>
      <c r="F128">
        <f t="shared" si="3"/>
        <v>0.21529599999999213</v>
      </c>
    </row>
    <row r="129" spans="1:6" x14ac:dyDescent="0.2">
      <c r="A129" t="s">
        <v>5</v>
      </c>
      <c r="B129">
        <v>167</v>
      </c>
      <c r="C129">
        <v>20</v>
      </c>
      <c r="D129">
        <f>$I$31*B129+$I$32</f>
        <v>20.516999999999996</v>
      </c>
      <c r="E129">
        <f t="shared" si="2"/>
        <v>0.51699999999999591</v>
      </c>
      <c r="F129">
        <f t="shared" si="3"/>
        <v>0.26728899999999578</v>
      </c>
    </row>
    <row r="130" spans="1:6" x14ac:dyDescent="0.2">
      <c r="A130" t="s">
        <v>6</v>
      </c>
      <c r="B130">
        <v>174</v>
      </c>
      <c r="C130">
        <v>23.5</v>
      </c>
      <c r="D130">
        <f>$I$31*B130+$I$32</f>
        <v>22.973999999999997</v>
      </c>
      <c r="E130">
        <f t="shared" si="2"/>
        <v>-0.52600000000000335</v>
      </c>
      <c r="F130">
        <f t="shared" si="3"/>
        <v>0.27667600000000353</v>
      </c>
    </row>
    <row r="131" spans="1:6" x14ac:dyDescent="0.2">
      <c r="A131" t="s">
        <v>6</v>
      </c>
      <c r="B131">
        <v>173</v>
      </c>
      <c r="C131">
        <v>24</v>
      </c>
      <c r="D131">
        <f>$I$31*B131+$I$32</f>
        <v>22.622999999999998</v>
      </c>
      <c r="E131">
        <f t="shared" ref="E131:E168" si="4">D131-C131</f>
        <v>-1.3770000000000024</v>
      </c>
      <c r="F131">
        <f t="shared" ref="F131:F168" si="5">E131^2</f>
        <v>1.8961290000000068</v>
      </c>
    </row>
    <row r="132" spans="1:6" x14ac:dyDescent="0.2">
      <c r="A132" t="s">
        <v>5</v>
      </c>
      <c r="B132">
        <v>164</v>
      </c>
      <c r="C132">
        <v>18.5</v>
      </c>
      <c r="D132">
        <f>$I$31*B132+$I$32</f>
        <v>19.463999999999992</v>
      </c>
      <c r="E132">
        <f t="shared" si="4"/>
        <v>0.96399999999999153</v>
      </c>
      <c r="F132">
        <f t="shared" si="5"/>
        <v>0.92929599999998369</v>
      </c>
    </row>
    <row r="133" spans="1:6" x14ac:dyDescent="0.2">
      <c r="A133" t="s">
        <v>6</v>
      </c>
      <c r="B133">
        <v>176</v>
      </c>
      <c r="C133">
        <v>24.5</v>
      </c>
      <c r="D133">
        <f>$I$31*B133+$I$32</f>
        <v>23.675999999999995</v>
      </c>
      <c r="E133">
        <f t="shared" si="4"/>
        <v>-0.82400000000000517</v>
      </c>
      <c r="F133">
        <f t="shared" si="5"/>
        <v>0.67897600000000857</v>
      </c>
    </row>
    <row r="134" spans="1:6" x14ac:dyDescent="0.2">
      <c r="A134" t="s">
        <v>5</v>
      </c>
      <c r="B134">
        <v>168</v>
      </c>
      <c r="C134">
        <v>20</v>
      </c>
      <c r="D134">
        <f>$I$31*B134+$I$32</f>
        <v>20.867999999999995</v>
      </c>
      <c r="E134">
        <f t="shared" si="4"/>
        <v>0.867999999999995</v>
      </c>
      <c r="F134">
        <f t="shared" si="5"/>
        <v>0.75342399999999132</v>
      </c>
    </row>
    <row r="135" spans="1:6" x14ac:dyDescent="0.2">
      <c r="A135" t="s">
        <v>6</v>
      </c>
      <c r="B135">
        <v>176</v>
      </c>
      <c r="C135">
        <v>23</v>
      </c>
      <c r="D135">
        <f>$I$31*B135+$I$32</f>
        <v>23.675999999999995</v>
      </c>
      <c r="E135">
        <f t="shared" si="4"/>
        <v>0.67599999999999483</v>
      </c>
      <c r="F135">
        <f t="shared" si="5"/>
        <v>0.456975999999993</v>
      </c>
    </row>
    <row r="136" spans="1:6" x14ac:dyDescent="0.2">
      <c r="A136" t="s">
        <v>5</v>
      </c>
      <c r="B136">
        <v>164.25</v>
      </c>
      <c r="C136">
        <v>22</v>
      </c>
      <c r="D136">
        <f>$I$31*B136+$I$32</f>
        <v>19.551749999999998</v>
      </c>
      <c r="E136">
        <f t="shared" si="4"/>
        <v>-2.4482500000000016</v>
      </c>
      <c r="F136">
        <f t="shared" si="5"/>
        <v>5.9939280625000082</v>
      </c>
    </row>
    <row r="137" spans="1:6" x14ac:dyDescent="0.2">
      <c r="A137" t="s">
        <v>6</v>
      </c>
      <c r="B137">
        <v>169</v>
      </c>
      <c r="C137">
        <v>22.5</v>
      </c>
      <c r="D137">
        <f>$I$31*B137+$I$32</f>
        <v>21.218999999999994</v>
      </c>
      <c r="E137">
        <f t="shared" si="4"/>
        <v>-1.2810000000000059</v>
      </c>
      <c r="F137">
        <f t="shared" si="5"/>
        <v>1.6409610000000152</v>
      </c>
    </row>
    <row r="138" spans="1:6" x14ac:dyDescent="0.2">
      <c r="A138" t="s">
        <v>6</v>
      </c>
      <c r="B138">
        <v>175</v>
      </c>
      <c r="C138">
        <v>24.5</v>
      </c>
      <c r="D138">
        <f>$I$31*B138+$I$32</f>
        <v>23.324999999999996</v>
      </c>
      <c r="E138">
        <f t="shared" si="4"/>
        <v>-1.1750000000000043</v>
      </c>
      <c r="F138">
        <f t="shared" si="5"/>
        <v>1.38062500000001</v>
      </c>
    </row>
    <row r="139" spans="1:6" x14ac:dyDescent="0.2">
      <c r="A139" t="s">
        <v>5</v>
      </c>
      <c r="B139">
        <v>161.5</v>
      </c>
      <c r="C139">
        <v>17</v>
      </c>
      <c r="D139">
        <f>$I$31*B139+$I$32</f>
        <v>18.586499999999994</v>
      </c>
      <c r="E139">
        <f t="shared" si="4"/>
        <v>1.5864999999999938</v>
      </c>
      <c r="F139">
        <f t="shared" si="5"/>
        <v>2.5169822499999803</v>
      </c>
    </row>
    <row r="140" spans="1:6" x14ac:dyDescent="0.2">
      <c r="A140" t="s">
        <v>6</v>
      </c>
      <c r="B140">
        <v>169</v>
      </c>
      <c r="C140">
        <v>22</v>
      </c>
      <c r="D140">
        <f>$I$31*B140+$I$32</f>
        <v>21.218999999999994</v>
      </c>
      <c r="E140">
        <f t="shared" si="4"/>
        <v>-0.78100000000000591</v>
      </c>
      <c r="F140">
        <f t="shared" si="5"/>
        <v>0.60996100000000919</v>
      </c>
    </row>
    <row r="141" spans="1:6" x14ac:dyDescent="0.2">
      <c r="A141" t="s">
        <v>6</v>
      </c>
      <c r="B141">
        <v>167</v>
      </c>
      <c r="C141">
        <v>22</v>
      </c>
      <c r="D141">
        <f>$I$31*B141+$I$32</f>
        <v>20.516999999999996</v>
      </c>
      <c r="E141">
        <f t="shared" si="4"/>
        <v>-1.4830000000000041</v>
      </c>
      <c r="F141">
        <f t="shared" si="5"/>
        <v>2.1992890000000123</v>
      </c>
    </row>
    <row r="142" spans="1:6" x14ac:dyDescent="0.2">
      <c r="A142" t="s">
        <v>6</v>
      </c>
      <c r="B142">
        <v>174</v>
      </c>
      <c r="C142">
        <v>24.5</v>
      </c>
      <c r="D142">
        <f>$I$31*B142+$I$32</f>
        <v>22.973999999999997</v>
      </c>
      <c r="E142">
        <f t="shared" si="4"/>
        <v>-1.5260000000000034</v>
      </c>
      <c r="F142">
        <f t="shared" si="5"/>
        <v>2.3286760000000104</v>
      </c>
    </row>
    <row r="143" spans="1:6" x14ac:dyDescent="0.2">
      <c r="A143" t="s">
        <v>6</v>
      </c>
      <c r="B143">
        <v>174</v>
      </c>
      <c r="C143">
        <v>24</v>
      </c>
      <c r="D143">
        <f>$I$31*B143+$I$32</f>
        <v>22.973999999999997</v>
      </c>
      <c r="E143">
        <f t="shared" si="4"/>
        <v>-1.0260000000000034</v>
      </c>
      <c r="F143">
        <f t="shared" si="5"/>
        <v>1.0526760000000068</v>
      </c>
    </row>
    <row r="144" spans="1:6" x14ac:dyDescent="0.2">
      <c r="A144" t="s">
        <v>5</v>
      </c>
      <c r="B144">
        <v>171</v>
      </c>
      <c r="C144">
        <v>18.5</v>
      </c>
      <c r="D144">
        <f>$I$31*B144+$I$32</f>
        <v>21.920999999999992</v>
      </c>
      <c r="E144">
        <f t="shared" si="4"/>
        <v>3.4209999999999923</v>
      </c>
      <c r="F144">
        <f t="shared" si="5"/>
        <v>11.703240999999947</v>
      </c>
    </row>
    <row r="145" spans="1:6" x14ac:dyDescent="0.2">
      <c r="A145" t="s">
        <v>6</v>
      </c>
      <c r="B145">
        <v>171</v>
      </c>
      <c r="C145">
        <v>21.5</v>
      </c>
      <c r="D145">
        <f>$I$31*B145+$I$32</f>
        <v>21.920999999999992</v>
      </c>
      <c r="E145">
        <f t="shared" si="4"/>
        <v>0.42099999999999227</v>
      </c>
      <c r="F145">
        <f t="shared" si="5"/>
        <v>0.17724099999999349</v>
      </c>
    </row>
    <row r="146" spans="1:6" x14ac:dyDescent="0.2">
      <c r="A146" t="s">
        <v>5</v>
      </c>
      <c r="B146">
        <v>163</v>
      </c>
      <c r="C146">
        <v>21</v>
      </c>
      <c r="D146">
        <f>$I$31*B146+$I$32</f>
        <v>19.112999999999992</v>
      </c>
      <c r="E146">
        <f t="shared" si="4"/>
        <v>-1.8870000000000076</v>
      </c>
      <c r="F146">
        <f t="shared" si="5"/>
        <v>3.5607690000000285</v>
      </c>
    </row>
    <row r="147" spans="1:6" x14ac:dyDescent="0.2">
      <c r="A147" t="s">
        <v>6</v>
      </c>
      <c r="B147">
        <v>167</v>
      </c>
      <c r="C147">
        <v>22</v>
      </c>
      <c r="D147">
        <f>$I$31*B147+$I$32</f>
        <v>20.516999999999996</v>
      </c>
      <c r="E147">
        <f t="shared" si="4"/>
        <v>-1.4830000000000041</v>
      </c>
      <c r="F147">
        <f t="shared" si="5"/>
        <v>2.1992890000000123</v>
      </c>
    </row>
    <row r="148" spans="1:6" x14ac:dyDescent="0.2">
      <c r="A148" t="s">
        <v>5</v>
      </c>
      <c r="B148">
        <v>165</v>
      </c>
      <c r="C148">
        <v>20.5</v>
      </c>
      <c r="D148">
        <f>$I$31*B148+$I$32</f>
        <v>19.814999999999998</v>
      </c>
      <c r="E148">
        <f t="shared" si="4"/>
        <v>-0.68500000000000227</v>
      </c>
      <c r="F148">
        <f t="shared" si="5"/>
        <v>0.46922500000000311</v>
      </c>
    </row>
    <row r="149" spans="1:6" x14ac:dyDescent="0.2">
      <c r="A149" t="s">
        <v>5</v>
      </c>
      <c r="B149">
        <v>168</v>
      </c>
      <c r="C149">
        <v>19</v>
      </c>
      <c r="D149">
        <f>$I$31*B149+$I$32</f>
        <v>20.867999999999995</v>
      </c>
      <c r="E149">
        <f t="shared" si="4"/>
        <v>1.867999999999995</v>
      </c>
      <c r="F149">
        <f t="shared" si="5"/>
        <v>3.4894239999999814</v>
      </c>
    </row>
    <row r="150" spans="1:6" x14ac:dyDescent="0.2">
      <c r="A150" t="s">
        <v>5</v>
      </c>
      <c r="B150">
        <v>167</v>
      </c>
      <c r="C150">
        <v>20.5</v>
      </c>
      <c r="D150">
        <f>$I$31*B150+$I$32</f>
        <v>20.516999999999996</v>
      </c>
      <c r="E150">
        <f t="shared" si="4"/>
        <v>1.6999999999995907E-2</v>
      </c>
      <c r="F150">
        <f t="shared" si="5"/>
        <v>2.8899999999986087E-4</v>
      </c>
    </row>
    <row r="151" spans="1:6" x14ac:dyDescent="0.2">
      <c r="A151" t="s">
        <v>6</v>
      </c>
      <c r="B151">
        <v>173</v>
      </c>
      <c r="C151">
        <v>23</v>
      </c>
      <c r="D151">
        <f>$I$31*B151+$I$32</f>
        <v>22.622999999999998</v>
      </c>
      <c r="E151">
        <f t="shared" si="4"/>
        <v>-0.37700000000000244</v>
      </c>
      <c r="F151">
        <f t="shared" si="5"/>
        <v>0.14212900000000184</v>
      </c>
    </row>
    <row r="152" spans="1:6" x14ac:dyDescent="0.2">
      <c r="A152" t="s">
        <v>6</v>
      </c>
      <c r="B152">
        <v>178</v>
      </c>
      <c r="C152">
        <v>25.5</v>
      </c>
      <c r="D152">
        <f>$I$31*B152+$I$32</f>
        <v>24.377999999999993</v>
      </c>
      <c r="E152">
        <f t="shared" si="4"/>
        <v>-1.122000000000007</v>
      </c>
      <c r="F152">
        <f t="shared" si="5"/>
        <v>1.2588840000000157</v>
      </c>
    </row>
    <row r="153" spans="1:6" x14ac:dyDescent="0.2">
      <c r="A153" t="s">
        <v>5</v>
      </c>
      <c r="B153">
        <v>162</v>
      </c>
      <c r="C153">
        <v>18.5</v>
      </c>
      <c r="D153">
        <f>$I$31*B153+$I$32</f>
        <v>18.761999999999993</v>
      </c>
      <c r="E153">
        <f t="shared" si="4"/>
        <v>0.26199999999999335</v>
      </c>
      <c r="F153">
        <f t="shared" si="5"/>
        <v>6.8643999999996513E-2</v>
      </c>
    </row>
    <row r="154" spans="1:6" x14ac:dyDescent="0.2">
      <c r="A154" t="s">
        <v>5</v>
      </c>
      <c r="B154">
        <v>170</v>
      </c>
      <c r="C154">
        <v>19</v>
      </c>
      <c r="D154">
        <f>$I$31*B154+$I$32</f>
        <v>21.569999999999993</v>
      </c>
      <c r="E154">
        <f t="shared" si="4"/>
        <v>2.5699999999999932</v>
      </c>
      <c r="F154">
        <f t="shared" si="5"/>
        <v>6.6048999999999651</v>
      </c>
    </row>
    <row r="155" spans="1:6" x14ac:dyDescent="0.2">
      <c r="A155" t="s">
        <v>5</v>
      </c>
      <c r="B155">
        <v>164</v>
      </c>
      <c r="C155">
        <v>19</v>
      </c>
      <c r="D155">
        <f>$I$31*B155+$I$32</f>
        <v>19.463999999999992</v>
      </c>
      <c r="E155">
        <f t="shared" si="4"/>
        <v>0.46399999999999153</v>
      </c>
      <c r="F155">
        <f t="shared" si="5"/>
        <v>0.21529599999999213</v>
      </c>
    </row>
    <row r="156" spans="1:6" x14ac:dyDescent="0.2">
      <c r="A156" t="s">
        <v>5</v>
      </c>
      <c r="B156">
        <v>164</v>
      </c>
      <c r="C156">
        <v>20</v>
      </c>
      <c r="D156">
        <f>$I$31*B156+$I$32</f>
        <v>19.463999999999992</v>
      </c>
      <c r="E156">
        <f t="shared" si="4"/>
        <v>-0.53600000000000847</v>
      </c>
      <c r="F156">
        <f t="shared" si="5"/>
        <v>0.2872960000000091</v>
      </c>
    </row>
    <row r="157" spans="1:6" x14ac:dyDescent="0.2">
      <c r="A157" t="s">
        <v>6</v>
      </c>
      <c r="B157">
        <v>172</v>
      </c>
      <c r="C157">
        <v>20.5</v>
      </c>
      <c r="D157">
        <f>$I$31*B157+$I$32</f>
        <v>22.271999999999998</v>
      </c>
      <c r="E157">
        <f t="shared" si="4"/>
        <v>1.7719999999999985</v>
      </c>
      <c r="F157">
        <f t="shared" si="5"/>
        <v>3.1399839999999948</v>
      </c>
    </row>
    <row r="158" spans="1:6" x14ac:dyDescent="0.2">
      <c r="A158" t="s">
        <v>6</v>
      </c>
      <c r="B158">
        <v>174</v>
      </c>
      <c r="C158">
        <v>24</v>
      </c>
      <c r="D158">
        <f>$I$31*B158+$I$32</f>
        <v>22.973999999999997</v>
      </c>
      <c r="E158">
        <f t="shared" si="4"/>
        <v>-1.0260000000000034</v>
      </c>
      <c r="F158">
        <f t="shared" si="5"/>
        <v>1.0526760000000068</v>
      </c>
    </row>
    <row r="159" spans="1:6" x14ac:dyDescent="0.2">
      <c r="A159" t="s">
        <v>6</v>
      </c>
      <c r="B159">
        <v>170</v>
      </c>
      <c r="C159">
        <v>22</v>
      </c>
      <c r="D159">
        <f>$I$31*B159+$I$32</f>
        <v>21.569999999999993</v>
      </c>
      <c r="E159">
        <f t="shared" si="4"/>
        <v>-0.43000000000000682</v>
      </c>
      <c r="F159">
        <f t="shared" si="5"/>
        <v>0.18490000000000587</v>
      </c>
    </row>
    <row r="160" spans="1:6" x14ac:dyDescent="0.2">
      <c r="A160" t="s">
        <v>6</v>
      </c>
      <c r="B160">
        <v>170</v>
      </c>
      <c r="C160">
        <v>23.5</v>
      </c>
      <c r="D160">
        <f>$I$31*B160+$I$32</f>
        <v>21.569999999999993</v>
      </c>
      <c r="E160">
        <f t="shared" si="4"/>
        <v>-1.9300000000000068</v>
      </c>
      <c r="F160">
        <f t="shared" si="5"/>
        <v>3.7249000000000265</v>
      </c>
    </row>
    <row r="161" spans="1:6" x14ac:dyDescent="0.2">
      <c r="A161" t="s">
        <v>5</v>
      </c>
      <c r="B161">
        <v>162</v>
      </c>
      <c r="C161">
        <v>17</v>
      </c>
      <c r="D161">
        <f>$I$31*B161+$I$32</f>
        <v>18.761999999999993</v>
      </c>
      <c r="E161">
        <f t="shared" si="4"/>
        <v>1.7619999999999933</v>
      </c>
      <c r="F161">
        <f t="shared" si="5"/>
        <v>3.1046439999999764</v>
      </c>
    </row>
    <row r="162" spans="1:6" x14ac:dyDescent="0.2">
      <c r="A162" t="s">
        <v>5</v>
      </c>
      <c r="B162">
        <v>164</v>
      </c>
      <c r="C162">
        <v>18.5</v>
      </c>
      <c r="D162">
        <f>$I$31*B162+$I$32</f>
        <v>19.463999999999992</v>
      </c>
      <c r="E162">
        <f t="shared" si="4"/>
        <v>0.96399999999999153</v>
      </c>
      <c r="F162">
        <f t="shared" si="5"/>
        <v>0.92929599999998369</v>
      </c>
    </row>
    <row r="163" spans="1:6" x14ac:dyDescent="0.2">
      <c r="A163" t="s">
        <v>5</v>
      </c>
      <c r="B163">
        <v>166</v>
      </c>
      <c r="C163">
        <v>20</v>
      </c>
      <c r="D163">
        <f>$I$31*B163+$I$32</f>
        <v>20.165999999999997</v>
      </c>
      <c r="E163">
        <f t="shared" si="4"/>
        <v>0.16599999999999682</v>
      </c>
      <c r="F163">
        <f t="shared" si="5"/>
        <v>2.7555999999998942E-2</v>
      </c>
    </row>
    <row r="164" spans="1:6" x14ac:dyDescent="0.2">
      <c r="A164" t="s">
        <v>5</v>
      </c>
      <c r="B164">
        <v>160</v>
      </c>
      <c r="C164">
        <v>17</v>
      </c>
      <c r="D164">
        <f>$I$31*B164+$I$32</f>
        <v>18.059999999999995</v>
      </c>
      <c r="E164">
        <f t="shared" si="4"/>
        <v>1.0599999999999952</v>
      </c>
      <c r="F164">
        <f t="shared" si="5"/>
        <v>1.1235999999999897</v>
      </c>
    </row>
    <row r="165" spans="1:6" x14ac:dyDescent="0.2">
      <c r="A165" t="s">
        <v>6</v>
      </c>
      <c r="B165">
        <v>173</v>
      </c>
      <c r="C165">
        <v>23</v>
      </c>
      <c r="D165">
        <f>$I$31*B165+$I$32</f>
        <v>22.622999999999998</v>
      </c>
      <c r="E165">
        <f t="shared" si="4"/>
        <v>-0.37700000000000244</v>
      </c>
      <c r="F165">
        <f t="shared" si="5"/>
        <v>0.14212900000000184</v>
      </c>
    </row>
    <row r="166" spans="1:6" x14ac:dyDescent="0.2">
      <c r="A166" t="s">
        <v>5</v>
      </c>
      <c r="B166">
        <v>166</v>
      </c>
      <c r="C166">
        <v>18.5</v>
      </c>
      <c r="D166">
        <f>$I$31*B166+$I$32</f>
        <v>20.165999999999997</v>
      </c>
      <c r="E166">
        <f t="shared" si="4"/>
        <v>1.6659999999999968</v>
      </c>
      <c r="F166">
        <f t="shared" si="5"/>
        <v>2.7755559999999893</v>
      </c>
    </row>
    <row r="167" spans="1:6" x14ac:dyDescent="0.2">
      <c r="A167" t="s">
        <v>5</v>
      </c>
      <c r="B167">
        <v>168</v>
      </c>
      <c r="C167">
        <v>21</v>
      </c>
      <c r="D167">
        <f>$I$31*B167+$I$32</f>
        <v>20.867999999999995</v>
      </c>
      <c r="E167">
        <f t="shared" si="4"/>
        <v>-0.132000000000005</v>
      </c>
      <c r="F167">
        <f t="shared" si="5"/>
        <v>1.742400000000132E-2</v>
      </c>
    </row>
    <row r="168" spans="1:6" x14ac:dyDescent="0.2">
      <c r="A168" t="s">
        <v>6</v>
      </c>
      <c r="B168">
        <v>173</v>
      </c>
      <c r="C168">
        <v>21</v>
      </c>
      <c r="D168">
        <f>$I$31*B168+$I$32</f>
        <v>22.622999999999998</v>
      </c>
      <c r="E168">
        <f t="shared" si="4"/>
        <v>1.6229999999999976</v>
      </c>
      <c r="F168">
        <f t="shared" si="5"/>
        <v>2.6341289999999922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42" workbookViewId="0">
      <selection activeCell="F4" sqref="F4"/>
    </sheetView>
  </sheetViews>
  <sheetFormatPr baseColWidth="10" defaultRowHeight="16" x14ac:dyDescent="0.2"/>
  <cols>
    <col min="6" max="6" width="13.33203125" customWidth="1"/>
  </cols>
  <sheetData>
    <row r="1" spans="1:14" x14ac:dyDescent="0.2">
      <c r="A1" t="s">
        <v>1</v>
      </c>
      <c r="B1" t="s">
        <v>0</v>
      </c>
      <c r="C1" t="s">
        <v>19</v>
      </c>
      <c r="D1" t="s">
        <v>22</v>
      </c>
      <c r="F1" t="s">
        <v>13</v>
      </c>
      <c r="N1" s="1" t="s">
        <v>2</v>
      </c>
    </row>
    <row r="2" spans="1:14" x14ac:dyDescent="0.2">
      <c r="A2">
        <v>4</v>
      </c>
      <c r="B2">
        <v>4</v>
      </c>
      <c r="C2">
        <f>$G$30*A2+$G$31</f>
        <v>-7.74</v>
      </c>
      <c r="D2">
        <f>C2-B2</f>
        <v>-11.74</v>
      </c>
      <c r="N2" s="2" t="s">
        <v>3</v>
      </c>
    </row>
    <row r="3" spans="1:14" x14ac:dyDescent="0.2">
      <c r="A3">
        <v>5</v>
      </c>
      <c r="B3">
        <v>2</v>
      </c>
      <c r="C3">
        <f>$G$30*A3+$G$31</f>
        <v>-4.5999999999999996</v>
      </c>
      <c r="D3">
        <f t="shared" ref="D3:D64" si="0">C3-B3</f>
        <v>-6.6</v>
      </c>
      <c r="F3" t="s">
        <v>49</v>
      </c>
      <c r="N3" s="2"/>
    </row>
    <row r="4" spans="1:14" x14ac:dyDescent="0.2">
      <c r="A4">
        <v>5</v>
      </c>
      <c r="B4">
        <v>8</v>
      </c>
      <c r="C4">
        <f>$G$30*A4+$G$31</f>
        <v>-4.5999999999999996</v>
      </c>
      <c r="D4">
        <f t="shared" si="0"/>
        <v>-12.6</v>
      </c>
    </row>
    <row r="5" spans="1:14" x14ac:dyDescent="0.2">
      <c r="A5">
        <v>5</v>
      </c>
      <c r="B5">
        <v>8</v>
      </c>
      <c r="C5">
        <f>$G$30*A5+$G$31</f>
        <v>-4.5999999999999996</v>
      </c>
      <c r="D5">
        <f t="shared" si="0"/>
        <v>-12.6</v>
      </c>
      <c r="F5" t="s">
        <v>20</v>
      </c>
    </row>
    <row r="6" spans="1:14" x14ac:dyDescent="0.2">
      <c r="A6">
        <v>5</v>
      </c>
      <c r="B6">
        <v>4</v>
      </c>
      <c r="C6">
        <f>$G$30*A6+$G$31</f>
        <v>-4.5999999999999996</v>
      </c>
      <c r="D6">
        <f t="shared" si="0"/>
        <v>-8.6</v>
      </c>
    </row>
    <row r="7" spans="1:14" x14ac:dyDescent="0.2">
      <c r="A7">
        <v>7</v>
      </c>
      <c r="B7">
        <v>6</v>
      </c>
      <c r="C7">
        <f>$G$30*A7+$G$31</f>
        <v>1.6799999999999997</v>
      </c>
      <c r="D7">
        <f t="shared" si="0"/>
        <v>-4.32</v>
      </c>
    </row>
    <row r="8" spans="1:14" x14ac:dyDescent="0.2">
      <c r="A8">
        <v>7</v>
      </c>
      <c r="B8">
        <v>7</v>
      </c>
      <c r="C8">
        <f>$G$30*A8+$G$31</f>
        <v>1.6799999999999997</v>
      </c>
      <c r="D8">
        <f t="shared" si="0"/>
        <v>-5.32</v>
      </c>
    </row>
    <row r="9" spans="1:14" x14ac:dyDescent="0.2">
      <c r="A9">
        <v>8</v>
      </c>
      <c r="B9">
        <v>9</v>
      </c>
      <c r="C9">
        <f>$G$30*A9+$G$31</f>
        <v>4.82</v>
      </c>
      <c r="D9">
        <f t="shared" si="0"/>
        <v>-4.18</v>
      </c>
    </row>
    <row r="10" spans="1:14" x14ac:dyDescent="0.2">
      <c r="A10">
        <v>8</v>
      </c>
      <c r="B10">
        <v>8</v>
      </c>
      <c r="C10">
        <f>$G$30*A10+$G$31</f>
        <v>4.82</v>
      </c>
      <c r="D10">
        <f t="shared" si="0"/>
        <v>-3.1799999999999997</v>
      </c>
    </row>
    <row r="11" spans="1:14" x14ac:dyDescent="0.2">
      <c r="A11">
        <v>8</v>
      </c>
      <c r="B11">
        <v>13</v>
      </c>
      <c r="C11">
        <f>$G$30*A11+$G$31</f>
        <v>4.82</v>
      </c>
      <c r="D11">
        <f t="shared" si="0"/>
        <v>-8.18</v>
      </c>
    </row>
    <row r="12" spans="1:14" x14ac:dyDescent="0.2">
      <c r="A12">
        <v>8</v>
      </c>
      <c r="B12">
        <v>11</v>
      </c>
      <c r="C12">
        <f>$G$30*A12+$G$31</f>
        <v>4.82</v>
      </c>
      <c r="D12">
        <f t="shared" si="0"/>
        <v>-6.18</v>
      </c>
    </row>
    <row r="13" spans="1:14" x14ac:dyDescent="0.2">
      <c r="A13">
        <v>9</v>
      </c>
      <c r="B13">
        <v>5</v>
      </c>
      <c r="C13">
        <f>$G$30*A13+$G$31</f>
        <v>7.9600000000000009</v>
      </c>
      <c r="D13">
        <f t="shared" si="0"/>
        <v>2.9600000000000009</v>
      </c>
    </row>
    <row r="14" spans="1:14" x14ac:dyDescent="0.2">
      <c r="A14">
        <v>9</v>
      </c>
      <c r="B14">
        <v>5</v>
      </c>
      <c r="C14">
        <f>$G$30*A14+$G$31</f>
        <v>7.9600000000000009</v>
      </c>
      <c r="D14">
        <f t="shared" si="0"/>
        <v>2.9600000000000009</v>
      </c>
    </row>
    <row r="15" spans="1:14" x14ac:dyDescent="0.2">
      <c r="A15">
        <v>9</v>
      </c>
      <c r="B15">
        <v>13</v>
      </c>
      <c r="C15">
        <f>$G$30*A15+$G$31</f>
        <v>7.9600000000000009</v>
      </c>
      <c r="D15">
        <f t="shared" si="0"/>
        <v>-5.0399999999999991</v>
      </c>
    </row>
    <row r="16" spans="1:14" x14ac:dyDescent="0.2">
      <c r="A16">
        <v>10</v>
      </c>
      <c r="B16">
        <v>8</v>
      </c>
      <c r="C16">
        <f>$G$30*A16+$G$31</f>
        <v>11.100000000000001</v>
      </c>
      <c r="D16">
        <f t="shared" si="0"/>
        <v>3.1000000000000014</v>
      </c>
    </row>
    <row r="17" spans="1:8" x14ac:dyDescent="0.2">
      <c r="A17">
        <v>10</v>
      </c>
      <c r="B17">
        <v>17</v>
      </c>
      <c r="C17">
        <f>$G$30*A17+$G$31</f>
        <v>11.100000000000001</v>
      </c>
      <c r="D17">
        <f t="shared" si="0"/>
        <v>-5.8999999999999986</v>
      </c>
    </row>
    <row r="18" spans="1:8" x14ac:dyDescent="0.2">
      <c r="A18">
        <v>10</v>
      </c>
      <c r="B18">
        <v>14</v>
      </c>
      <c r="C18">
        <f>$G$30*A18+$G$31</f>
        <v>11.100000000000001</v>
      </c>
      <c r="D18">
        <f t="shared" si="0"/>
        <v>-2.8999999999999986</v>
      </c>
    </row>
    <row r="19" spans="1:8" x14ac:dyDescent="0.2">
      <c r="A19">
        <v>12</v>
      </c>
      <c r="B19">
        <v>11</v>
      </c>
      <c r="C19">
        <f>$G$30*A19+$G$31</f>
        <v>17.38</v>
      </c>
      <c r="D19">
        <f t="shared" si="0"/>
        <v>6.379999999999999</v>
      </c>
    </row>
    <row r="20" spans="1:8" x14ac:dyDescent="0.2">
      <c r="A20">
        <v>12</v>
      </c>
      <c r="B20">
        <v>21</v>
      </c>
      <c r="C20">
        <f>$G$30*A20+$G$31</f>
        <v>17.38</v>
      </c>
      <c r="D20">
        <f t="shared" si="0"/>
        <v>-3.620000000000001</v>
      </c>
    </row>
    <row r="21" spans="1:8" x14ac:dyDescent="0.2">
      <c r="A21">
        <v>12</v>
      </c>
      <c r="B21">
        <v>19</v>
      </c>
      <c r="C21">
        <f>$G$30*A21+$G$31</f>
        <v>17.38</v>
      </c>
      <c r="D21">
        <f t="shared" si="0"/>
        <v>-1.620000000000001</v>
      </c>
    </row>
    <row r="22" spans="1:8" x14ac:dyDescent="0.2">
      <c r="A22">
        <v>13</v>
      </c>
      <c r="B22">
        <v>18</v>
      </c>
      <c r="C22">
        <f>$G$30*A22+$G$31</f>
        <v>20.52</v>
      </c>
      <c r="D22">
        <f t="shared" si="0"/>
        <v>2.5199999999999996</v>
      </c>
    </row>
    <row r="23" spans="1:8" x14ac:dyDescent="0.2">
      <c r="A23">
        <v>13</v>
      </c>
      <c r="B23">
        <v>27</v>
      </c>
      <c r="C23">
        <f>$G$30*A23+$G$31</f>
        <v>20.52</v>
      </c>
      <c r="D23">
        <f t="shared" si="0"/>
        <v>-6.48</v>
      </c>
    </row>
    <row r="24" spans="1:8" x14ac:dyDescent="0.2">
      <c r="A24">
        <v>13</v>
      </c>
      <c r="B24">
        <v>15</v>
      </c>
      <c r="C24">
        <f>$G$30*A24+$G$31</f>
        <v>20.52</v>
      </c>
      <c r="D24">
        <f t="shared" si="0"/>
        <v>5.52</v>
      </c>
    </row>
    <row r="25" spans="1:8" x14ac:dyDescent="0.2">
      <c r="A25">
        <v>14</v>
      </c>
      <c r="B25">
        <v>14</v>
      </c>
      <c r="C25">
        <f>$G$30*A25+$G$31</f>
        <v>23.66</v>
      </c>
      <c r="D25">
        <f t="shared" si="0"/>
        <v>9.66</v>
      </c>
    </row>
    <row r="26" spans="1:8" x14ac:dyDescent="0.2">
      <c r="A26">
        <v>14</v>
      </c>
      <c r="B26">
        <v>16</v>
      </c>
      <c r="C26">
        <f>$G$30*A26+$G$31</f>
        <v>23.66</v>
      </c>
      <c r="D26">
        <f t="shared" si="0"/>
        <v>7.66</v>
      </c>
    </row>
    <row r="27" spans="1:8" x14ac:dyDescent="0.2">
      <c r="A27">
        <v>15</v>
      </c>
      <c r="B27">
        <v>16</v>
      </c>
      <c r="C27">
        <f>$G$30*A27+$G$31</f>
        <v>26.8</v>
      </c>
      <c r="D27">
        <f t="shared" si="0"/>
        <v>10.8</v>
      </c>
    </row>
    <row r="28" spans="1:8" x14ac:dyDescent="0.2">
      <c r="A28">
        <v>16</v>
      </c>
      <c r="B28">
        <v>19</v>
      </c>
      <c r="C28">
        <f>$G$30*A28+$G$31</f>
        <v>29.94</v>
      </c>
      <c r="D28">
        <f t="shared" si="0"/>
        <v>10.940000000000001</v>
      </c>
    </row>
    <row r="29" spans="1:8" x14ac:dyDescent="0.2">
      <c r="A29">
        <v>16</v>
      </c>
      <c r="B29">
        <v>14</v>
      </c>
      <c r="C29">
        <f>$G$30*A29+$G$31</f>
        <v>29.94</v>
      </c>
      <c r="D29">
        <f t="shared" si="0"/>
        <v>15.940000000000001</v>
      </c>
      <c r="F29" t="s">
        <v>15</v>
      </c>
    </row>
    <row r="30" spans="1:8" x14ac:dyDescent="0.2">
      <c r="A30">
        <v>16</v>
      </c>
      <c r="B30">
        <v>34</v>
      </c>
      <c r="C30">
        <f>$G$30*A30+$G$31</f>
        <v>29.94</v>
      </c>
      <c r="D30">
        <f t="shared" si="0"/>
        <v>-4.0599999999999987</v>
      </c>
      <c r="F30" s="3" t="s">
        <v>14</v>
      </c>
      <c r="G30">
        <f>ROUND(SLOPE(B:B,A:A),2)</f>
        <v>3.14</v>
      </c>
    </row>
    <row r="31" spans="1:8" x14ac:dyDescent="0.2">
      <c r="A31">
        <v>17</v>
      </c>
      <c r="B31">
        <v>29</v>
      </c>
      <c r="C31">
        <f>$G$30*A31+$G$31</f>
        <v>33.08</v>
      </c>
      <c r="D31">
        <f t="shared" si="0"/>
        <v>4.0799999999999983</v>
      </c>
      <c r="F31" s="3" t="s">
        <v>16</v>
      </c>
      <c r="G31">
        <f>ROUND(INTERCEPT(B:B,A:A),1)</f>
        <v>-20.3</v>
      </c>
    </row>
    <row r="32" spans="1:8" x14ac:dyDescent="0.2">
      <c r="A32">
        <v>17</v>
      </c>
      <c r="B32">
        <v>22</v>
      </c>
      <c r="C32">
        <f>$G$30*A32+$G$31</f>
        <v>33.08</v>
      </c>
      <c r="D32">
        <f t="shared" si="0"/>
        <v>11.079999999999998</v>
      </c>
      <c r="F32" t="s">
        <v>17</v>
      </c>
      <c r="H32" t="s">
        <v>39</v>
      </c>
    </row>
    <row r="33" spans="1:6" x14ac:dyDescent="0.2">
      <c r="A33">
        <v>18</v>
      </c>
      <c r="B33">
        <v>47</v>
      </c>
      <c r="C33">
        <f>$G$30*A33+$G$31</f>
        <v>36.22</v>
      </c>
      <c r="D33">
        <f t="shared" si="0"/>
        <v>-10.780000000000001</v>
      </c>
    </row>
    <row r="34" spans="1:6" x14ac:dyDescent="0.2">
      <c r="A34">
        <v>18</v>
      </c>
      <c r="B34">
        <v>29</v>
      </c>
      <c r="C34">
        <f>$G$30*A34+$G$31</f>
        <v>36.22</v>
      </c>
      <c r="D34">
        <f t="shared" si="0"/>
        <v>7.2199999999999989</v>
      </c>
    </row>
    <row r="35" spans="1:6" x14ac:dyDescent="0.2">
      <c r="A35">
        <v>18</v>
      </c>
      <c r="B35">
        <v>34</v>
      </c>
      <c r="C35">
        <f>$G$30*A35+$G$31</f>
        <v>36.22</v>
      </c>
      <c r="D35">
        <f t="shared" si="0"/>
        <v>2.2199999999999989</v>
      </c>
      <c r="F35" t="s">
        <v>21</v>
      </c>
    </row>
    <row r="36" spans="1:6" x14ac:dyDescent="0.2">
      <c r="A36">
        <v>19</v>
      </c>
      <c r="B36">
        <v>30</v>
      </c>
      <c r="C36">
        <f>$G$30*A36+$G$31</f>
        <v>39.36</v>
      </c>
      <c r="D36">
        <f t="shared" si="0"/>
        <v>9.36</v>
      </c>
      <c r="F36" t="s">
        <v>41</v>
      </c>
    </row>
    <row r="37" spans="1:6" x14ac:dyDescent="0.2">
      <c r="A37">
        <v>20</v>
      </c>
      <c r="B37">
        <v>48</v>
      </c>
      <c r="C37">
        <f>$G$30*A37+$G$31</f>
        <v>42.5</v>
      </c>
      <c r="D37">
        <f t="shared" si="0"/>
        <v>-5.5</v>
      </c>
      <c r="F37" t="s">
        <v>43</v>
      </c>
    </row>
    <row r="38" spans="1:6" x14ac:dyDescent="0.2">
      <c r="A38">
        <v>21</v>
      </c>
      <c r="B38">
        <v>55</v>
      </c>
      <c r="C38">
        <f>$G$30*A38+$G$31</f>
        <v>45.64</v>
      </c>
      <c r="D38">
        <f t="shared" si="0"/>
        <v>-9.36</v>
      </c>
      <c r="F38" t="s">
        <v>44</v>
      </c>
    </row>
    <row r="39" spans="1:6" x14ac:dyDescent="0.2">
      <c r="A39">
        <v>21</v>
      </c>
      <c r="B39">
        <v>39</v>
      </c>
      <c r="C39">
        <f>$G$30*A39+$G$31</f>
        <v>45.64</v>
      </c>
      <c r="D39">
        <f t="shared" si="0"/>
        <v>6.6400000000000006</v>
      </c>
    </row>
    <row r="40" spans="1:6" x14ac:dyDescent="0.2">
      <c r="A40">
        <v>21</v>
      </c>
      <c r="B40">
        <v>42</v>
      </c>
      <c r="C40">
        <f>$G$30*A40+$G$31</f>
        <v>45.64</v>
      </c>
      <c r="D40">
        <f t="shared" si="0"/>
        <v>3.6400000000000006</v>
      </c>
    </row>
    <row r="41" spans="1:6" x14ac:dyDescent="0.2">
      <c r="A41">
        <v>22</v>
      </c>
      <c r="B41">
        <v>35</v>
      </c>
      <c r="C41">
        <f>$G$30*A41+$G$31</f>
        <v>48.78</v>
      </c>
      <c r="D41">
        <f t="shared" si="0"/>
        <v>13.780000000000001</v>
      </c>
    </row>
    <row r="42" spans="1:6" x14ac:dyDescent="0.2">
      <c r="A42">
        <v>24</v>
      </c>
      <c r="B42">
        <v>56</v>
      </c>
      <c r="C42">
        <f>$G$30*A42+$G$31</f>
        <v>55.06</v>
      </c>
      <c r="D42">
        <f t="shared" si="0"/>
        <v>-0.93999999999999773</v>
      </c>
    </row>
    <row r="43" spans="1:6" x14ac:dyDescent="0.2">
      <c r="A43">
        <v>25</v>
      </c>
      <c r="B43">
        <v>33</v>
      </c>
      <c r="C43">
        <f>$G$30*A43+$G$31</f>
        <v>58.2</v>
      </c>
      <c r="D43">
        <f t="shared" si="0"/>
        <v>25.200000000000003</v>
      </c>
    </row>
    <row r="44" spans="1:6" x14ac:dyDescent="0.2">
      <c r="A44">
        <v>25</v>
      </c>
      <c r="B44">
        <v>59</v>
      </c>
      <c r="C44">
        <f>$G$30*A44+$G$31</f>
        <v>58.2</v>
      </c>
      <c r="D44">
        <f t="shared" si="0"/>
        <v>-0.79999999999999716</v>
      </c>
    </row>
    <row r="45" spans="1:6" x14ac:dyDescent="0.2">
      <c r="A45">
        <v>25</v>
      </c>
      <c r="B45">
        <v>48</v>
      </c>
      <c r="C45">
        <f>$G$30*A45+$G$31</f>
        <v>58.2</v>
      </c>
      <c r="D45">
        <f t="shared" si="0"/>
        <v>10.200000000000003</v>
      </c>
    </row>
    <row r="46" spans="1:6" x14ac:dyDescent="0.2">
      <c r="A46">
        <v>25</v>
      </c>
      <c r="B46">
        <v>56</v>
      </c>
      <c r="C46">
        <f>$G$30*A46+$G$31</f>
        <v>58.2</v>
      </c>
      <c r="D46">
        <f t="shared" si="0"/>
        <v>2.2000000000000028</v>
      </c>
    </row>
    <row r="47" spans="1:6" x14ac:dyDescent="0.2">
      <c r="A47">
        <v>26</v>
      </c>
      <c r="B47">
        <v>39</v>
      </c>
      <c r="C47">
        <f>$G$30*A47+$G$31</f>
        <v>61.34</v>
      </c>
      <c r="D47">
        <f t="shared" si="0"/>
        <v>22.340000000000003</v>
      </c>
    </row>
    <row r="48" spans="1:6" x14ac:dyDescent="0.2">
      <c r="A48">
        <v>26</v>
      </c>
      <c r="B48">
        <v>41</v>
      </c>
      <c r="C48">
        <f>$G$30*A48+$G$31</f>
        <v>61.34</v>
      </c>
      <c r="D48">
        <f t="shared" si="0"/>
        <v>20.340000000000003</v>
      </c>
    </row>
    <row r="49" spans="1:7" x14ac:dyDescent="0.2">
      <c r="A49">
        <v>27</v>
      </c>
      <c r="B49">
        <v>78</v>
      </c>
      <c r="C49">
        <f>$G$30*A49+$G$31</f>
        <v>64.48</v>
      </c>
      <c r="D49">
        <f t="shared" si="0"/>
        <v>-13.519999999999996</v>
      </c>
    </row>
    <row r="50" spans="1:7" x14ac:dyDescent="0.2">
      <c r="A50">
        <v>27</v>
      </c>
      <c r="B50">
        <v>57</v>
      </c>
      <c r="C50">
        <f>$G$30*A50+$G$31</f>
        <v>64.48</v>
      </c>
      <c r="D50">
        <f t="shared" si="0"/>
        <v>7.480000000000004</v>
      </c>
    </row>
    <row r="51" spans="1:7" x14ac:dyDescent="0.2">
      <c r="A51">
        <v>28</v>
      </c>
      <c r="B51">
        <v>64</v>
      </c>
      <c r="C51">
        <f>$G$30*A51+$G$31</f>
        <v>67.62</v>
      </c>
      <c r="D51">
        <f t="shared" si="0"/>
        <v>3.6200000000000045</v>
      </c>
    </row>
    <row r="52" spans="1:7" x14ac:dyDescent="0.2">
      <c r="A52">
        <v>28</v>
      </c>
      <c r="B52">
        <v>84</v>
      </c>
      <c r="C52">
        <f>$G$30*A52+$G$31</f>
        <v>67.62</v>
      </c>
      <c r="D52">
        <f t="shared" si="0"/>
        <v>-16.379999999999995</v>
      </c>
    </row>
    <row r="53" spans="1:7" x14ac:dyDescent="0.2">
      <c r="A53">
        <v>29</v>
      </c>
      <c r="B53">
        <v>68</v>
      </c>
      <c r="C53">
        <f>$G$30*A53+$G$31</f>
        <v>70.760000000000005</v>
      </c>
      <c r="D53">
        <f t="shared" si="0"/>
        <v>2.7600000000000051</v>
      </c>
    </row>
    <row r="54" spans="1:7" x14ac:dyDescent="0.2">
      <c r="A54">
        <v>29</v>
      </c>
      <c r="B54">
        <v>54</v>
      </c>
      <c r="C54">
        <f>$G$30*A54+$G$31</f>
        <v>70.760000000000005</v>
      </c>
      <c r="D54">
        <f t="shared" si="0"/>
        <v>16.760000000000005</v>
      </c>
    </row>
    <row r="55" spans="1:7" x14ac:dyDescent="0.2">
      <c r="A55">
        <v>30</v>
      </c>
      <c r="B55">
        <v>60</v>
      </c>
      <c r="C55">
        <f>$G$30*A55+$G$31</f>
        <v>73.900000000000006</v>
      </c>
      <c r="D55">
        <f t="shared" si="0"/>
        <v>13.900000000000006</v>
      </c>
    </row>
    <row r="56" spans="1:7" x14ac:dyDescent="0.2">
      <c r="A56">
        <v>30</v>
      </c>
      <c r="B56">
        <v>101</v>
      </c>
      <c r="C56">
        <f>$G$30*A56+$G$31</f>
        <v>73.900000000000006</v>
      </c>
      <c r="D56">
        <f t="shared" si="0"/>
        <v>-27.099999999999994</v>
      </c>
    </row>
    <row r="57" spans="1:7" x14ac:dyDescent="0.2">
      <c r="A57">
        <v>30</v>
      </c>
      <c r="B57">
        <v>67</v>
      </c>
      <c r="C57">
        <f>$G$30*A57+$G$31</f>
        <v>73.900000000000006</v>
      </c>
      <c r="D57">
        <f t="shared" si="0"/>
        <v>6.9000000000000057</v>
      </c>
      <c r="F57" t="s">
        <v>42</v>
      </c>
    </row>
    <row r="58" spans="1:7" x14ac:dyDescent="0.2">
      <c r="A58">
        <v>31</v>
      </c>
      <c r="B58">
        <v>77</v>
      </c>
      <c r="C58">
        <f>$G$30*A58+$G$31</f>
        <v>77.040000000000006</v>
      </c>
      <c r="D58">
        <f t="shared" si="0"/>
        <v>4.0000000000006253E-2</v>
      </c>
    </row>
    <row r="59" spans="1:7" x14ac:dyDescent="0.2">
      <c r="A59">
        <v>35</v>
      </c>
      <c r="B59">
        <v>85</v>
      </c>
      <c r="C59">
        <f>$G$30*A59+$G$31</f>
        <v>89.600000000000009</v>
      </c>
      <c r="D59">
        <f t="shared" si="0"/>
        <v>4.6000000000000085</v>
      </c>
      <c r="F59" t="s">
        <v>45</v>
      </c>
    </row>
    <row r="60" spans="1:7" x14ac:dyDescent="0.2">
      <c r="A60">
        <v>35</v>
      </c>
      <c r="B60">
        <v>107</v>
      </c>
      <c r="C60">
        <f>$G$30*A60+$G$31</f>
        <v>89.600000000000009</v>
      </c>
      <c r="D60">
        <f t="shared" si="0"/>
        <v>-17.399999999999991</v>
      </c>
    </row>
    <row r="61" spans="1:7" x14ac:dyDescent="0.2">
      <c r="A61">
        <v>36</v>
      </c>
      <c r="B61">
        <v>79</v>
      </c>
      <c r="C61">
        <f>$G$30*A61+$G$31</f>
        <v>92.740000000000009</v>
      </c>
      <c r="D61">
        <f t="shared" si="0"/>
        <v>13.740000000000009</v>
      </c>
    </row>
    <row r="62" spans="1:7" x14ac:dyDescent="0.2">
      <c r="A62">
        <v>39</v>
      </c>
      <c r="B62">
        <v>138</v>
      </c>
      <c r="C62">
        <f>$G$30*A62+$G$31</f>
        <v>102.16000000000001</v>
      </c>
      <c r="D62">
        <f t="shared" si="0"/>
        <v>-35.839999999999989</v>
      </c>
      <c r="G62" s="4"/>
    </row>
    <row r="63" spans="1:7" x14ac:dyDescent="0.2">
      <c r="A63">
        <v>40</v>
      </c>
      <c r="B63">
        <v>110</v>
      </c>
      <c r="C63">
        <f>$G$30*A63+$G$31</f>
        <v>105.30000000000001</v>
      </c>
      <c r="D63">
        <f t="shared" si="0"/>
        <v>-4.6999999999999886</v>
      </c>
    </row>
    <row r="64" spans="1:7" x14ac:dyDescent="0.2">
      <c r="A64">
        <v>40</v>
      </c>
      <c r="B64">
        <v>134</v>
      </c>
      <c r="C64">
        <f>$G$30*A64+$G$31</f>
        <v>105.30000000000001</v>
      </c>
      <c r="D64">
        <f t="shared" si="0"/>
        <v>-28.699999999999989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H70" sqref="H70"/>
    </sheetView>
  </sheetViews>
  <sheetFormatPr baseColWidth="10" defaultRowHeight="16" x14ac:dyDescent="0.2"/>
  <cols>
    <col min="3" max="3" width="14.5" bestFit="1" customWidth="1"/>
  </cols>
  <sheetData>
    <row r="1" spans="1:8" x14ac:dyDescent="0.2">
      <c r="A1" t="s">
        <v>8</v>
      </c>
      <c r="B1" t="s">
        <v>11</v>
      </c>
      <c r="C1" t="s">
        <v>47</v>
      </c>
      <c r="D1" t="s">
        <v>19</v>
      </c>
      <c r="E1" t="s">
        <v>22</v>
      </c>
      <c r="F1" t="s">
        <v>28</v>
      </c>
      <c r="H1" t="s">
        <v>12</v>
      </c>
    </row>
    <row r="2" spans="1:8" x14ac:dyDescent="0.2">
      <c r="A2">
        <v>1900</v>
      </c>
      <c r="B2">
        <v>22.2</v>
      </c>
      <c r="C2">
        <f>A2-1900</f>
        <v>0</v>
      </c>
      <c r="D2">
        <f>$I$31*C2+$I$32</f>
        <v>22.2</v>
      </c>
      <c r="E2">
        <f>B2-D2</f>
        <v>0</v>
      </c>
      <c r="F2">
        <f>E2^2</f>
        <v>0</v>
      </c>
    </row>
    <row r="3" spans="1:8" x14ac:dyDescent="0.2">
      <c r="A3">
        <v>1904</v>
      </c>
      <c r="B3">
        <v>21.6</v>
      </c>
      <c r="C3">
        <f t="shared" ref="C3:C23" si="0">A3-1900</f>
        <v>4</v>
      </c>
      <c r="D3">
        <f t="shared" ref="D3:D23" si="1">$I$31*C3+$I$32</f>
        <v>22.086399999999998</v>
      </c>
      <c r="E3">
        <f t="shared" ref="E3:E23" si="2">B3-D3</f>
        <v>-0.48639999999999617</v>
      </c>
      <c r="F3">
        <f t="shared" ref="F3:F23" si="3">E3^2</f>
        <v>0.23658495999999626</v>
      </c>
      <c r="H3" t="s">
        <v>50</v>
      </c>
    </row>
    <row r="4" spans="1:8" x14ac:dyDescent="0.2">
      <c r="A4">
        <v>1908</v>
      </c>
      <c r="B4">
        <v>22.6</v>
      </c>
      <c r="C4">
        <f t="shared" si="0"/>
        <v>8</v>
      </c>
      <c r="D4">
        <f t="shared" si="1"/>
        <v>21.972799999999999</v>
      </c>
      <c r="E4">
        <f t="shared" si="2"/>
        <v>0.62720000000000198</v>
      </c>
      <c r="F4">
        <f t="shared" si="3"/>
        <v>0.39337984000000248</v>
      </c>
    </row>
    <row r="5" spans="1:8" x14ac:dyDescent="0.2">
      <c r="A5">
        <v>1912</v>
      </c>
      <c r="B5">
        <v>21.7</v>
      </c>
      <c r="C5">
        <f t="shared" si="0"/>
        <v>12</v>
      </c>
      <c r="D5">
        <f t="shared" si="1"/>
        <v>21.859199999999998</v>
      </c>
      <c r="E5">
        <f t="shared" si="2"/>
        <v>-0.15919999999999845</v>
      </c>
      <c r="F5">
        <f t="shared" si="3"/>
        <v>2.5344639999999509E-2</v>
      </c>
    </row>
    <row r="6" spans="1:8" x14ac:dyDescent="0.2">
      <c r="A6">
        <v>1920</v>
      </c>
      <c r="B6">
        <v>22</v>
      </c>
      <c r="C6">
        <f t="shared" si="0"/>
        <v>20</v>
      </c>
      <c r="D6">
        <f t="shared" si="1"/>
        <v>21.631999999999998</v>
      </c>
      <c r="E6">
        <f t="shared" si="2"/>
        <v>0.3680000000000021</v>
      </c>
      <c r="F6">
        <f t="shared" si="3"/>
        <v>0.13542400000000154</v>
      </c>
      <c r="H6" t="s">
        <v>20</v>
      </c>
    </row>
    <row r="7" spans="1:8" x14ac:dyDescent="0.2">
      <c r="A7">
        <v>1924</v>
      </c>
      <c r="B7">
        <v>21.6</v>
      </c>
      <c r="C7">
        <f t="shared" si="0"/>
        <v>24</v>
      </c>
      <c r="D7">
        <f t="shared" si="1"/>
        <v>21.5184</v>
      </c>
      <c r="E7">
        <f t="shared" si="2"/>
        <v>8.1600000000001671E-2</v>
      </c>
      <c r="F7">
        <f t="shared" si="3"/>
        <v>6.6585600000002724E-3</v>
      </c>
    </row>
    <row r="8" spans="1:8" x14ac:dyDescent="0.2">
      <c r="A8">
        <v>1928</v>
      </c>
      <c r="B8">
        <v>21.8</v>
      </c>
      <c r="C8">
        <f t="shared" si="0"/>
        <v>28</v>
      </c>
      <c r="D8">
        <f t="shared" si="1"/>
        <v>21.404799999999998</v>
      </c>
      <c r="E8">
        <f t="shared" si="2"/>
        <v>0.39520000000000266</v>
      </c>
      <c r="F8">
        <f t="shared" si="3"/>
        <v>0.1561830400000021</v>
      </c>
    </row>
    <row r="9" spans="1:8" x14ac:dyDescent="0.2">
      <c r="A9">
        <v>1932</v>
      </c>
      <c r="B9">
        <v>21.2</v>
      </c>
      <c r="C9">
        <f t="shared" si="0"/>
        <v>32</v>
      </c>
      <c r="D9">
        <f t="shared" si="1"/>
        <v>21.2912</v>
      </c>
      <c r="E9">
        <f t="shared" si="2"/>
        <v>-9.1200000000000614E-2</v>
      </c>
      <c r="F9">
        <f t="shared" si="3"/>
        <v>8.3174400000001116E-3</v>
      </c>
    </row>
    <row r="10" spans="1:8" x14ac:dyDescent="0.2">
      <c r="A10">
        <v>1936</v>
      </c>
      <c r="B10">
        <v>20.7</v>
      </c>
      <c r="C10">
        <f t="shared" si="0"/>
        <v>36</v>
      </c>
      <c r="D10">
        <f t="shared" si="1"/>
        <v>21.177599999999998</v>
      </c>
      <c r="E10">
        <f t="shared" si="2"/>
        <v>-0.47759999999999891</v>
      </c>
      <c r="F10">
        <f t="shared" si="3"/>
        <v>0.22810175999999896</v>
      </c>
    </row>
    <row r="11" spans="1:8" x14ac:dyDescent="0.2">
      <c r="A11">
        <v>1948</v>
      </c>
      <c r="B11">
        <v>21.1</v>
      </c>
      <c r="C11">
        <f t="shared" si="0"/>
        <v>48</v>
      </c>
      <c r="D11">
        <f t="shared" si="1"/>
        <v>20.8368</v>
      </c>
      <c r="E11">
        <f t="shared" si="2"/>
        <v>0.26320000000000121</v>
      </c>
      <c r="F11">
        <f t="shared" si="3"/>
        <v>6.9274240000000639E-2</v>
      </c>
    </row>
    <row r="12" spans="1:8" x14ac:dyDescent="0.2">
      <c r="A12">
        <v>1952</v>
      </c>
      <c r="B12">
        <v>20.7</v>
      </c>
      <c r="C12">
        <f t="shared" si="0"/>
        <v>52</v>
      </c>
      <c r="D12">
        <f t="shared" si="1"/>
        <v>20.723199999999999</v>
      </c>
      <c r="E12">
        <f t="shared" si="2"/>
        <v>-2.3199999999999221E-2</v>
      </c>
      <c r="F12">
        <f t="shared" si="3"/>
        <v>5.3823999999996384E-4</v>
      </c>
    </row>
    <row r="13" spans="1:8" x14ac:dyDescent="0.2">
      <c r="A13">
        <v>1956</v>
      </c>
      <c r="B13">
        <v>20.6</v>
      </c>
      <c r="C13">
        <f t="shared" si="0"/>
        <v>56</v>
      </c>
      <c r="D13">
        <f t="shared" si="1"/>
        <v>20.6096</v>
      </c>
      <c r="E13">
        <f t="shared" si="2"/>
        <v>-9.5999999999989427E-3</v>
      </c>
      <c r="F13">
        <f t="shared" si="3"/>
        <v>9.2159999999979697E-5</v>
      </c>
    </row>
    <row r="14" spans="1:8" x14ac:dyDescent="0.2">
      <c r="A14">
        <v>1960</v>
      </c>
      <c r="B14">
        <v>20.5</v>
      </c>
      <c r="C14">
        <f t="shared" si="0"/>
        <v>60</v>
      </c>
      <c r="D14">
        <f t="shared" si="1"/>
        <v>20.495999999999999</v>
      </c>
      <c r="E14">
        <f t="shared" si="2"/>
        <v>4.0000000000013358E-3</v>
      </c>
      <c r="F14">
        <f t="shared" si="3"/>
        <v>1.6000000000010685E-5</v>
      </c>
    </row>
    <row r="15" spans="1:8" x14ac:dyDescent="0.2">
      <c r="A15">
        <v>1964</v>
      </c>
      <c r="B15">
        <v>20.3</v>
      </c>
      <c r="C15">
        <f t="shared" si="0"/>
        <v>64</v>
      </c>
      <c r="D15">
        <f t="shared" si="1"/>
        <v>20.382400000000001</v>
      </c>
      <c r="E15">
        <f t="shared" si="2"/>
        <v>-8.2399999999999807E-2</v>
      </c>
      <c r="F15">
        <f t="shared" si="3"/>
        <v>6.7897599999999685E-3</v>
      </c>
    </row>
    <row r="16" spans="1:8" x14ac:dyDescent="0.2">
      <c r="A16">
        <v>1968</v>
      </c>
      <c r="B16">
        <v>19.829999999999998</v>
      </c>
      <c r="C16">
        <f t="shared" si="0"/>
        <v>68</v>
      </c>
      <c r="D16">
        <f t="shared" si="1"/>
        <v>20.268799999999999</v>
      </c>
      <c r="E16">
        <f t="shared" si="2"/>
        <v>-0.43880000000000052</v>
      </c>
      <c r="F16">
        <f t="shared" si="3"/>
        <v>0.19254544000000046</v>
      </c>
    </row>
    <row r="17" spans="1:9" x14ac:dyDescent="0.2">
      <c r="A17">
        <v>1972</v>
      </c>
      <c r="B17">
        <v>20</v>
      </c>
      <c r="C17">
        <f t="shared" si="0"/>
        <v>72</v>
      </c>
      <c r="D17">
        <f t="shared" si="1"/>
        <v>20.155200000000001</v>
      </c>
      <c r="E17">
        <f t="shared" si="2"/>
        <v>-0.15520000000000067</v>
      </c>
      <c r="F17">
        <f t="shared" si="3"/>
        <v>2.4087040000000209E-2</v>
      </c>
    </row>
    <row r="18" spans="1:9" x14ac:dyDescent="0.2">
      <c r="A18">
        <v>1976</v>
      </c>
      <c r="B18">
        <v>20.23</v>
      </c>
      <c r="C18">
        <f t="shared" si="0"/>
        <v>76</v>
      </c>
      <c r="D18">
        <f t="shared" si="1"/>
        <v>20.041599999999999</v>
      </c>
      <c r="E18">
        <f t="shared" si="2"/>
        <v>0.18840000000000146</v>
      </c>
      <c r="F18">
        <f t="shared" si="3"/>
        <v>3.549456000000055E-2</v>
      </c>
    </row>
    <row r="19" spans="1:9" x14ac:dyDescent="0.2">
      <c r="A19">
        <v>1980</v>
      </c>
      <c r="B19">
        <v>20.190000000000001</v>
      </c>
      <c r="C19">
        <f t="shared" si="0"/>
        <v>80</v>
      </c>
      <c r="D19">
        <f t="shared" si="1"/>
        <v>19.927999999999997</v>
      </c>
      <c r="E19">
        <f t="shared" si="2"/>
        <v>0.26200000000000401</v>
      </c>
      <c r="F19">
        <f t="shared" si="3"/>
        <v>6.8644000000002106E-2</v>
      </c>
    </row>
    <row r="20" spans="1:9" x14ac:dyDescent="0.2">
      <c r="A20">
        <v>1984</v>
      </c>
      <c r="B20">
        <v>19.8</v>
      </c>
      <c r="C20">
        <f t="shared" si="0"/>
        <v>84</v>
      </c>
      <c r="D20">
        <f t="shared" si="1"/>
        <v>19.814399999999999</v>
      </c>
      <c r="E20">
        <f t="shared" si="2"/>
        <v>-1.4399999999998414E-2</v>
      </c>
      <c r="F20">
        <f t="shared" si="3"/>
        <v>2.0735999999995432E-4</v>
      </c>
    </row>
    <row r="21" spans="1:9" x14ac:dyDescent="0.2">
      <c r="A21">
        <v>1988</v>
      </c>
      <c r="B21">
        <v>19.75</v>
      </c>
      <c r="C21">
        <f t="shared" si="0"/>
        <v>88</v>
      </c>
      <c r="D21">
        <f t="shared" si="1"/>
        <v>19.700800000000001</v>
      </c>
      <c r="E21">
        <f t="shared" si="2"/>
        <v>4.9199999999999022E-2</v>
      </c>
      <c r="F21">
        <f t="shared" si="3"/>
        <v>2.4206399999999037E-3</v>
      </c>
    </row>
    <row r="22" spans="1:9" x14ac:dyDescent="0.2">
      <c r="A22">
        <v>1992</v>
      </c>
      <c r="B22">
        <v>20.010000000000002</v>
      </c>
      <c r="C22">
        <f t="shared" si="0"/>
        <v>92</v>
      </c>
      <c r="D22">
        <f t="shared" si="1"/>
        <v>19.587199999999999</v>
      </c>
      <c r="E22">
        <f t="shared" si="2"/>
        <v>0.42280000000000229</v>
      </c>
      <c r="F22">
        <f t="shared" si="3"/>
        <v>0.17875984000000195</v>
      </c>
    </row>
    <row r="23" spans="1:9" x14ac:dyDescent="0.2">
      <c r="A23">
        <v>1996</v>
      </c>
      <c r="B23">
        <v>19.32</v>
      </c>
      <c r="C23">
        <f t="shared" si="0"/>
        <v>96</v>
      </c>
      <c r="D23">
        <f t="shared" si="1"/>
        <v>19.473599999999998</v>
      </c>
      <c r="E23">
        <f t="shared" si="2"/>
        <v>-0.15359999999999729</v>
      </c>
      <c r="F23">
        <f t="shared" si="3"/>
        <v>2.359295999999917E-2</v>
      </c>
    </row>
    <row r="30" spans="1:9" x14ac:dyDescent="0.2">
      <c r="H30" t="s">
        <v>15</v>
      </c>
    </row>
    <row r="31" spans="1:9" x14ac:dyDescent="0.2">
      <c r="H31" s="3" t="s">
        <v>14</v>
      </c>
      <c r="I31">
        <f>ROUND(SLOPE(B:B,C:C),4)</f>
        <v>-2.8400000000000002E-2</v>
      </c>
    </row>
    <row r="32" spans="1:9" x14ac:dyDescent="0.2">
      <c r="H32" s="3" t="s">
        <v>16</v>
      </c>
      <c r="I32">
        <f>ROUND(INTERCEPT(B:B,C:C),1)</f>
        <v>22.2</v>
      </c>
    </row>
    <row r="33" spans="8:10" x14ac:dyDescent="0.2">
      <c r="H33" t="s">
        <v>17</v>
      </c>
      <c r="J33" t="s">
        <v>51</v>
      </c>
    </row>
    <row r="36" spans="8:10" x14ac:dyDescent="0.2">
      <c r="H36" t="s">
        <v>21</v>
      </c>
    </row>
    <row r="37" spans="8:10" x14ac:dyDescent="0.2">
      <c r="H37" t="s">
        <v>52</v>
      </c>
    </row>
    <row r="56" spans="8:9" x14ac:dyDescent="0.2">
      <c r="H56" t="s">
        <v>23</v>
      </c>
    </row>
    <row r="57" spans="8:9" x14ac:dyDescent="0.2">
      <c r="H57" t="s">
        <v>24</v>
      </c>
    </row>
    <row r="58" spans="8:9" x14ac:dyDescent="0.2">
      <c r="H58" t="s">
        <v>25</v>
      </c>
    </row>
    <row r="60" spans="8:9" x14ac:dyDescent="0.2">
      <c r="H60" t="s">
        <v>26</v>
      </c>
    </row>
    <row r="62" spans="8:9" x14ac:dyDescent="0.2">
      <c r="H62" t="s">
        <v>27</v>
      </c>
    </row>
    <row r="63" spans="8:9" x14ac:dyDescent="0.2">
      <c r="H63" t="s">
        <v>29</v>
      </c>
      <c r="I63">
        <f>SUM(F:F)/20</f>
        <v>8.9622824000000295E-2</v>
      </c>
    </row>
    <row r="64" spans="8:9" x14ac:dyDescent="0.2">
      <c r="H64" t="s">
        <v>30</v>
      </c>
      <c r="I64">
        <f>RSQ(B:B,C:C)</f>
        <v>0.89884661976106783</v>
      </c>
    </row>
    <row r="65" spans="8:12" x14ac:dyDescent="0.2">
      <c r="H65" t="s">
        <v>36</v>
      </c>
      <c r="I65" s="4" t="s">
        <v>37</v>
      </c>
      <c r="J65" t="s">
        <v>31</v>
      </c>
      <c r="L65" t="s">
        <v>38</v>
      </c>
    </row>
    <row r="67" spans="8:12" x14ac:dyDescent="0.2">
      <c r="H67" t="s">
        <v>32</v>
      </c>
    </row>
    <row r="68" spans="8:12" x14ac:dyDescent="0.2">
      <c r="H68" t="s">
        <v>53</v>
      </c>
    </row>
    <row r="69" spans="8:12" x14ac:dyDescent="0.2">
      <c r="H69" t="s">
        <v>54</v>
      </c>
    </row>
    <row r="70" spans="8:12" x14ac:dyDescent="0.2">
      <c r="H70" t="s">
        <v>58</v>
      </c>
    </row>
    <row r="72" spans="8:12" x14ac:dyDescent="0.2">
      <c r="H72" t="s">
        <v>55</v>
      </c>
    </row>
    <row r="73" spans="8:12" x14ac:dyDescent="0.2">
      <c r="H73" t="s">
        <v>56</v>
      </c>
    </row>
    <row r="74" spans="8:12" x14ac:dyDescent="0.2">
      <c r="H74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Citation</vt:lpstr>
      <vt:lpstr>Height vs Handspan Data</vt:lpstr>
      <vt:lpstr>Experimental Stopping Distances</vt:lpstr>
      <vt:lpstr>Mens200mTimes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Thomas</dc:creator>
  <cp:lastModifiedBy>Microsoft Office User</cp:lastModifiedBy>
  <dcterms:created xsi:type="dcterms:W3CDTF">2016-10-10T12:25:08Z</dcterms:created>
  <dcterms:modified xsi:type="dcterms:W3CDTF">2017-10-24T02:47:30Z</dcterms:modified>
</cp:coreProperties>
</file>