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est\Desktop\Excel show case\"/>
    </mc:Choice>
  </mc:AlternateContent>
  <xr:revisionPtr revIDLastSave="0" documentId="13_ncr:1_{A8297DCC-5A1D-4655-8A0F-79B1AFD132CA}" xr6:coauthVersionLast="47" xr6:coauthVersionMax="47" xr10:uidLastSave="{00000000-0000-0000-0000-000000000000}"/>
  <bookViews>
    <workbookView xWindow="-120" yWindow="-120" windowWidth="29040" windowHeight="15840" activeTab="1" xr2:uid="{473699D6-8E19-4D95-A6CE-87FE89D6A767}"/>
  </bookViews>
  <sheets>
    <sheet name="Documentation" sheetId="2" r:id="rId1"/>
    <sheet name="Retirement Planner" sheetId="1" r:id="rId2"/>
  </sheets>
  <definedNames>
    <definedName name="After_Retirement">INDEX('Retirement Planner'!$I$33:$I$203,'Retirement Planner'!$F$27-'Retirement Planner'!$C$25):INDEX('Retirement Planner'!$I$33:$I$203,'Retirement Planner'!$F$27+'Retirement Planner'!$F$28-'Retirement Planner'!$C$25)</definedName>
    <definedName name="After_Retirement_Ages">INDEX('Retirement Planner'!$A$33:$A$203,'Retirement Planner'!$F$27-'Retirement Planner'!$C$25):INDEX('Retirement Planner'!$A$33:$A$203,'Retirement Planner'!$F$27+'Retirement Planner'!$F$28-'Retirement Planner'!$C$25)</definedName>
    <definedName name="Ages">INDEX(Dynamic_Data,,1)</definedName>
    <definedName name="amortization_table">#REF!</definedName>
    <definedName name="Annual_Saving_Amount">'Retirement Planner'!$C$29</definedName>
    <definedName name="Before_Retirement">'Retirement Planner'!$I$33:INDEX('Retirement Planner'!$I$33:$I$203,'Retirement Planner'!$F$27-'Retirement Planner'!$C$25)</definedName>
    <definedName name="Before_Retirement_Ages">'Retirement Planner'!$A$33:INDEX('Retirement Planner'!$A$33:$A$203,'Retirement Planner'!$F$27-'Retirement Planner'!$C$25)</definedName>
    <definedName name="Current_Age">'Retirement Planner'!$C$25</definedName>
    <definedName name="Current_Income">'Retirement Planner'!$C$26</definedName>
    <definedName name="DATA">'Retirement Planner'!$A$33:$I$203</definedName>
    <definedName name="Dynamic_amortization_table">#REF!:INDEX(amortization_table,#REF!+1,5)</definedName>
    <definedName name="Dynamic_Data">'Retirement Planner'!$A$33:INDEX(DATA,COUNT('Retirement Planner'!$A$33:$A$203),9)</definedName>
    <definedName name="epr">#REF!</definedName>
    <definedName name="Income_Replacement">'Retirement Planner'!$F$29</definedName>
    <definedName name="Inflation_Inome_Increase">'Retirement Planner'!$C$27</definedName>
    <definedName name="interest">#REF!:INDEX(#REF!,#REF!)</definedName>
    <definedName name="Investment_Return">'Retirement Planner'!$C$31</definedName>
    <definedName name="loan">#REF!</definedName>
    <definedName name="mornths">#REF!:INDEX(#REF!,#REF!+1)</definedName>
    <definedName name="Outstand_balance">#REF!:INDEX(#REF!,#REF!+1)</definedName>
    <definedName name="payments">#REF!:INDEX(#REF!,#REF!+1)</definedName>
    <definedName name="Payments_Per_Year">#REF!</definedName>
    <definedName name="Pension">'Retirement Planner'!$F$25</definedName>
    <definedName name="Pension_Increase">'Retirement Planner'!$F$26</definedName>
    <definedName name="PMT">#REF!</definedName>
    <definedName name="Post_Retirement_Return">'Retirement Planner'!$I$26</definedName>
    <definedName name="principles">#REF!:INDEX(#REF!,#REF!)</definedName>
    <definedName name="rate">#REF!</definedName>
    <definedName name="Retirement_Age">'Retirement Planner'!$F$27</definedName>
    <definedName name="Retirement_Investment_Return">'Retirement Planner'!$F$30</definedName>
    <definedName name="Retirement_Saving_Balance">'Retirement Planner'!$C$28</definedName>
    <definedName name="Retirement_Years">'Retirement Planner'!$F$28</definedName>
    <definedName name="Saving_Increase">'Retirement Planner'!$C$30</definedName>
    <definedName name="total_interest">#REF!</definedName>
    <definedName name="total_number_payments">#REF!</definedName>
    <definedName name="total_paid">#REF!</definedName>
    <definedName name="total_principle">#REF!</definedName>
    <definedName name="Withdraws">INDEX(Dynamic_Data,,8)</definedName>
    <definedName name="Yearly_Savings">INDEX(Dynamic_Data,,5)</definedName>
    <definedName name="Years">#REF!</definedName>
    <definedName name="Years_Before_Closing">'Retirement Planner'!$I$25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33" i="1"/>
  <c r="F8" i="1"/>
  <c r="C33" i="1"/>
  <c r="A34" i="1"/>
  <c r="F34" i="1" s="1"/>
  <c r="A35" i="1"/>
  <c r="A36" i="1"/>
  <c r="E36" i="1" s="1"/>
  <c r="A37" i="1"/>
  <c r="B37" i="1" s="1" a="1"/>
  <c r="B37" i="1" s="1"/>
  <c r="A38" i="1"/>
  <c r="G38" i="1" s="1"/>
  <c r="A39" i="1"/>
  <c r="A40" i="1"/>
  <c r="A41" i="1"/>
  <c r="B41" i="1" s="1" a="1"/>
  <c r="B41" i="1" s="1"/>
  <c r="A42" i="1"/>
  <c r="G42" i="1" s="1"/>
  <c r="A43" i="1"/>
  <c r="A44" i="1"/>
  <c r="E44" i="1" s="1"/>
  <c r="A45" i="1"/>
  <c r="B45" i="1" s="1" a="1"/>
  <c r="B45" i="1" s="1"/>
  <c r="A46" i="1"/>
  <c r="G46" i="1" s="1"/>
  <c r="A47" i="1"/>
  <c r="B47" i="1" s="1" a="1"/>
  <c r="B47" i="1" s="1"/>
  <c r="A48" i="1"/>
  <c r="E48" i="1" s="1"/>
  <c r="A49" i="1"/>
  <c r="E49" i="1" s="1"/>
  <c r="A50" i="1"/>
  <c r="G50" i="1" s="1"/>
  <c r="A51" i="1"/>
  <c r="A52" i="1"/>
  <c r="E52" i="1" s="1"/>
  <c r="A53" i="1"/>
  <c r="B53" i="1" s="1" a="1"/>
  <c r="B53" i="1" s="1"/>
  <c r="A54" i="1"/>
  <c r="G54" i="1" s="1"/>
  <c r="A55" i="1"/>
  <c r="A56" i="1"/>
  <c r="A57" i="1"/>
  <c r="B57" i="1" s="1" a="1"/>
  <c r="B57" i="1" s="1"/>
  <c r="A58" i="1"/>
  <c r="G58" i="1" s="1"/>
  <c r="A59" i="1"/>
  <c r="A60" i="1"/>
  <c r="E60" i="1" s="1"/>
  <c r="A61" i="1"/>
  <c r="A62" i="1"/>
  <c r="G62" i="1" s="1"/>
  <c r="A63" i="1"/>
  <c r="B63" i="1" s="1" a="1"/>
  <c r="B63" i="1" s="1"/>
  <c r="A64" i="1"/>
  <c r="E64" i="1" s="1"/>
  <c r="A65" i="1"/>
  <c r="A66" i="1"/>
  <c r="G66" i="1" s="1"/>
  <c r="A67" i="1"/>
  <c r="A68" i="1"/>
  <c r="E68" i="1" s="1"/>
  <c r="A69" i="1"/>
  <c r="B69" i="1" s="1" a="1"/>
  <c r="B69" i="1" s="1"/>
  <c r="A70" i="1"/>
  <c r="G70" i="1" s="1"/>
  <c r="A71" i="1"/>
  <c r="A72" i="1"/>
  <c r="A73" i="1"/>
  <c r="B73" i="1" s="1" a="1"/>
  <c r="B73" i="1" s="1"/>
  <c r="A74" i="1"/>
  <c r="G74" i="1" s="1"/>
  <c r="A75" i="1"/>
  <c r="A76" i="1"/>
  <c r="E76" i="1" s="1"/>
  <c r="A77" i="1"/>
  <c r="A78" i="1"/>
  <c r="A79" i="1"/>
  <c r="B79" i="1" s="1" a="1"/>
  <c r="B79" i="1" s="1"/>
  <c r="A80" i="1"/>
  <c r="E80" i="1" s="1"/>
  <c r="A81" i="1"/>
  <c r="A82" i="1"/>
  <c r="F82" i="1" s="1"/>
  <c r="A83" i="1"/>
  <c r="A84" i="1"/>
  <c r="E84" i="1" s="1"/>
  <c r="A85" i="1"/>
  <c r="B85" i="1" s="1" a="1"/>
  <c r="B85" i="1" s="1"/>
  <c r="A86" i="1"/>
  <c r="E86" i="1" s="1"/>
  <c r="A87" i="1"/>
  <c r="A88" i="1"/>
  <c r="B88" i="1" s="1" a="1"/>
  <c r="B88" i="1" s="1"/>
  <c r="A89" i="1"/>
  <c r="F89" i="1" s="1"/>
  <c r="A90" i="1"/>
  <c r="F90" i="1" s="1"/>
  <c r="A91" i="1"/>
  <c r="A92" i="1"/>
  <c r="B92" i="1" s="1" a="1"/>
  <c r="B92" i="1" s="1"/>
  <c r="A93" i="1"/>
  <c r="A94" i="1"/>
  <c r="F94" i="1" s="1"/>
  <c r="A95" i="1"/>
  <c r="A96" i="1"/>
  <c r="E96" i="1" s="1"/>
  <c r="A97" i="1"/>
  <c r="A98" i="1"/>
  <c r="F98" i="1" s="1"/>
  <c r="A99" i="1"/>
  <c r="A100" i="1"/>
  <c r="E100" i="1" s="1"/>
  <c r="A101" i="1"/>
  <c r="B101" i="1" s="1" a="1"/>
  <c r="B101" i="1" s="1"/>
  <c r="A102" i="1"/>
  <c r="F102" i="1" s="1"/>
  <c r="A103" i="1"/>
  <c r="A104" i="1"/>
  <c r="B104" i="1" s="1" a="1"/>
  <c r="B104" i="1" s="1"/>
  <c r="A105" i="1"/>
  <c r="F105" i="1" s="1"/>
  <c r="A106" i="1"/>
  <c r="H106" i="1" s="1"/>
  <c r="A107" i="1"/>
  <c r="A108" i="1"/>
  <c r="E108" i="1" s="1"/>
  <c r="A109" i="1"/>
  <c r="B109" i="1" s="1" a="1"/>
  <c r="B109" i="1" s="1"/>
  <c r="A110" i="1"/>
  <c r="H110" i="1" s="1"/>
  <c r="A111" i="1"/>
  <c r="A112" i="1"/>
  <c r="E112" i="1" s="1"/>
  <c r="A113" i="1"/>
  <c r="A114" i="1"/>
  <c r="F114" i="1" s="1"/>
  <c r="A115" i="1"/>
  <c r="A116" i="1"/>
  <c r="E116" i="1" s="1"/>
  <c r="A117" i="1"/>
  <c r="B117" i="1" s="1" a="1"/>
  <c r="B117" i="1" s="1"/>
  <c r="A118" i="1"/>
  <c r="E118" i="1" s="1"/>
  <c r="A119" i="1"/>
  <c r="A120" i="1"/>
  <c r="B120" i="1" s="1" a="1"/>
  <c r="B120" i="1" s="1"/>
  <c r="A121" i="1"/>
  <c r="F121" i="1" s="1"/>
  <c r="A122" i="1"/>
  <c r="C122" i="1" s="1"/>
  <c r="A123" i="1"/>
  <c r="A124" i="1"/>
  <c r="E124" i="1" s="1"/>
  <c r="A125" i="1"/>
  <c r="A126" i="1"/>
  <c r="C126" i="1" s="1"/>
  <c r="A127" i="1"/>
  <c r="A128" i="1"/>
  <c r="E128" i="1" s="1"/>
  <c r="A129" i="1"/>
  <c r="A130" i="1"/>
  <c r="C130" i="1" s="1"/>
  <c r="A131" i="1"/>
  <c r="A132" i="1"/>
  <c r="E132" i="1" s="1"/>
  <c r="A133" i="1"/>
  <c r="A134" i="1"/>
  <c r="C134" i="1" s="1"/>
  <c r="A135" i="1"/>
  <c r="A136" i="1"/>
  <c r="B136" i="1" s="1" a="1"/>
  <c r="B136" i="1" s="1"/>
  <c r="A137" i="1"/>
  <c r="F137" i="1" s="1"/>
  <c r="A138" i="1"/>
  <c r="C138" i="1" s="1"/>
  <c r="A139" i="1"/>
  <c r="A140" i="1"/>
  <c r="B140" i="1" s="1" a="1"/>
  <c r="B140" i="1" s="1"/>
  <c r="A141" i="1"/>
  <c r="B141" i="1" s="1" a="1"/>
  <c r="B141" i="1" s="1"/>
  <c r="A142" i="1"/>
  <c r="C142" i="1" s="1"/>
  <c r="A143" i="1"/>
  <c r="A144" i="1"/>
  <c r="E144" i="1" s="1"/>
  <c r="A145" i="1"/>
  <c r="A146" i="1"/>
  <c r="C146" i="1" s="1"/>
  <c r="A147" i="1"/>
  <c r="A148" i="1"/>
  <c r="E148" i="1" s="1"/>
  <c r="A149" i="1"/>
  <c r="B149" i="1" s="1" a="1"/>
  <c r="B149" i="1" s="1"/>
  <c r="A150" i="1"/>
  <c r="C150" i="1" s="1"/>
  <c r="A151" i="1"/>
  <c r="A152" i="1"/>
  <c r="B152" i="1" s="1" a="1"/>
  <c r="B152" i="1" s="1"/>
  <c r="A153" i="1"/>
  <c r="F153" i="1" s="1"/>
  <c r="A154" i="1"/>
  <c r="C154" i="1" s="1"/>
  <c r="A155" i="1"/>
  <c r="A156" i="1"/>
  <c r="E156" i="1" s="1"/>
  <c r="A157" i="1"/>
  <c r="A158" i="1"/>
  <c r="C158" i="1" s="1"/>
  <c r="A159" i="1"/>
  <c r="H159" i="1" s="1"/>
  <c r="A160" i="1"/>
  <c r="E160" i="1" s="1"/>
  <c r="A161" i="1"/>
  <c r="A162" i="1"/>
  <c r="C162" i="1" s="1"/>
  <c r="A163" i="1"/>
  <c r="A164" i="1"/>
  <c r="E164" i="1" s="1"/>
  <c r="A165" i="1"/>
  <c r="B165" i="1" s="1" a="1"/>
  <c r="B165" i="1" s="1"/>
  <c r="A166" i="1"/>
  <c r="C166" i="1" s="1"/>
  <c r="A167" i="1"/>
  <c r="A168" i="1"/>
  <c r="H168" i="1" s="1"/>
  <c r="A169" i="1"/>
  <c r="F169" i="1" s="1"/>
  <c r="A170" i="1"/>
  <c r="C170" i="1" s="1"/>
  <c r="A171" i="1"/>
  <c r="A172" i="1"/>
  <c r="E172" i="1" s="1"/>
  <c r="A173" i="1"/>
  <c r="A174" i="1"/>
  <c r="C174" i="1" s="1"/>
  <c r="A175" i="1"/>
  <c r="A176" i="1"/>
  <c r="H176" i="1" s="1"/>
  <c r="A177" i="1"/>
  <c r="A178" i="1"/>
  <c r="C178" i="1" s="1"/>
  <c r="A179" i="1"/>
  <c r="A180" i="1"/>
  <c r="E180" i="1" s="1"/>
  <c r="A181" i="1"/>
  <c r="B181" i="1" s="1" a="1"/>
  <c r="B181" i="1" s="1"/>
  <c r="A182" i="1"/>
  <c r="C182" i="1" s="1"/>
  <c r="A183" i="1"/>
  <c r="A184" i="1"/>
  <c r="H184" i="1" s="1"/>
  <c r="A185" i="1"/>
  <c r="F185" i="1" s="1"/>
  <c r="A186" i="1"/>
  <c r="C186" i="1" s="1"/>
  <c r="A187" i="1"/>
  <c r="A188" i="1"/>
  <c r="E188" i="1" s="1"/>
  <c r="A189" i="1"/>
  <c r="A190" i="1"/>
  <c r="A191" i="1"/>
  <c r="A192" i="1"/>
  <c r="H192" i="1" s="1"/>
  <c r="A193" i="1"/>
  <c r="A194" i="1"/>
  <c r="C194" i="1" s="1"/>
  <c r="A195" i="1"/>
  <c r="A196" i="1"/>
  <c r="E196" i="1" s="1"/>
  <c r="A197" i="1"/>
  <c r="A198" i="1"/>
  <c r="H198" i="1" s="1"/>
  <c r="A199" i="1"/>
  <c r="A200" i="1"/>
  <c r="H200" i="1" s="1"/>
  <c r="A201" i="1"/>
  <c r="A202" i="1"/>
  <c r="C202" i="1" s="1"/>
  <c r="A203" i="1"/>
  <c r="C203" i="1" s="1"/>
  <c r="A33" i="1"/>
  <c r="B134" i="1" l="1" a="1"/>
  <c r="B134" i="1" s="1"/>
  <c r="B192" i="1" a="1"/>
  <c r="B192" i="1" s="1"/>
  <c r="B118" i="1" a="1"/>
  <c r="B118" i="1" s="1"/>
  <c r="B38" i="1" a="1"/>
  <c r="B38" i="1" s="1"/>
  <c r="B66" i="1" a="1"/>
  <c r="B66" i="1" s="1"/>
  <c r="B169" i="1" a="1"/>
  <c r="B169" i="1" s="1"/>
  <c r="B105" i="1" a="1"/>
  <c r="B105" i="1" s="1"/>
  <c r="B150" i="1" a="1"/>
  <c r="B150" i="1" s="1"/>
  <c r="B82" i="1" a="1"/>
  <c r="B82" i="1" s="1"/>
  <c r="B182" i="1" a="1"/>
  <c r="B182" i="1" s="1"/>
  <c r="B166" i="1" a="1"/>
  <c r="B166" i="1" s="1"/>
  <c r="B146" i="1" a="1"/>
  <c r="B146" i="1" s="1"/>
  <c r="B130" i="1" a="1"/>
  <c r="B130" i="1" s="1"/>
  <c r="B114" i="1" a="1"/>
  <c r="B114" i="1" s="1"/>
  <c r="B102" i="1" a="1"/>
  <c r="B102" i="1" s="1"/>
  <c r="B50" i="1" a="1"/>
  <c r="B50" i="1" s="1"/>
  <c r="B34" i="1" a="1"/>
  <c r="B34" i="1" s="1"/>
  <c r="B162" i="1" a="1"/>
  <c r="B162" i="1" s="1"/>
  <c r="B174" i="1" a="1"/>
  <c r="B174" i="1" s="1"/>
  <c r="B142" i="1" a="1"/>
  <c r="B142" i="1" s="1"/>
  <c r="B122" i="1" a="1"/>
  <c r="B122" i="1" s="1"/>
  <c r="B110" i="1" a="1"/>
  <c r="B110" i="1" s="1"/>
  <c r="B94" i="1" a="1"/>
  <c r="B94" i="1" s="1"/>
  <c r="B74" i="1" a="1"/>
  <c r="B74" i="1" s="1"/>
  <c r="B62" i="1" a="1"/>
  <c r="B62" i="1" s="1"/>
  <c r="B170" i="1" a="1"/>
  <c r="B170" i="1" s="1"/>
  <c r="B154" i="1" a="1"/>
  <c r="B154" i="1" s="1"/>
  <c r="B138" i="1" a="1"/>
  <c r="B138" i="1" s="1"/>
  <c r="B106" i="1" a="1"/>
  <c r="B106" i="1" s="1"/>
  <c r="B90" i="1" a="1"/>
  <c r="B90" i="1" s="1"/>
  <c r="B70" i="1" a="1"/>
  <c r="B70" i="1" s="1"/>
  <c r="B58" i="1" a="1"/>
  <c r="B58" i="1" s="1"/>
  <c r="B46" i="1" a="1"/>
  <c r="B46" i="1" s="1"/>
  <c r="B164" i="1" a="1"/>
  <c r="B164" i="1" s="1"/>
  <c r="B184" i="1" a="1"/>
  <c r="B184" i="1" s="1"/>
  <c r="B132" i="1" a="1"/>
  <c r="B132" i="1" s="1"/>
  <c r="B100" i="1" a="1"/>
  <c r="B100" i="1" s="1"/>
  <c r="B84" i="1" a="1"/>
  <c r="B84" i="1" s="1"/>
  <c r="B116" i="1" a="1"/>
  <c r="B116" i="1" s="1"/>
  <c r="B200" i="1" a="1"/>
  <c r="B200" i="1" s="1"/>
  <c r="B180" i="1" a="1"/>
  <c r="B180" i="1" s="1"/>
  <c r="B186" i="1" a="1"/>
  <c r="B186" i="1" s="1"/>
  <c r="B178" i="1" a="1"/>
  <c r="B178" i="1" s="1"/>
  <c r="B168" i="1" a="1"/>
  <c r="B168" i="1" s="1"/>
  <c r="B158" i="1" a="1"/>
  <c r="B158" i="1" s="1"/>
  <c r="B148" i="1" a="1"/>
  <c r="B148" i="1" s="1"/>
  <c r="B126" i="1" a="1"/>
  <c r="B126" i="1" s="1"/>
  <c r="B98" i="1" a="1"/>
  <c r="B98" i="1" s="1"/>
  <c r="B86" i="1" a="1"/>
  <c r="B86" i="1" s="1"/>
  <c r="B78" i="1" a="1"/>
  <c r="B78" i="1" s="1"/>
  <c r="B54" i="1" a="1"/>
  <c r="B54" i="1" s="1"/>
  <c r="B42" i="1" a="1"/>
  <c r="B42" i="1" s="1"/>
  <c r="E192" i="1"/>
  <c r="E158" i="1"/>
  <c r="E126" i="1"/>
  <c r="E94" i="1"/>
  <c r="E62" i="1"/>
  <c r="H174" i="1"/>
  <c r="H146" i="1"/>
  <c r="H114" i="1"/>
  <c r="F182" i="1"/>
  <c r="F150" i="1"/>
  <c r="F118" i="1"/>
  <c r="F86" i="1"/>
  <c r="H86" i="1" s="1"/>
  <c r="F42" i="1"/>
  <c r="G142" i="1"/>
  <c r="E178" i="1"/>
  <c r="E146" i="1"/>
  <c r="E114" i="1"/>
  <c r="E82" i="1"/>
  <c r="E50" i="1"/>
  <c r="H170" i="1"/>
  <c r="H134" i="1"/>
  <c r="H102" i="1"/>
  <c r="F174" i="1"/>
  <c r="F142" i="1"/>
  <c r="F110" i="1"/>
  <c r="F78" i="1"/>
  <c r="G186" i="1"/>
  <c r="G138" i="1"/>
  <c r="E174" i="1"/>
  <c r="E142" i="1"/>
  <c r="E110" i="1"/>
  <c r="E78" i="1"/>
  <c r="E46" i="1"/>
  <c r="H162" i="1"/>
  <c r="H130" i="1"/>
  <c r="H98" i="1"/>
  <c r="F170" i="1"/>
  <c r="F138" i="1"/>
  <c r="F106" i="1"/>
  <c r="F74" i="1"/>
  <c r="G178" i="1"/>
  <c r="G130" i="1"/>
  <c r="E34" i="1"/>
  <c r="E162" i="1"/>
  <c r="E130" i="1"/>
  <c r="E98" i="1"/>
  <c r="E66" i="1"/>
  <c r="H182" i="1"/>
  <c r="H150" i="1"/>
  <c r="H118" i="1"/>
  <c r="H34" i="1"/>
  <c r="F162" i="1"/>
  <c r="F130" i="1"/>
  <c r="F50" i="1"/>
  <c r="H50" i="1" s="1"/>
  <c r="G162" i="1"/>
  <c r="G126" i="1"/>
  <c r="B197" i="1" a="1"/>
  <c r="B197" i="1" s="1"/>
  <c r="E197" i="1"/>
  <c r="G189" i="1"/>
  <c r="B189" i="1" a="1"/>
  <c r="B189" i="1" s="1"/>
  <c r="F177" i="1"/>
  <c r="E177" i="1"/>
  <c r="B177" i="1" a="1"/>
  <c r="B177" i="1" s="1"/>
  <c r="F145" i="1"/>
  <c r="E145" i="1"/>
  <c r="B145" i="1" a="1"/>
  <c r="B145" i="1" s="1"/>
  <c r="E69" i="1"/>
  <c r="B185" i="1" a="1"/>
  <c r="B185" i="1" s="1"/>
  <c r="B121" i="1" a="1"/>
  <c r="B121" i="1" s="1"/>
  <c r="E149" i="1"/>
  <c r="E85" i="1"/>
  <c r="E129" i="1"/>
  <c r="B129" i="1" a="1"/>
  <c r="B129" i="1" s="1"/>
  <c r="F129" i="1"/>
  <c r="G125" i="1"/>
  <c r="B125" i="1" a="1"/>
  <c r="B125" i="1" s="1"/>
  <c r="F113" i="1"/>
  <c r="E113" i="1"/>
  <c r="B113" i="1" a="1"/>
  <c r="B113" i="1" s="1"/>
  <c r="G93" i="1"/>
  <c r="B93" i="1" a="1"/>
  <c r="B93" i="1" s="1"/>
  <c r="F61" i="1"/>
  <c r="G61" i="1"/>
  <c r="B61" i="1" a="1"/>
  <c r="B61" i="1" s="1"/>
  <c r="B137" i="1" a="1"/>
  <c r="B137" i="1" s="1"/>
  <c r="E165" i="1"/>
  <c r="E101" i="1"/>
  <c r="E37" i="1"/>
  <c r="B201" i="1" a="1"/>
  <c r="B201" i="1" s="1"/>
  <c r="F201" i="1"/>
  <c r="E193" i="1"/>
  <c r="B193" i="1" a="1"/>
  <c r="B193" i="1" s="1"/>
  <c r="F193" i="1"/>
  <c r="G173" i="1"/>
  <c r="B173" i="1" a="1"/>
  <c r="B173" i="1" s="1"/>
  <c r="E161" i="1"/>
  <c r="B161" i="1" a="1"/>
  <c r="B161" i="1" s="1"/>
  <c r="F161" i="1"/>
  <c r="G157" i="1"/>
  <c r="B157" i="1" a="1"/>
  <c r="B157" i="1" s="1"/>
  <c r="G133" i="1"/>
  <c r="B133" i="1" a="1"/>
  <c r="B133" i="1" s="1"/>
  <c r="G97" i="1"/>
  <c r="E97" i="1"/>
  <c r="B97" i="1" a="1"/>
  <c r="B97" i="1" s="1"/>
  <c r="F97" i="1"/>
  <c r="F81" i="1"/>
  <c r="E81" i="1"/>
  <c r="B81" i="1" a="1"/>
  <c r="B81" i="1" s="1"/>
  <c r="G77" i="1"/>
  <c r="B77" i="1" a="1"/>
  <c r="B77" i="1" s="1"/>
  <c r="F65" i="1"/>
  <c r="B65" i="1" a="1"/>
  <c r="B65" i="1" s="1"/>
  <c r="G65" i="1"/>
  <c r="E65" i="1"/>
  <c r="E133" i="1"/>
  <c r="B153" i="1" a="1"/>
  <c r="B153" i="1" s="1"/>
  <c r="B89" i="1" a="1"/>
  <c r="B89" i="1" s="1"/>
  <c r="B49" i="1" a="1"/>
  <c r="B49" i="1" s="1"/>
  <c r="E181" i="1"/>
  <c r="E117" i="1"/>
  <c r="E53" i="1"/>
  <c r="E140" i="1"/>
  <c r="E92" i="1"/>
  <c r="B196" i="1" a="1"/>
  <c r="B196" i="1" s="1"/>
  <c r="B188" i="1" a="1"/>
  <c r="B188" i="1" s="1"/>
  <c r="B172" i="1" a="1"/>
  <c r="B172" i="1" s="1"/>
  <c r="B156" i="1" a="1"/>
  <c r="B156" i="1" s="1"/>
  <c r="B124" i="1" a="1"/>
  <c r="B124" i="1" s="1"/>
  <c r="B108" i="1" a="1"/>
  <c r="B108" i="1" s="1"/>
  <c r="E186" i="1"/>
  <c r="E170" i="1"/>
  <c r="E154" i="1"/>
  <c r="E138" i="1"/>
  <c r="E122" i="1"/>
  <c r="E106" i="1"/>
  <c r="E90" i="1"/>
  <c r="E74" i="1"/>
  <c r="E58" i="1"/>
  <c r="E42" i="1"/>
  <c r="H178" i="1"/>
  <c r="H166" i="1"/>
  <c r="H158" i="1"/>
  <c r="H142" i="1"/>
  <c r="H126" i="1"/>
  <c r="H94" i="1"/>
  <c r="H42" i="1"/>
  <c r="F178" i="1"/>
  <c r="F158" i="1"/>
  <c r="F146" i="1"/>
  <c r="F126" i="1"/>
  <c r="F66" i="1"/>
  <c r="G154" i="1"/>
  <c r="G134" i="1"/>
  <c r="H196" i="1"/>
  <c r="H180" i="1"/>
  <c r="H160" i="1"/>
  <c r="B176" i="1" a="1"/>
  <c r="B176" i="1" s="1"/>
  <c r="B160" i="1" a="1"/>
  <c r="B160" i="1" s="1"/>
  <c r="B144" i="1" a="1"/>
  <c r="B144" i="1" s="1"/>
  <c r="B128" i="1" a="1"/>
  <c r="B128" i="1" s="1"/>
  <c r="B112" i="1" a="1"/>
  <c r="B112" i="1" s="1"/>
  <c r="B96" i="1" a="1"/>
  <c r="B96" i="1" s="1"/>
  <c r="E182" i="1"/>
  <c r="E176" i="1"/>
  <c r="E166" i="1"/>
  <c r="E150" i="1"/>
  <c r="E134" i="1"/>
  <c r="E102" i="1"/>
  <c r="E70" i="1"/>
  <c r="E54" i="1"/>
  <c r="E38" i="1"/>
  <c r="H186" i="1"/>
  <c r="H164" i="1"/>
  <c r="H154" i="1"/>
  <c r="H138" i="1"/>
  <c r="H122" i="1"/>
  <c r="H90" i="1"/>
  <c r="H38" i="1"/>
  <c r="F186" i="1"/>
  <c r="F166" i="1"/>
  <c r="F154" i="1"/>
  <c r="F134" i="1"/>
  <c r="F122" i="1"/>
  <c r="F58" i="1"/>
  <c r="G170" i="1"/>
  <c r="G146" i="1"/>
  <c r="G122" i="1"/>
  <c r="G199" i="1"/>
  <c r="F199" i="1"/>
  <c r="E199" i="1"/>
  <c r="G195" i="1"/>
  <c r="F195" i="1"/>
  <c r="C195" i="1"/>
  <c r="E195" i="1"/>
  <c r="G191" i="1"/>
  <c r="C191" i="1"/>
  <c r="F191" i="1"/>
  <c r="E191" i="1"/>
  <c r="G187" i="1"/>
  <c r="F187" i="1"/>
  <c r="E187" i="1"/>
  <c r="G183" i="1"/>
  <c r="F183" i="1"/>
  <c r="E183" i="1"/>
  <c r="G179" i="1"/>
  <c r="F179" i="1"/>
  <c r="C179" i="1"/>
  <c r="E179" i="1"/>
  <c r="G175" i="1"/>
  <c r="C175" i="1"/>
  <c r="F175" i="1"/>
  <c r="E175" i="1"/>
  <c r="G171" i="1"/>
  <c r="F171" i="1"/>
  <c r="E171" i="1"/>
  <c r="G163" i="1"/>
  <c r="F163" i="1"/>
  <c r="C163" i="1"/>
  <c r="E163" i="1"/>
  <c r="G155" i="1"/>
  <c r="F155" i="1"/>
  <c r="E155" i="1"/>
  <c r="G151" i="1"/>
  <c r="F151" i="1"/>
  <c r="E151" i="1"/>
  <c r="G147" i="1"/>
  <c r="F147" i="1"/>
  <c r="C147" i="1"/>
  <c r="E147" i="1"/>
  <c r="G143" i="1"/>
  <c r="C143" i="1"/>
  <c r="F143" i="1"/>
  <c r="E143" i="1"/>
  <c r="G139" i="1"/>
  <c r="F139" i="1"/>
  <c r="E139" i="1"/>
  <c r="G135" i="1"/>
  <c r="F135" i="1"/>
  <c r="E135" i="1"/>
  <c r="G131" i="1"/>
  <c r="F131" i="1"/>
  <c r="C131" i="1"/>
  <c r="E131" i="1"/>
  <c r="G127" i="1"/>
  <c r="C127" i="1"/>
  <c r="F127" i="1"/>
  <c r="E127" i="1"/>
  <c r="G123" i="1"/>
  <c r="F123" i="1"/>
  <c r="E123" i="1"/>
  <c r="G119" i="1"/>
  <c r="F119" i="1"/>
  <c r="E119" i="1"/>
  <c r="G115" i="1"/>
  <c r="F115" i="1"/>
  <c r="C115" i="1"/>
  <c r="E115" i="1"/>
  <c r="G111" i="1"/>
  <c r="C111" i="1"/>
  <c r="F111" i="1"/>
  <c r="E111" i="1"/>
  <c r="G107" i="1"/>
  <c r="F107" i="1"/>
  <c r="E107" i="1"/>
  <c r="G103" i="1"/>
  <c r="F103" i="1"/>
  <c r="E103" i="1"/>
  <c r="G99" i="1"/>
  <c r="F99" i="1"/>
  <c r="C99" i="1"/>
  <c r="E99" i="1"/>
  <c r="G95" i="1"/>
  <c r="C95" i="1"/>
  <c r="F95" i="1"/>
  <c r="E95" i="1"/>
  <c r="G91" i="1"/>
  <c r="F91" i="1"/>
  <c r="E91" i="1"/>
  <c r="G87" i="1"/>
  <c r="F87" i="1"/>
  <c r="H87" i="1" s="1"/>
  <c r="E87" i="1"/>
  <c r="G83" i="1"/>
  <c r="F83" i="1"/>
  <c r="E83" i="1"/>
  <c r="G79" i="1"/>
  <c r="F79" i="1"/>
  <c r="E79" i="1"/>
  <c r="G75" i="1"/>
  <c r="F75" i="1"/>
  <c r="E75" i="1"/>
  <c r="G71" i="1"/>
  <c r="E71" i="1"/>
  <c r="G67" i="1"/>
  <c r="F67" i="1"/>
  <c r="E67" i="1"/>
  <c r="G63" i="1"/>
  <c r="E63" i="1"/>
  <c r="G59" i="1"/>
  <c r="F59" i="1"/>
  <c r="E59" i="1"/>
  <c r="G55" i="1"/>
  <c r="E55" i="1"/>
  <c r="G51" i="1"/>
  <c r="F51" i="1"/>
  <c r="H51" i="1" s="1"/>
  <c r="E51" i="1"/>
  <c r="G47" i="1"/>
  <c r="E47" i="1"/>
  <c r="G43" i="1"/>
  <c r="F43" i="1"/>
  <c r="E43" i="1"/>
  <c r="G39" i="1"/>
  <c r="E39" i="1"/>
  <c r="G35" i="1"/>
  <c r="F35" i="1"/>
  <c r="E35" i="1"/>
  <c r="E198" i="1"/>
  <c r="H203" i="1"/>
  <c r="H187" i="1"/>
  <c r="H171" i="1"/>
  <c r="F71" i="1"/>
  <c r="F55" i="1"/>
  <c r="H55" i="1" s="1"/>
  <c r="F39" i="1"/>
  <c r="G194" i="1"/>
  <c r="C171" i="1"/>
  <c r="C139" i="1"/>
  <c r="C107" i="1"/>
  <c r="G203" i="1"/>
  <c r="F203" i="1"/>
  <c r="E203" i="1"/>
  <c r="G167" i="1"/>
  <c r="F167" i="1"/>
  <c r="E167" i="1"/>
  <c r="B199" i="1" a="1"/>
  <c r="B199" i="1" s="1"/>
  <c r="B191" i="1" a="1"/>
  <c r="B191" i="1" s="1"/>
  <c r="B183" i="1" a="1"/>
  <c r="B183" i="1" s="1"/>
  <c r="B175" i="1" a="1"/>
  <c r="B175" i="1" s="1"/>
  <c r="B163" i="1" a="1"/>
  <c r="B163" i="1" s="1"/>
  <c r="B155" i="1" a="1"/>
  <c r="B155" i="1" s="1"/>
  <c r="B147" i="1" a="1"/>
  <c r="B147" i="1" s="1"/>
  <c r="B135" i="1" a="1"/>
  <c r="B135" i="1" s="1"/>
  <c r="B123" i="1" a="1"/>
  <c r="B123" i="1" s="1"/>
  <c r="B111" i="1" a="1"/>
  <c r="B111" i="1" s="1"/>
  <c r="C198" i="1"/>
  <c r="G198" i="1"/>
  <c r="C190" i="1"/>
  <c r="G190" i="1"/>
  <c r="H175" i="1"/>
  <c r="H143" i="1"/>
  <c r="H127" i="1"/>
  <c r="H119" i="1"/>
  <c r="H103" i="1"/>
  <c r="F198" i="1"/>
  <c r="G159" i="1"/>
  <c r="C159" i="1"/>
  <c r="F159" i="1"/>
  <c r="E159" i="1"/>
  <c r="B203" i="1" a="1"/>
  <c r="B203" i="1" s="1"/>
  <c r="B195" i="1" a="1"/>
  <c r="B195" i="1" s="1"/>
  <c r="B187" i="1" a="1"/>
  <c r="B187" i="1" s="1"/>
  <c r="B179" i="1" a="1"/>
  <c r="B179" i="1" s="1"/>
  <c r="B171" i="1" a="1"/>
  <c r="B171" i="1" s="1"/>
  <c r="B167" i="1" a="1"/>
  <c r="B167" i="1" s="1"/>
  <c r="B159" i="1" a="1"/>
  <c r="B159" i="1" s="1"/>
  <c r="B151" i="1" a="1"/>
  <c r="B151" i="1" s="1"/>
  <c r="B143" i="1" a="1"/>
  <c r="B143" i="1" s="1"/>
  <c r="B139" i="1" a="1"/>
  <c r="B139" i="1" s="1"/>
  <c r="B131" i="1" a="1"/>
  <c r="B131" i="1" s="1"/>
  <c r="B127" i="1" a="1"/>
  <c r="B127" i="1" s="1"/>
  <c r="B119" i="1" a="1"/>
  <c r="B119" i="1" s="1"/>
  <c r="B115" i="1" a="1"/>
  <c r="B115" i="1" s="1"/>
  <c r="B107" i="1" a="1"/>
  <c r="B107" i="1" s="1"/>
  <c r="B103" i="1" a="1"/>
  <c r="B103" i="1" s="1"/>
  <c r="B99" i="1" a="1"/>
  <c r="B99" i="1" s="1"/>
  <c r="B95" i="1" a="1"/>
  <c r="B95" i="1" s="1"/>
  <c r="B91" i="1" a="1"/>
  <c r="B91" i="1" s="1"/>
  <c r="B87" i="1" a="1"/>
  <c r="B87" i="1" s="1"/>
  <c r="B83" i="1" a="1"/>
  <c r="B83" i="1" s="1"/>
  <c r="B67" i="1" a="1"/>
  <c r="B67" i="1" s="1"/>
  <c r="B51" i="1" a="1"/>
  <c r="B51" i="1" s="1"/>
  <c r="B35" i="1" a="1"/>
  <c r="B35" i="1" s="1"/>
  <c r="E202" i="1"/>
  <c r="H202" i="1"/>
  <c r="H191" i="1"/>
  <c r="H151" i="1"/>
  <c r="H135" i="1"/>
  <c r="H111" i="1"/>
  <c r="H95" i="1"/>
  <c r="H35" i="1"/>
  <c r="F190" i="1"/>
  <c r="C199" i="1"/>
  <c r="C167" i="1"/>
  <c r="C135" i="1"/>
  <c r="C103" i="1"/>
  <c r="B202" i="1" a="1"/>
  <c r="B202" i="1" s="1"/>
  <c r="B198" i="1" a="1"/>
  <c r="B198" i="1" s="1"/>
  <c r="B194" i="1" a="1"/>
  <c r="B194" i="1" s="1"/>
  <c r="B190" i="1" a="1"/>
  <c r="B190" i="1" s="1"/>
  <c r="B71" i="1" a="1"/>
  <c r="B71" i="1" s="1"/>
  <c r="B55" i="1" a="1"/>
  <c r="B55" i="1" s="1"/>
  <c r="B39" i="1" a="1"/>
  <c r="B39" i="1" s="1"/>
  <c r="C201" i="1"/>
  <c r="G201" i="1"/>
  <c r="H201" i="1"/>
  <c r="C197" i="1"/>
  <c r="H197" i="1"/>
  <c r="C193" i="1"/>
  <c r="G193" i="1"/>
  <c r="H193" i="1"/>
  <c r="C189" i="1"/>
  <c r="H189" i="1"/>
  <c r="C185" i="1"/>
  <c r="G185" i="1"/>
  <c r="H185" i="1"/>
  <c r="C181" i="1"/>
  <c r="H181" i="1"/>
  <c r="C177" i="1"/>
  <c r="G177" i="1"/>
  <c r="H177" i="1"/>
  <c r="C173" i="1"/>
  <c r="H173" i="1"/>
  <c r="C169" i="1"/>
  <c r="G169" i="1"/>
  <c r="H169" i="1"/>
  <c r="C165" i="1"/>
  <c r="H165" i="1"/>
  <c r="C161" i="1"/>
  <c r="G161" i="1"/>
  <c r="H161" i="1"/>
  <c r="C157" i="1"/>
  <c r="H157" i="1"/>
  <c r="C153" i="1"/>
  <c r="G153" i="1"/>
  <c r="H153" i="1"/>
  <c r="C149" i="1"/>
  <c r="H149" i="1"/>
  <c r="C145" i="1"/>
  <c r="G145" i="1"/>
  <c r="H145" i="1"/>
  <c r="C141" i="1"/>
  <c r="H141" i="1"/>
  <c r="C137" i="1"/>
  <c r="G137" i="1"/>
  <c r="H137" i="1"/>
  <c r="C133" i="1"/>
  <c r="H133" i="1"/>
  <c r="C129" i="1"/>
  <c r="G129" i="1"/>
  <c r="H129" i="1"/>
  <c r="C125" i="1"/>
  <c r="H125" i="1"/>
  <c r="C121" i="1"/>
  <c r="G121" i="1"/>
  <c r="H121" i="1"/>
  <c r="C117" i="1"/>
  <c r="G117" i="1"/>
  <c r="H117" i="1"/>
  <c r="C113" i="1"/>
  <c r="H113" i="1"/>
  <c r="C109" i="1"/>
  <c r="H109" i="1"/>
  <c r="C105" i="1"/>
  <c r="G105" i="1"/>
  <c r="H105" i="1"/>
  <c r="C101" i="1"/>
  <c r="G101" i="1"/>
  <c r="H101" i="1"/>
  <c r="C97" i="1"/>
  <c r="H97" i="1"/>
  <c r="C93" i="1"/>
  <c r="H93" i="1"/>
  <c r="C89" i="1"/>
  <c r="G89" i="1"/>
  <c r="H89" i="1"/>
  <c r="G85" i="1"/>
  <c r="F73" i="1"/>
  <c r="G73" i="1"/>
  <c r="F69" i="1"/>
  <c r="G69" i="1"/>
  <c r="F57" i="1"/>
  <c r="G57" i="1"/>
  <c r="F53" i="1"/>
  <c r="G53" i="1"/>
  <c r="F49" i="1"/>
  <c r="F45" i="1"/>
  <c r="F41" i="1"/>
  <c r="H41" i="1" s="1"/>
  <c r="G41" i="1"/>
  <c r="F37" i="1"/>
  <c r="G37" i="1"/>
  <c r="H37" i="1"/>
  <c r="E201" i="1"/>
  <c r="E190" i="1"/>
  <c r="E185" i="1"/>
  <c r="E169" i="1"/>
  <c r="E153" i="1"/>
  <c r="E137" i="1"/>
  <c r="E121" i="1"/>
  <c r="E105" i="1"/>
  <c r="E89" i="1"/>
  <c r="E73" i="1"/>
  <c r="E57" i="1"/>
  <c r="E41" i="1"/>
  <c r="H195" i="1"/>
  <c r="H190" i="1"/>
  <c r="H179" i="1"/>
  <c r="H163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H85" i="1" s="1"/>
  <c r="F77" i="1"/>
  <c r="F63" i="1"/>
  <c r="F47" i="1"/>
  <c r="H47" i="1" s="1"/>
  <c r="G202" i="1"/>
  <c r="G141" i="1"/>
  <c r="G113" i="1"/>
  <c r="G81" i="1"/>
  <c r="G49" i="1"/>
  <c r="C187" i="1"/>
  <c r="C155" i="1"/>
  <c r="C123" i="1"/>
  <c r="C91" i="1"/>
  <c r="B75" i="1" a="1"/>
  <c r="B75" i="1" s="1"/>
  <c r="B59" i="1" a="1"/>
  <c r="B59" i="1" s="1"/>
  <c r="B43" i="1" a="1"/>
  <c r="B43" i="1" s="1"/>
  <c r="G33" i="1"/>
  <c r="F33" i="1"/>
  <c r="G200" i="1"/>
  <c r="C200" i="1"/>
  <c r="F200" i="1"/>
  <c r="G196" i="1"/>
  <c r="C196" i="1"/>
  <c r="F196" i="1"/>
  <c r="G192" i="1"/>
  <c r="C192" i="1"/>
  <c r="F192" i="1"/>
  <c r="G188" i="1"/>
  <c r="C188" i="1"/>
  <c r="F188" i="1"/>
  <c r="G184" i="1"/>
  <c r="C184" i="1"/>
  <c r="F184" i="1"/>
  <c r="G180" i="1"/>
  <c r="C180" i="1"/>
  <c r="F180" i="1"/>
  <c r="G176" i="1"/>
  <c r="C176" i="1"/>
  <c r="F176" i="1"/>
  <c r="G172" i="1"/>
  <c r="C172" i="1"/>
  <c r="F172" i="1"/>
  <c r="G168" i="1"/>
  <c r="C168" i="1"/>
  <c r="F168" i="1"/>
  <c r="G164" i="1"/>
  <c r="C164" i="1"/>
  <c r="F164" i="1"/>
  <c r="G160" i="1"/>
  <c r="C160" i="1"/>
  <c r="F160" i="1"/>
  <c r="G156" i="1"/>
  <c r="C156" i="1"/>
  <c r="H156" i="1"/>
  <c r="F156" i="1"/>
  <c r="G152" i="1"/>
  <c r="C152" i="1"/>
  <c r="H152" i="1"/>
  <c r="F152" i="1"/>
  <c r="G148" i="1"/>
  <c r="C148" i="1"/>
  <c r="H148" i="1"/>
  <c r="F148" i="1"/>
  <c r="G144" i="1"/>
  <c r="C144" i="1"/>
  <c r="H144" i="1"/>
  <c r="F144" i="1"/>
  <c r="G140" i="1"/>
  <c r="C140" i="1"/>
  <c r="H140" i="1"/>
  <c r="F140" i="1"/>
  <c r="G136" i="1"/>
  <c r="C136" i="1"/>
  <c r="H136" i="1"/>
  <c r="F136" i="1"/>
  <c r="G132" i="1"/>
  <c r="C132" i="1"/>
  <c r="H132" i="1"/>
  <c r="F132" i="1"/>
  <c r="G128" i="1"/>
  <c r="C128" i="1"/>
  <c r="H128" i="1"/>
  <c r="F128" i="1"/>
  <c r="G124" i="1"/>
  <c r="C124" i="1"/>
  <c r="H124" i="1"/>
  <c r="F124" i="1"/>
  <c r="G120" i="1"/>
  <c r="C120" i="1"/>
  <c r="H120" i="1"/>
  <c r="F120" i="1"/>
  <c r="G116" i="1"/>
  <c r="C116" i="1"/>
  <c r="H116" i="1"/>
  <c r="F116" i="1"/>
  <c r="G112" i="1"/>
  <c r="C112" i="1"/>
  <c r="H112" i="1"/>
  <c r="F112" i="1"/>
  <c r="G108" i="1"/>
  <c r="C108" i="1"/>
  <c r="H108" i="1"/>
  <c r="F108" i="1"/>
  <c r="G104" i="1"/>
  <c r="C104" i="1"/>
  <c r="H104" i="1"/>
  <c r="F104" i="1"/>
  <c r="G100" i="1"/>
  <c r="C100" i="1"/>
  <c r="H100" i="1"/>
  <c r="F100" i="1"/>
  <c r="G96" i="1"/>
  <c r="C96" i="1"/>
  <c r="H96" i="1"/>
  <c r="F96" i="1"/>
  <c r="G92" i="1"/>
  <c r="C92" i="1"/>
  <c r="H92" i="1"/>
  <c r="F92" i="1"/>
  <c r="G88" i="1"/>
  <c r="C88" i="1"/>
  <c r="H88" i="1"/>
  <c r="F88" i="1"/>
  <c r="G84" i="1"/>
  <c r="F84" i="1"/>
  <c r="H84" i="1" s="1"/>
  <c r="G80" i="1"/>
  <c r="F80" i="1"/>
  <c r="H80" i="1" s="1"/>
  <c r="G76" i="1"/>
  <c r="F76" i="1"/>
  <c r="F72" i="1"/>
  <c r="G72" i="1"/>
  <c r="F68" i="1"/>
  <c r="G68" i="1"/>
  <c r="F64" i="1"/>
  <c r="G64" i="1"/>
  <c r="F60" i="1"/>
  <c r="G60" i="1"/>
  <c r="F56" i="1"/>
  <c r="G56" i="1"/>
  <c r="F52" i="1"/>
  <c r="G52" i="1"/>
  <c r="F48" i="1"/>
  <c r="G48" i="1"/>
  <c r="F44" i="1"/>
  <c r="G44" i="1"/>
  <c r="F40" i="1"/>
  <c r="G40" i="1"/>
  <c r="F36" i="1"/>
  <c r="G36" i="1"/>
  <c r="H36" i="1"/>
  <c r="E33" i="1"/>
  <c r="E200" i="1"/>
  <c r="E194" i="1"/>
  <c r="E189" i="1"/>
  <c r="E184" i="1"/>
  <c r="E173" i="1"/>
  <c r="E168" i="1"/>
  <c r="E157" i="1"/>
  <c r="E152" i="1"/>
  <c r="E141" i="1"/>
  <c r="E136" i="1"/>
  <c r="E125" i="1"/>
  <c r="E120" i="1"/>
  <c r="E109" i="1"/>
  <c r="E104" i="1"/>
  <c r="E93" i="1"/>
  <c r="E88" i="1"/>
  <c r="E77" i="1"/>
  <c r="E72" i="1"/>
  <c r="E61" i="1"/>
  <c r="E56" i="1"/>
  <c r="E45" i="1"/>
  <c r="E40" i="1"/>
  <c r="H33" i="1"/>
  <c r="H199" i="1"/>
  <c r="H194" i="1"/>
  <c r="H188" i="1"/>
  <c r="H183" i="1"/>
  <c r="H172" i="1"/>
  <c r="H167" i="1"/>
  <c r="H155" i="1"/>
  <c r="H147" i="1"/>
  <c r="H139" i="1"/>
  <c r="H131" i="1"/>
  <c r="H123" i="1"/>
  <c r="H115" i="1"/>
  <c r="H107" i="1"/>
  <c r="H99" i="1"/>
  <c r="H91" i="1"/>
  <c r="H83" i="1"/>
  <c r="H39" i="1"/>
  <c r="F202" i="1"/>
  <c r="F194" i="1"/>
  <c r="G197" i="1"/>
  <c r="G181" i="1"/>
  <c r="G165" i="1"/>
  <c r="G149" i="1"/>
  <c r="G109" i="1"/>
  <c r="G45" i="1"/>
  <c r="C183" i="1"/>
  <c r="C151" i="1"/>
  <c r="C119" i="1"/>
  <c r="C118" i="1"/>
  <c r="G118" i="1"/>
  <c r="C114" i="1"/>
  <c r="G114" i="1"/>
  <c r="C110" i="1"/>
  <c r="G110" i="1"/>
  <c r="C106" i="1"/>
  <c r="G106" i="1"/>
  <c r="C102" i="1"/>
  <c r="G102" i="1"/>
  <c r="C98" i="1"/>
  <c r="G98" i="1"/>
  <c r="C94" i="1"/>
  <c r="G94" i="1"/>
  <c r="C90" i="1"/>
  <c r="G90" i="1"/>
  <c r="G86" i="1"/>
  <c r="G82" i="1"/>
  <c r="H82" i="1" s="1"/>
  <c r="G78" i="1"/>
  <c r="G34" i="1"/>
  <c r="F70" i="1"/>
  <c r="F62" i="1"/>
  <c r="F54" i="1"/>
  <c r="H54" i="1" s="1"/>
  <c r="F46" i="1"/>
  <c r="H46" i="1" s="1"/>
  <c r="F38" i="1"/>
  <c r="G182" i="1"/>
  <c r="G174" i="1"/>
  <c r="G166" i="1"/>
  <c r="G158" i="1"/>
  <c r="G150" i="1"/>
  <c r="D33" i="1" a="1"/>
  <c r="D33" i="1" s="1"/>
  <c r="B80" i="1" a="1"/>
  <c r="B80" i="1" s="1"/>
  <c r="B76" i="1" a="1"/>
  <c r="B76" i="1" s="1"/>
  <c r="B72" i="1" a="1"/>
  <c r="B72" i="1" s="1"/>
  <c r="B68" i="1" a="1"/>
  <c r="B68" i="1" s="1"/>
  <c r="B64" i="1" a="1"/>
  <c r="B64" i="1" s="1"/>
  <c r="B60" i="1" a="1"/>
  <c r="B60" i="1" s="1"/>
  <c r="B56" i="1" a="1"/>
  <c r="B56" i="1" s="1"/>
  <c r="B52" i="1" a="1"/>
  <c r="B52" i="1" s="1"/>
  <c r="B48" i="1" a="1"/>
  <c r="B48" i="1" s="1"/>
  <c r="B44" i="1" a="1"/>
  <c r="B44" i="1" s="1"/>
  <c r="B40" i="1" a="1"/>
  <c r="B40" i="1" s="1"/>
  <c r="B36" i="1" a="1"/>
  <c r="B36" i="1" s="1"/>
  <c r="B33" i="1" a="1"/>
  <c r="B33" i="1" s="1"/>
  <c r="H78" i="1" l="1"/>
  <c r="H81" i="1"/>
  <c r="H79" i="1"/>
  <c r="H43" i="1"/>
  <c r="H40" i="1"/>
  <c r="H49" i="1"/>
  <c r="H45" i="1"/>
  <c r="H48" i="1"/>
  <c r="H44" i="1"/>
  <c r="H56" i="1"/>
  <c r="H52" i="1"/>
  <c r="H57" i="1"/>
  <c r="H53" i="1"/>
  <c r="I33" i="1"/>
  <c r="H58" i="1"/>
  <c r="C34" i="1" l="1"/>
  <c r="D34" i="1" s="1" a="1"/>
  <c r="D34" i="1" s="1"/>
  <c r="I34" i="1" s="1"/>
  <c r="H59" i="1"/>
  <c r="C35" i="1" l="1"/>
  <c r="D35" i="1" s="1" a="1"/>
  <c r="D35" i="1" s="1"/>
  <c r="I35" i="1" s="1"/>
  <c r="H60" i="1"/>
  <c r="C36" i="1" l="1"/>
  <c r="H61" i="1"/>
  <c r="H62" i="1" l="1"/>
  <c r="D36" i="1" a="1"/>
  <c r="D36" i="1" s="1"/>
  <c r="I36" i="1" s="1"/>
  <c r="C37" i="1" l="1"/>
  <c r="H63" i="1"/>
  <c r="H64" i="1" l="1"/>
  <c r="D37" i="1" a="1"/>
  <c r="D37" i="1" s="1"/>
  <c r="I37" i="1" s="1"/>
  <c r="C38" i="1" l="1"/>
  <c r="H65" i="1"/>
  <c r="H66" i="1" l="1"/>
  <c r="D38" i="1" a="1"/>
  <c r="D38" i="1" s="1"/>
  <c r="I38" i="1" s="1"/>
  <c r="C39" i="1" l="1"/>
  <c r="H67" i="1"/>
  <c r="H68" i="1" l="1"/>
  <c r="D39" i="1" a="1"/>
  <c r="D39" i="1" s="1"/>
  <c r="I39" i="1" s="1"/>
  <c r="C40" i="1" l="1"/>
  <c r="H69" i="1"/>
  <c r="H70" i="1" l="1"/>
  <c r="D40" i="1" a="1"/>
  <c r="D40" i="1" s="1"/>
  <c r="I40" i="1" s="1"/>
  <c r="C41" i="1" l="1"/>
  <c r="H71" i="1"/>
  <c r="H72" i="1" l="1"/>
  <c r="D41" i="1" a="1"/>
  <c r="D41" i="1" s="1"/>
  <c r="H73" i="1" l="1"/>
  <c r="I41" i="1"/>
  <c r="C42" i="1" l="1"/>
  <c r="D42" i="1" s="1" a="1"/>
  <c r="D42" i="1" s="1"/>
  <c r="H74" i="1"/>
  <c r="H75" i="1" l="1"/>
  <c r="I42" i="1"/>
  <c r="C43" i="1" l="1"/>
  <c r="D43" i="1" s="1" a="1"/>
  <c r="D43" i="1" s="1"/>
  <c r="H76" i="1"/>
  <c r="H77" i="1" l="1"/>
  <c r="I43" i="1"/>
  <c r="C44" i="1" l="1"/>
  <c r="D44" i="1" s="1" a="1"/>
  <c r="D44" i="1" s="1"/>
  <c r="I44" i="1" l="1"/>
  <c r="C45" i="1" l="1"/>
  <c r="D45" i="1" s="1" a="1"/>
  <c r="D45" i="1" s="1"/>
  <c r="I45" i="1" l="1"/>
  <c r="C46" i="1" l="1"/>
  <c r="D46" i="1" s="1" a="1"/>
  <c r="D46" i="1" s="1"/>
  <c r="I46" i="1" s="1"/>
  <c r="C47" i="1" l="1"/>
  <c r="D47" i="1" s="1" a="1"/>
  <c r="D47" i="1" s="1"/>
  <c r="I47" i="1" s="1"/>
  <c r="C48" i="1" l="1"/>
  <c r="D48" i="1" s="1" a="1"/>
  <c r="D48" i="1" s="1"/>
  <c r="I48" i="1" s="1"/>
  <c r="C49" i="1" l="1"/>
  <c r="D49" i="1" s="1" a="1"/>
  <c r="D49" i="1" s="1"/>
  <c r="I49" i="1" s="1"/>
  <c r="C50" i="1" l="1"/>
  <c r="D50" i="1" s="1" a="1"/>
  <c r="D50" i="1" s="1"/>
  <c r="I50" i="1" s="1"/>
  <c r="C51" i="1" l="1"/>
  <c r="D51" i="1" s="1" a="1"/>
  <c r="D51" i="1" s="1"/>
  <c r="I51" i="1" s="1"/>
  <c r="C52" i="1" l="1"/>
  <c r="D52" i="1" s="1" a="1"/>
  <c r="D52" i="1" s="1"/>
  <c r="I52" i="1" s="1"/>
  <c r="C53" i="1" l="1"/>
  <c r="D53" i="1" s="1" a="1"/>
  <c r="D53" i="1" s="1"/>
  <c r="I53" i="1" s="1"/>
  <c r="C54" i="1" l="1"/>
  <c r="D54" i="1" s="1" a="1"/>
  <c r="D54" i="1" s="1"/>
  <c r="I54" i="1" s="1"/>
  <c r="C55" i="1" l="1"/>
  <c r="D55" i="1" s="1" a="1"/>
  <c r="D55" i="1" s="1"/>
  <c r="I55" i="1" s="1"/>
  <c r="C56" i="1" l="1"/>
  <c r="D56" i="1" s="1" a="1"/>
  <c r="D56" i="1" s="1"/>
  <c r="I56" i="1" s="1"/>
  <c r="C57" i="1" l="1"/>
  <c r="D57" i="1" s="1" a="1"/>
  <c r="D57" i="1" s="1"/>
  <c r="I57" i="1" s="1"/>
  <c r="C58" i="1" l="1"/>
  <c r="D58" i="1" s="1" a="1"/>
  <c r="D58" i="1" s="1"/>
  <c r="I58" i="1" s="1"/>
  <c r="C59" i="1" l="1"/>
  <c r="D59" i="1" s="1" a="1"/>
  <c r="D59" i="1" s="1"/>
  <c r="I59" i="1" s="1"/>
  <c r="C60" i="1" l="1"/>
  <c r="D60" i="1" s="1" a="1"/>
  <c r="D60" i="1" s="1"/>
  <c r="I60" i="1" s="1"/>
  <c r="C61" i="1" l="1"/>
  <c r="D61" i="1" s="1" a="1"/>
  <c r="D61" i="1" s="1"/>
  <c r="I61" i="1" s="1"/>
  <c r="C62" i="1" l="1"/>
  <c r="D62" i="1" s="1" a="1"/>
  <c r="D62" i="1" s="1"/>
  <c r="I62" i="1" s="1"/>
  <c r="C63" i="1" l="1"/>
  <c r="D63" i="1" s="1" a="1"/>
  <c r="D63" i="1" s="1"/>
  <c r="I63" i="1" s="1"/>
  <c r="C64" i="1" l="1"/>
  <c r="D64" i="1" s="1" a="1"/>
  <c r="D64" i="1" s="1"/>
  <c r="I64" i="1" s="1"/>
  <c r="C65" i="1" l="1"/>
  <c r="D65" i="1" s="1" a="1"/>
  <c r="D65" i="1" s="1"/>
  <c r="I65" i="1" s="1"/>
  <c r="C66" i="1" l="1"/>
  <c r="D66" i="1" s="1" a="1"/>
  <c r="D66" i="1" s="1"/>
  <c r="I66" i="1" s="1"/>
  <c r="C67" i="1" l="1"/>
  <c r="D67" i="1" s="1" a="1"/>
  <c r="D67" i="1" s="1"/>
  <c r="I67" i="1" s="1"/>
  <c r="C68" i="1" l="1"/>
  <c r="D68" i="1" s="1" a="1"/>
  <c r="D68" i="1" s="1"/>
  <c r="I68" i="1" s="1"/>
  <c r="C69" i="1" l="1"/>
  <c r="D69" i="1" s="1" a="1"/>
  <c r="D69" i="1" s="1"/>
  <c r="I69" i="1" s="1"/>
  <c r="C70" i="1" l="1"/>
  <c r="D70" i="1" a="1"/>
  <c r="D70" i="1" s="1"/>
  <c r="I70" i="1" s="1"/>
  <c r="C71" i="1" l="1"/>
  <c r="D71" i="1" s="1" a="1"/>
  <c r="D71" i="1" s="1"/>
  <c r="I71" i="1" s="1"/>
  <c r="C72" i="1" l="1"/>
  <c r="D72" i="1" s="1" a="1"/>
  <c r="D72" i="1" s="1"/>
  <c r="I72" i="1" s="1"/>
  <c r="C73" i="1" l="1"/>
  <c r="D73" i="1" s="1" a="1"/>
  <c r="D73" i="1" s="1"/>
  <c r="I73" i="1" s="1"/>
  <c r="C74" i="1" l="1"/>
  <c r="D74" i="1" s="1" a="1"/>
  <c r="D74" i="1" s="1"/>
  <c r="I74" i="1" s="1"/>
  <c r="C75" i="1" l="1"/>
  <c r="D75" i="1" s="1" a="1"/>
  <c r="D75" i="1" s="1"/>
  <c r="I75" i="1" l="1"/>
  <c r="C76" i="1" l="1"/>
  <c r="D76" i="1" s="1" a="1"/>
  <c r="D76" i="1" s="1"/>
  <c r="I76" i="1" s="1"/>
  <c r="C77" i="1" l="1"/>
  <c r="D77" i="1" s="1" a="1"/>
  <c r="D77" i="1" s="1"/>
  <c r="I77" i="1" s="1"/>
  <c r="C78" i="1" s="1"/>
  <c r="D78" i="1" l="1" a="1"/>
  <c r="D78" i="1" s="1"/>
  <c r="I78" i="1" s="1"/>
  <c r="C79" i="1" l="1"/>
  <c r="D79" i="1" s="1" a="1"/>
  <c r="D79" i="1" s="1"/>
  <c r="I79" i="1" s="1"/>
  <c r="C80" i="1" l="1"/>
  <c r="D80" i="1" s="1" a="1"/>
  <c r="D80" i="1" s="1"/>
  <c r="I80" i="1" s="1"/>
  <c r="C81" i="1" l="1"/>
  <c r="D81" i="1" s="1" a="1"/>
  <c r="D81" i="1" s="1"/>
  <c r="I81" i="1" s="1"/>
  <c r="C82" i="1" l="1"/>
  <c r="D82" i="1" s="1" a="1"/>
  <c r="D82" i="1" s="1"/>
  <c r="I82" i="1" s="1"/>
  <c r="C83" i="1" l="1"/>
  <c r="D83" i="1" s="1" a="1"/>
  <c r="D83" i="1" s="1"/>
  <c r="I83" i="1" s="1"/>
  <c r="C84" i="1" l="1"/>
  <c r="D84" i="1" s="1" a="1"/>
  <c r="D84" i="1" s="1"/>
  <c r="I84" i="1" s="1"/>
  <c r="C85" i="1" l="1"/>
  <c r="D85" i="1" s="1" a="1"/>
  <c r="D85" i="1" s="1"/>
  <c r="I85" i="1" s="1"/>
  <c r="C86" i="1" l="1"/>
  <c r="D86" i="1" s="1" a="1"/>
  <c r="D86" i="1" s="1"/>
  <c r="I86" i="1" s="1"/>
  <c r="C87" i="1" l="1"/>
  <c r="D87" i="1" s="1" a="1"/>
  <c r="D87" i="1" s="1"/>
  <c r="I87" i="1" l="1"/>
  <c r="D88" i="1" a="1"/>
  <c r="D88" i="1" s="1"/>
  <c r="I88" i="1" s="1"/>
  <c r="G8" i="1" l="1"/>
  <c r="B5" i="1" s="1"/>
  <c r="D89" i="1" a="1"/>
  <c r="D89" i="1" s="1"/>
  <c r="I89" i="1" s="1"/>
  <c r="D90" i="1" l="1" a="1"/>
  <c r="D90" i="1" s="1"/>
  <c r="I90" i="1" s="1"/>
  <c r="D91" i="1" l="1" a="1"/>
  <c r="D91" i="1" s="1"/>
  <c r="I91" i="1" l="1"/>
  <c r="D92" i="1" a="1"/>
  <c r="D92" i="1" s="1"/>
  <c r="I92" i="1" s="1"/>
  <c r="D93" i="1" l="1" a="1"/>
  <c r="D93" i="1" s="1"/>
  <c r="I93" i="1" s="1"/>
  <c r="D94" i="1" l="1" a="1"/>
  <c r="D94" i="1" s="1"/>
  <c r="I94" i="1" s="1"/>
  <c r="D95" i="1" l="1" a="1"/>
  <c r="D95" i="1" s="1"/>
  <c r="I95" i="1" s="1"/>
  <c r="D96" i="1" l="1" a="1"/>
  <c r="D96" i="1" s="1"/>
  <c r="I96" i="1" s="1"/>
  <c r="D97" i="1" l="1" a="1"/>
  <c r="D97" i="1" s="1"/>
  <c r="I97" i="1" s="1"/>
  <c r="D98" i="1" l="1" a="1"/>
  <c r="D98" i="1" s="1"/>
  <c r="I98" i="1" s="1"/>
  <c r="D99" i="1" l="1" a="1"/>
  <c r="D99" i="1" s="1"/>
  <c r="I99" i="1" s="1"/>
  <c r="D100" i="1" l="1" a="1"/>
  <c r="D100" i="1" s="1"/>
  <c r="I100" i="1" s="1"/>
  <c r="D101" i="1" l="1" a="1"/>
  <c r="D101" i="1" s="1"/>
  <c r="I101" i="1" s="1"/>
  <c r="D102" i="1" l="1" a="1"/>
  <c r="D102" i="1" s="1"/>
  <c r="I102" i="1" s="1"/>
  <c r="D103" i="1" l="1" a="1"/>
  <c r="D103" i="1" s="1"/>
  <c r="I103" i="1" s="1"/>
  <c r="D104" i="1" l="1" a="1"/>
  <c r="D104" i="1" s="1"/>
  <c r="I104" i="1" s="1"/>
  <c r="D105" i="1" l="1" a="1"/>
  <c r="D105" i="1" s="1"/>
  <c r="I105" i="1" s="1"/>
  <c r="D106" i="1" l="1" a="1"/>
  <c r="D106" i="1" s="1"/>
  <c r="I106" i="1" s="1"/>
  <c r="D107" i="1" l="1" a="1"/>
  <c r="D107" i="1" s="1"/>
  <c r="I107" i="1" s="1"/>
  <c r="D108" i="1" l="1" a="1"/>
  <c r="D108" i="1" s="1"/>
  <c r="I108" i="1" s="1"/>
  <c r="D109" i="1" l="1" a="1"/>
  <c r="D109" i="1" s="1"/>
  <c r="I109" i="1" s="1"/>
  <c r="D110" i="1" l="1" a="1"/>
  <c r="D110" i="1" s="1"/>
  <c r="I110" i="1" s="1"/>
  <c r="D111" i="1" l="1" a="1"/>
  <c r="D111" i="1" s="1"/>
  <c r="I111" i="1" s="1"/>
  <c r="D112" i="1" l="1" a="1"/>
  <c r="D112" i="1" s="1"/>
  <c r="I112" i="1" s="1"/>
  <c r="D113" i="1" l="1" a="1"/>
  <c r="D113" i="1" s="1"/>
  <c r="I113" i="1" s="1"/>
  <c r="D114" i="1" l="1" a="1"/>
  <c r="D114" i="1" s="1"/>
  <c r="I114" i="1" s="1"/>
  <c r="D115" i="1" l="1" a="1"/>
  <c r="D115" i="1" s="1"/>
  <c r="I115" i="1" s="1"/>
  <c r="D116" i="1" l="1" a="1"/>
  <c r="D116" i="1" s="1"/>
  <c r="I116" i="1" s="1"/>
  <c r="D117" i="1" l="1" a="1"/>
  <c r="D117" i="1" s="1"/>
  <c r="I117" i="1" s="1"/>
  <c r="D118" i="1" l="1" a="1"/>
  <c r="D118" i="1" s="1"/>
  <c r="I118" i="1" s="1"/>
  <c r="D119" i="1" l="1" a="1"/>
  <c r="D119" i="1" s="1"/>
  <c r="I119" i="1" s="1"/>
  <c r="D120" i="1" l="1" a="1"/>
  <c r="D120" i="1" s="1"/>
  <c r="I120" i="1" s="1"/>
  <c r="D121" i="1" l="1" a="1"/>
  <c r="D121" i="1" s="1"/>
  <c r="I121" i="1" s="1"/>
  <c r="D122" i="1" l="1" a="1"/>
  <c r="D122" i="1" s="1"/>
  <c r="I122" i="1" s="1"/>
  <c r="D123" i="1" l="1" a="1"/>
  <c r="D123" i="1" s="1"/>
  <c r="I123" i="1" s="1"/>
  <c r="D124" i="1" l="1" a="1"/>
  <c r="D124" i="1" s="1"/>
  <c r="I124" i="1" s="1"/>
  <c r="D125" i="1" l="1" a="1"/>
  <c r="D125" i="1" s="1"/>
  <c r="I125" i="1" s="1"/>
  <c r="D126" i="1" l="1" a="1"/>
  <c r="D126" i="1" s="1"/>
  <c r="I126" i="1" s="1"/>
  <c r="D127" i="1" l="1" a="1"/>
  <c r="D127" i="1" s="1"/>
  <c r="I127" i="1" s="1"/>
  <c r="D128" i="1" l="1" a="1"/>
  <c r="D128" i="1" s="1"/>
  <c r="I128" i="1" s="1"/>
  <c r="D129" i="1" l="1" a="1"/>
  <c r="D129" i="1" s="1"/>
  <c r="I129" i="1" s="1"/>
  <c r="D130" i="1" l="1" a="1"/>
  <c r="D130" i="1" s="1"/>
  <c r="I130" i="1" s="1"/>
  <c r="D131" i="1" l="1" a="1"/>
  <c r="D131" i="1" s="1"/>
  <c r="I131" i="1" s="1"/>
  <c r="D132" i="1" l="1" a="1"/>
  <c r="D132" i="1" s="1"/>
  <c r="I132" i="1" s="1"/>
  <c r="D133" i="1" l="1" a="1"/>
  <c r="D133" i="1" s="1"/>
  <c r="I133" i="1" s="1"/>
  <c r="D134" i="1" l="1" a="1"/>
  <c r="D134" i="1" s="1"/>
  <c r="I134" i="1" s="1"/>
  <c r="D135" i="1" l="1" a="1"/>
  <c r="D135" i="1" s="1"/>
  <c r="I135" i="1" s="1"/>
  <c r="D136" i="1" l="1" a="1"/>
  <c r="D136" i="1" s="1"/>
  <c r="I136" i="1" s="1"/>
  <c r="D137" i="1" l="1" a="1"/>
  <c r="D137" i="1" s="1"/>
  <c r="I137" i="1" s="1"/>
  <c r="D138" i="1" l="1" a="1"/>
  <c r="D138" i="1" s="1"/>
  <c r="I138" i="1" s="1"/>
  <c r="D139" i="1" l="1" a="1"/>
  <c r="D139" i="1" s="1"/>
  <c r="I139" i="1" s="1"/>
  <c r="D140" i="1" l="1" a="1"/>
  <c r="D140" i="1" s="1"/>
  <c r="I140" i="1" s="1"/>
  <c r="D141" i="1" l="1" a="1"/>
  <c r="D141" i="1" s="1"/>
  <c r="I141" i="1" s="1"/>
  <c r="D142" i="1" l="1" a="1"/>
  <c r="D142" i="1" s="1"/>
  <c r="I142" i="1" s="1"/>
  <c r="D143" i="1" l="1" a="1"/>
  <c r="D143" i="1" s="1"/>
  <c r="I143" i="1" s="1"/>
  <c r="D144" i="1" l="1" a="1"/>
  <c r="D144" i="1" s="1"/>
  <c r="I144" i="1" s="1"/>
  <c r="D145" i="1" l="1" a="1"/>
  <c r="D145" i="1" s="1"/>
  <c r="I145" i="1" s="1"/>
  <c r="D146" i="1" l="1" a="1"/>
  <c r="D146" i="1" s="1"/>
  <c r="I146" i="1" s="1"/>
  <c r="D147" i="1" l="1" a="1"/>
  <c r="D147" i="1" s="1"/>
  <c r="I147" i="1" s="1"/>
  <c r="D148" i="1" l="1" a="1"/>
  <c r="D148" i="1" s="1"/>
  <c r="I148" i="1" s="1"/>
  <c r="D149" i="1" l="1" a="1"/>
  <c r="D149" i="1" s="1"/>
  <c r="I149" i="1" s="1"/>
  <c r="D150" i="1" l="1" a="1"/>
  <c r="D150" i="1" s="1"/>
  <c r="I150" i="1" s="1"/>
  <c r="D151" i="1" l="1" a="1"/>
  <c r="D151" i="1" s="1"/>
  <c r="I151" i="1" s="1"/>
  <c r="D152" i="1" l="1" a="1"/>
  <c r="D152" i="1" s="1"/>
  <c r="I152" i="1" s="1"/>
  <c r="D153" i="1" l="1" a="1"/>
  <c r="D153" i="1" s="1"/>
  <c r="I153" i="1" s="1"/>
  <c r="D154" i="1" l="1" a="1"/>
  <c r="D154" i="1" s="1"/>
  <c r="I154" i="1" s="1"/>
  <c r="D155" i="1" l="1" a="1"/>
  <c r="D155" i="1" s="1"/>
  <c r="I155" i="1" s="1"/>
  <c r="D156" i="1" l="1" a="1"/>
  <c r="D156" i="1" s="1"/>
  <c r="I156" i="1" s="1"/>
  <c r="D157" i="1" l="1" a="1"/>
  <c r="D157" i="1" s="1"/>
  <c r="I157" i="1" s="1"/>
  <c r="D158" i="1" l="1" a="1"/>
  <c r="D158" i="1" s="1"/>
  <c r="I158" i="1" s="1"/>
  <c r="D159" i="1" l="1" a="1"/>
  <c r="D159" i="1" s="1"/>
  <c r="I159" i="1" s="1"/>
  <c r="D160" i="1" l="1" a="1"/>
  <c r="D160" i="1" s="1"/>
  <c r="I160" i="1" s="1"/>
  <c r="D161" i="1" l="1" a="1"/>
  <c r="D161" i="1" s="1"/>
  <c r="I161" i="1" s="1"/>
  <c r="D162" i="1" l="1" a="1"/>
  <c r="D162" i="1" s="1"/>
  <c r="I162" i="1" s="1"/>
  <c r="D163" i="1" l="1" a="1"/>
  <c r="D163" i="1" s="1"/>
  <c r="I163" i="1" s="1"/>
  <c r="D164" i="1" l="1" a="1"/>
  <c r="D164" i="1" s="1"/>
  <c r="I164" i="1" s="1"/>
  <c r="D165" i="1" l="1" a="1"/>
  <c r="D165" i="1" s="1"/>
  <c r="I165" i="1" s="1"/>
  <c r="D166" i="1" l="1" a="1"/>
  <c r="D166" i="1" s="1"/>
  <c r="I166" i="1" s="1"/>
  <c r="D167" i="1" l="1" a="1"/>
  <c r="D167" i="1" s="1"/>
  <c r="I167" i="1" s="1"/>
  <c r="D168" i="1" l="1" a="1"/>
  <c r="D168" i="1" s="1"/>
  <c r="I168" i="1" s="1"/>
  <c r="D169" i="1" l="1" a="1"/>
  <c r="D169" i="1" s="1"/>
  <c r="I169" i="1" s="1"/>
  <c r="D170" i="1" l="1" a="1"/>
  <c r="D170" i="1" s="1"/>
  <c r="I170" i="1" s="1"/>
  <c r="D171" i="1" l="1" a="1"/>
  <c r="D171" i="1" s="1"/>
  <c r="I171" i="1" s="1"/>
  <c r="D172" i="1" l="1" a="1"/>
  <c r="D172" i="1" s="1"/>
  <c r="I172" i="1" s="1"/>
  <c r="D173" i="1" l="1" a="1"/>
  <c r="D173" i="1" s="1"/>
  <c r="I173" i="1" s="1"/>
  <c r="D174" i="1" l="1" a="1"/>
  <c r="D174" i="1" s="1"/>
  <c r="I174" i="1" s="1"/>
  <c r="D175" i="1" l="1" a="1"/>
  <c r="D175" i="1" s="1"/>
  <c r="I175" i="1" s="1"/>
  <c r="D176" i="1" l="1" a="1"/>
  <c r="D176" i="1" s="1"/>
  <c r="I176" i="1" s="1"/>
  <c r="D177" i="1" l="1" a="1"/>
  <c r="D177" i="1" s="1"/>
  <c r="I177" i="1" s="1"/>
  <c r="D178" i="1" l="1" a="1"/>
  <c r="D178" i="1" s="1"/>
  <c r="I178" i="1" s="1"/>
  <c r="D179" i="1" l="1" a="1"/>
  <c r="D179" i="1" s="1"/>
  <c r="I179" i="1" s="1"/>
  <c r="D180" i="1" l="1" a="1"/>
  <c r="D180" i="1" s="1"/>
  <c r="I180" i="1" s="1"/>
  <c r="D181" i="1" l="1" a="1"/>
  <c r="D181" i="1" s="1"/>
  <c r="I181" i="1" s="1"/>
  <c r="D182" i="1" l="1" a="1"/>
  <c r="D182" i="1" s="1"/>
  <c r="I182" i="1" s="1"/>
  <c r="D183" i="1" l="1" a="1"/>
  <c r="D183" i="1" s="1"/>
  <c r="I183" i="1" s="1"/>
  <c r="D184" i="1" l="1" a="1"/>
  <c r="D184" i="1" s="1"/>
  <c r="I184" i="1" s="1"/>
  <c r="D185" i="1" l="1" a="1"/>
  <c r="D185" i="1" s="1"/>
  <c r="I185" i="1" s="1"/>
  <c r="D186" i="1" l="1" a="1"/>
  <c r="D186" i="1" s="1"/>
  <c r="I186" i="1" s="1"/>
  <c r="D187" i="1" l="1" a="1"/>
  <c r="D187" i="1" s="1"/>
  <c r="I187" i="1" s="1"/>
  <c r="D188" i="1" l="1" a="1"/>
  <c r="D188" i="1" s="1"/>
  <c r="I188" i="1" s="1"/>
  <c r="D189" i="1" l="1" a="1"/>
  <c r="D189" i="1" s="1"/>
  <c r="I189" i="1" s="1"/>
  <c r="D190" i="1" l="1" a="1"/>
  <c r="D190" i="1" s="1"/>
  <c r="I190" i="1" s="1"/>
  <c r="D191" i="1" l="1" a="1"/>
  <c r="D191" i="1" s="1"/>
  <c r="I191" i="1" s="1"/>
  <c r="D192" i="1" l="1" a="1"/>
  <c r="D192" i="1" s="1"/>
  <c r="I192" i="1" s="1"/>
  <c r="D193" i="1" l="1" a="1"/>
  <c r="D193" i="1" s="1"/>
  <c r="I193" i="1" s="1"/>
  <c r="D194" i="1" l="1" a="1"/>
  <c r="D194" i="1" s="1"/>
  <c r="I194" i="1" s="1"/>
  <c r="D195" i="1" l="1" a="1"/>
  <c r="D195" i="1" s="1"/>
  <c r="I195" i="1" s="1"/>
  <c r="D196" i="1" l="1" a="1"/>
  <c r="D196" i="1" s="1"/>
  <c r="I196" i="1" s="1"/>
  <c r="D197" i="1" l="1" a="1"/>
  <c r="D197" i="1" s="1"/>
  <c r="I197" i="1" s="1"/>
  <c r="D198" i="1" l="1" a="1"/>
  <c r="D198" i="1" s="1"/>
  <c r="I198" i="1" s="1"/>
  <c r="D199" i="1" l="1" a="1"/>
  <c r="D199" i="1" s="1"/>
  <c r="I199" i="1" s="1"/>
  <c r="D200" i="1" l="1" a="1"/>
  <c r="D200" i="1" s="1"/>
  <c r="I200" i="1" s="1"/>
  <c r="D201" i="1" l="1" a="1"/>
  <c r="D201" i="1" s="1"/>
  <c r="I201" i="1" s="1"/>
  <c r="D202" i="1" l="1" a="1"/>
  <c r="D202" i="1" s="1"/>
  <c r="I202" i="1" s="1"/>
  <c r="D203" i="1" l="1" a="1"/>
  <c r="D203" i="1" s="1"/>
  <c r="I203" i="1" s="1"/>
  <c r="B6" i="1" l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<sst xmlns="http://schemas.openxmlformats.org/spreadsheetml/2006/main" count="35" uniqueCount="35">
  <si>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Retirement Planner</t>
  </si>
  <si>
    <t>Inputs</t>
  </si>
  <si>
    <t>Now</t>
  </si>
  <si>
    <t>At Retirement</t>
  </si>
  <si>
    <t>Current Age</t>
  </si>
  <si>
    <t>Annual Pension Benefit ($)</t>
  </si>
  <si>
    <t>Annual Income ($)</t>
  </si>
  <si>
    <t>Annual Pension Benefit Increases (%)</t>
  </si>
  <si>
    <t>Annual Inflation &amp; Income Increases (%)</t>
  </si>
  <si>
    <t>Desired Retirement Age</t>
  </si>
  <si>
    <t>Retirement Savings Balance ($)</t>
  </si>
  <si>
    <t>Number of Years of Retirement Income</t>
  </si>
  <si>
    <t>Annual Savings Amount ($)</t>
  </si>
  <si>
    <t>Income Replacement (%)</t>
  </si>
  <si>
    <t>Annual Savings Increases (%)</t>
  </si>
  <si>
    <t>Investment Returen (%)</t>
  </si>
  <si>
    <t>Investment Return (%)</t>
  </si>
  <si>
    <t>Age</t>
  </si>
  <si>
    <t>Salary</t>
  </si>
  <si>
    <t>Balance</t>
  </si>
  <si>
    <t>Interest</t>
  </si>
  <si>
    <t>Yearly Savings</t>
  </si>
  <si>
    <t>Desired Retirement Income</t>
  </si>
  <si>
    <t>Pension Income</t>
  </si>
  <si>
    <t>Withdrawls</t>
  </si>
  <si>
    <t>Year Ending Balance</t>
  </si>
  <si>
    <t>Objective:</t>
  </si>
  <si>
    <t>To calculate the total future value of the person's savings account including deposits and withdraws</t>
  </si>
  <si>
    <t>Contract charts demonstrating savings account balance, savings disburesement,</t>
  </si>
  <si>
    <t>Name:</t>
  </si>
  <si>
    <t>Zijian Niu</t>
  </si>
  <si>
    <t>Student ID:</t>
  </si>
  <si>
    <t>Date:</t>
  </si>
  <si>
    <t>Retirement Planner + Mortgage Calculator</t>
  </si>
  <si>
    <t>To change the retirement age, saving period,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</si>
</sst>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sz val="8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3" tint="0.3999755851924192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52">
    <xf numFmtId="0" fontId="0" fillId="0" borderId="0" xfId="0"/>
    <xf numFmtId="0" fontId="0" fillId="5" borderId="0" xfId="0" applyFill="1"/>
    <xf numFmtId="0" fontId="4" fillId="5" borderId="0" xfId="0" applyFont="1" applyFill="1"/>
    <xf numFmtId="10" fontId="7" fillId="6" borderId="12" xfId="3" applyNumberFormat="1" applyFont="1" applyFill="1" applyBorder="1"/>
    <xf numFmtId="0" fontId="4" fillId="6" borderId="11" xfId="0" applyFont="1" applyFill="1" applyBorder="1" applyAlignment="1">
      <alignment vertical="center" wrapText="1"/>
    </xf>
    <xf numFmtId="0" fontId="2" fillId="5" borderId="1" xfId="2" applyFill="1"/>
    <xf numFmtId="164" fontId="0" fillId="0" borderId="0" xfId="0" applyNumberFormat="1"/>
    <xf numFmtId="0" fontId="7" fillId="6" borderId="14" xfId="3" applyFont="1" applyFill="1" applyBorder="1"/>
    <xf numFmtId="164" fontId="7" fillId="6" borderId="15" xfId="3" applyNumberFormat="1" applyFont="1" applyFill="1" applyBorder="1"/>
    <xf numFmtId="10" fontId="7" fillId="6" borderId="15" xfId="3" applyNumberFormat="1" applyFont="1" applyFill="1" applyBorder="1"/>
    <xf numFmtId="164" fontId="7" fillId="6" borderId="18" xfId="3" applyNumberFormat="1" applyFont="1" applyFill="1" applyBorder="1"/>
    <xf numFmtId="10" fontId="7" fillId="6" borderId="19" xfId="3" applyNumberFormat="1" applyFont="1" applyFill="1" applyBorder="1"/>
    <xf numFmtId="0" fontId="7" fillId="6" borderId="19" xfId="3" applyFont="1" applyFill="1" applyBorder="1"/>
    <xf numFmtId="10" fontId="7" fillId="6" borderId="20" xfId="3" applyNumberFormat="1" applyFont="1" applyFill="1" applyBorder="1"/>
    <xf numFmtId="0" fontId="8" fillId="5" borderId="0" xfId="0" applyFont="1" applyFill="1"/>
    <xf numFmtId="0" fontId="10" fillId="0" borderId="29" xfId="1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7" xfId="0" applyBorder="1"/>
    <xf numFmtId="0" fontId="0" fillId="0" borderId="28" xfId="0" applyBorder="1"/>
    <xf numFmtId="0" fontId="10" fillId="0" borderId="0" xfId="1" applyFont="1"/>
    <xf numFmtId="0" fontId="9" fillId="7" borderId="21" xfId="2" applyFont="1" applyFill="1" applyBorder="1" applyAlignment="1">
      <alignment horizontal="center" vertical="center" wrapText="1"/>
    </xf>
    <xf numFmtId="0" fontId="9" fillId="7" borderId="22" xfId="2" applyFont="1" applyFill="1" applyBorder="1" applyAlignment="1">
      <alignment horizontal="center" vertical="center" wrapText="1"/>
    </xf>
    <xf numFmtId="0" fontId="9" fillId="7" borderId="23" xfId="2" applyFont="1" applyFill="1" applyBorder="1" applyAlignment="1">
      <alignment horizontal="center" vertical="center" wrapText="1"/>
    </xf>
    <xf numFmtId="0" fontId="9" fillId="7" borderId="24" xfId="2" applyFont="1" applyFill="1" applyBorder="1" applyAlignment="1">
      <alignment horizontal="center" vertical="center" wrapText="1"/>
    </xf>
    <xf numFmtId="0" fontId="9" fillId="7" borderId="1" xfId="2" applyFont="1" applyFill="1" applyAlignment="1">
      <alignment horizontal="center" vertical="center" wrapText="1"/>
    </xf>
    <xf numFmtId="0" fontId="9" fillId="7" borderId="25" xfId="2" applyFont="1" applyFill="1" applyBorder="1" applyAlignment="1">
      <alignment horizontal="center" vertical="center" wrapText="1"/>
    </xf>
    <xf numFmtId="0" fontId="9" fillId="7" borderId="26" xfId="2" applyFont="1" applyFill="1" applyBorder="1" applyAlignment="1">
      <alignment horizontal="center" vertical="center" wrapText="1"/>
    </xf>
    <xf numFmtId="0" fontId="9" fillId="7" borderId="27" xfId="2" applyFont="1" applyFill="1" applyBorder="1" applyAlignment="1">
      <alignment horizontal="center" vertical="center" wrapText="1"/>
    </xf>
    <xf numFmtId="0" fontId="9" fillId="7" borderId="2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3" xfId="1" applyFont="1" applyFill="1" applyBorder="1" applyAlignment="1" applyProtection="1">
      <alignment horizontal="center" vertical="center"/>
      <protection locked="0"/>
    </xf>
    <xf numFmtId="0" fontId="5" fillId="4" borderId="4" xfId="1" applyFont="1" applyFill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</cellXfs>
  <cellStyles count="4">
    <cellStyle name="Heading 1" xfId="2" builtinId="16"/>
    <cellStyle name="Input" xfId="3" builtinId="20"/>
    <cellStyle name="Normal" xfId="0" builtinId="0"/>
    <cellStyle name="Title" xfId="1" builtinId="15"/>
  </cellStyles>
  <dxfs count="3">
    <dxf>
      <font>
        <color theme="0"/>
      </font>
    </dxf>
    <dxf>
      <font>
        <color theme="0"/>
      </font>
    </dxf>
    <dxf>
      <fill>
        <patternFill>
          <bgColor theme="4" tint="0.59996337778862885"/>
        </patternFill>
      </fill>
    </dxf>
  </dxfs>
  <tableStyles count="1" defaultTableStyle="TableStyleMedium2" defaultPivotStyle="PivotStyleLight16">
    <tableStyle name="Invisible" pivot="0" table="0" count="0" xr9:uid="{2E1E4322-A9FD-48A3-A6E7-11DC94DFFC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78223054274714"/>
          <c:y val="1.6099389467207261E-2"/>
          <c:w val="0.87176539487392224"/>
          <c:h val="0.89975980740278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'Retirement Planner'!$H$32</c:f>
              <c:strCache>
                <c:ptCount val="1"/>
                <c:pt idx="0">
                  <c:v>Withdrawls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[0]!Ages</c:f>
              <c:numCache>
                <c:formatCode>General</c:formatCode>
                <c:ptCount val="4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</c:numCache>
            </c:numRef>
          </c:cat>
          <c:val>
            <c:numRef>
              <c:f>[0]!Withdraws</c:f>
              <c:numCache>
                <c:formatCode>"$"#,##0.00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91022.342669612204</c:v>
                </c:pt>
                <c:pt idx="31">
                  <c:v>93753.012949700598</c:v>
                </c:pt>
                <c:pt idx="32">
                  <c:v>96565.603338191606</c:v>
                </c:pt>
                <c:pt idx="33">
                  <c:v>99462.571438337342</c:v>
                </c:pt>
                <c:pt idx="34">
                  <c:v>102446.44858148746</c:v>
                </c:pt>
                <c:pt idx="35">
                  <c:v>105519.84203893211</c:v>
                </c:pt>
                <c:pt idx="36">
                  <c:v>108685.43730010005</c:v>
                </c:pt>
                <c:pt idx="37">
                  <c:v>111946.00041910305</c:v>
                </c:pt>
                <c:pt idx="38">
                  <c:v>115304.38043167614</c:v>
                </c:pt>
                <c:pt idx="39">
                  <c:v>118763.51184462644</c:v>
                </c:pt>
                <c:pt idx="40">
                  <c:v>122326.4171999652</c:v>
                </c:pt>
                <c:pt idx="41">
                  <c:v>125996.20971596416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4-4D30-97C7-FE27DEC5D9A2}"/>
            </c:ext>
          </c:extLst>
        </c:ser>
        <c:ser>
          <c:idx val="1"/>
          <c:order val="1"/>
          <c:tx>
            <c:strRef>
              <c:f>'Retirement Planner'!$E$32</c:f>
              <c:strCache>
                <c:ptCount val="1"/>
                <c:pt idx="0">
                  <c:v>Yearly Savings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[0]!Ages</c:f>
              <c:numCache>
                <c:formatCode>General</c:formatCode>
                <c:ptCount val="4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</c:numCache>
            </c:numRef>
          </c:cat>
          <c:val>
            <c:numRef>
              <c:f>[0]!Yearly_Savings</c:f>
              <c:numCache>
                <c:formatCode>"$"#,##0.00</c:formatCode>
                <c:ptCount val="45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  <c:pt idx="12">
                  <c:v>15000</c:v>
                </c:pt>
                <c:pt idx="13">
                  <c:v>15000</c:v>
                </c:pt>
                <c:pt idx="14">
                  <c:v>15000</c:v>
                </c:pt>
                <c:pt idx="15">
                  <c:v>15000</c:v>
                </c:pt>
                <c:pt idx="16">
                  <c:v>15000</c:v>
                </c:pt>
                <c:pt idx="17">
                  <c:v>15000</c:v>
                </c:pt>
                <c:pt idx="18">
                  <c:v>15000</c:v>
                </c:pt>
                <c:pt idx="19">
                  <c:v>15000</c:v>
                </c:pt>
                <c:pt idx="20">
                  <c:v>15000</c:v>
                </c:pt>
                <c:pt idx="21">
                  <c:v>15000</c:v>
                </c:pt>
                <c:pt idx="22">
                  <c:v>15000</c:v>
                </c:pt>
                <c:pt idx="23">
                  <c:v>15000</c:v>
                </c:pt>
                <c:pt idx="24">
                  <c:v>15000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F4-4D30-97C7-FE27DEC5D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565727"/>
        <c:axId val="1767552831"/>
      </c:barChart>
      <c:scatterChart>
        <c:scatterStyle val="smoothMarker"/>
        <c:varyColors val="0"/>
        <c:ser>
          <c:idx val="2"/>
          <c:order val="2"/>
          <c:tx>
            <c:v>Before Retirement Balance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[0]!Before_Retirement_Ages</c:f>
              <c:numCache>
                <c:formatCode>General</c:formatCode>
                <c:ptCount val="2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</c:numCache>
            </c:numRef>
          </c:xVal>
          <c:yVal>
            <c:numRef>
              <c:f>[0]!Before_Retirement</c:f>
              <c:numCache>
                <c:formatCode>"$"#,##0.00</c:formatCode>
                <c:ptCount val="2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F4-4D30-97C7-FE27DEC5D9A2}"/>
            </c:ext>
          </c:extLst>
        </c:ser>
        <c:ser>
          <c:idx val="3"/>
          <c:order val="3"/>
          <c:tx>
            <c:v>After Retirement Balance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[0]!After_Retirement_Ages</c:f>
              <c:numCache>
                <c:formatCode>General</c:formatCode>
                <c:ptCount val="21"/>
                <c:pt idx="0">
                  <c:v>64</c:v>
                </c:pt>
                <c:pt idx="1">
                  <c:v>65</c:v>
                </c:pt>
                <c:pt idx="2">
                  <c:v>66</c:v>
                </c:pt>
                <c:pt idx="3">
                  <c:v>67</c:v>
                </c:pt>
                <c:pt idx="4">
                  <c:v>68</c:v>
                </c:pt>
                <c:pt idx="5">
                  <c:v>69</c:v>
                </c:pt>
                <c:pt idx="6">
                  <c:v>70</c:v>
                </c:pt>
                <c:pt idx="7">
                  <c:v>71</c:v>
                </c:pt>
                <c:pt idx="8">
                  <c:v>72</c:v>
                </c:pt>
                <c:pt idx="9">
                  <c:v>73</c:v>
                </c:pt>
                <c:pt idx="10">
                  <c:v>74</c:v>
                </c:pt>
                <c:pt idx="11">
                  <c:v>75</c:v>
                </c:pt>
                <c:pt idx="12">
                  <c:v>76</c:v>
                </c:pt>
                <c:pt idx="13">
                  <c:v>77</c:v>
                </c:pt>
                <c:pt idx="14">
                  <c:v>78</c:v>
                </c:pt>
                <c:pt idx="15">
                  <c:v>79</c:v>
                </c:pt>
                <c:pt idx="16">
                  <c:v>80</c:v>
                </c:pt>
                <c:pt idx="17">
                  <c:v>81</c:v>
                </c:pt>
                <c:pt idx="18">
                  <c:v>82</c:v>
                </c:pt>
                <c:pt idx="19">
                  <c:v>83</c:v>
                </c:pt>
                <c:pt idx="20">
                  <c:v>84</c:v>
                </c:pt>
              </c:numCache>
            </c:numRef>
          </c:xVal>
          <c:yVal>
            <c:numRef>
              <c:f>[0]!After_Retirement</c:f>
              <c:numCache>
                <c:formatCode>"$"#,##0.00</c:formatCode>
                <c:ptCount val="21"/>
                <c:pt idx="0">
                  <c:v>1125666.709259504</c:v>
                </c:pt>
                <c:pt idx="1">
                  <c:v>1117504.2062261899</c:v>
                </c:pt>
                <c:pt idx="2">
                  <c:v>1106476.0465824327</c:v>
                </c:pt>
                <c:pt idx="3">
                  <c:v>1092332.4617849539</c:v>
                </c:pt>
                <c:pt idx="4">
                  <c:v>1074805.9528063664</c:v>
                </c:pt>
                <c:pt idx="5">
                  <c:v>1053610.1183814125</c:v>
                </c:pt>
                <c:pt idx="6">
                  <c:v>1028438.4081106384</c:v>
                </c:pt>
                <c:pt idx="7">
                  <c:v>998962.79566785262</c:v>
                </c:pt>
                <c:pt idx="8">
                  <c:v>964832.3670589017</c:v>
                </c:pt>
                <c:pt idx="9">
                  <c:v>925671.81856174569</c:v>
                </c:pt>
                <c:pt idx="10">
                  <c:v>881079.8586403674</c:v>
                </c:pt>
                <c:pt idx="11">
                  <c:v>830627.50776645821</c:v>
                </c:pt>
                <c:pt idx="12">
                  <c:v>773856.28970176191</c:v>
                </c:pt>
                <c:pt idx="13">
                  <c:v>710276.30738901894</c:v>
                </c:pt>
                <c:pt idx="14">
                  <c:v>639364.19616915646</c:v>
                </c:pt>
                <c:pt idx="15">
                  <c:v>560560.94658510236</c:v>
                </c:pt>
                <c:pt idx="16">
                  <c:v>473269.58854670601</c:v>
                </c:pt>
                <c:pt idx="17">
                  <c:v>376852.72811491101</c:v>
                </c:pt>
                <c:pt idx="18">
                  <c:v>270629.92761464987</c:v>
                </c:pt>
                <c:pt idx="19">
                  <c:v>153874.91920289909</c:v>
                </c:pt>
                <c:pt idx="20">
                  <c:v>25812.641398783919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3F4-4D30-97C7-FE27DEC5D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565727"/>
        <c:axId val="1767552831"/>
      </c:scatterChart>
      <c:dateAx>
        <c:axId val="176756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52831"/>
        <c:crosses val="autoZero"/>
        <c:auto val="0"/>
        <c:lblOffset val="100"/>
        <c:baseTimeUnit val="days"/>
      </c:dateAx>
      <c:valAx>
        <c:axId val="176755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9044</xdr:rowOff>
    </xdr:from>
    <xdr:to>
      <xdr:col>8</xdr:col>
      <xdr:colOff>1096818</xdr:colOff>
      <xdr:row>23</xdr:row>
      <xdr:rowOff>14431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A9FE-30F1-4DCE-A11F-720C539108BE}">
  <sheetPr codeName="Sheet2">
    <tabColor theme="5"/>
  </sheetPr>
  <dimension ref="A1:K10"/>
  <sheetViews>
    <sheetView workbookViewId="0">
      <selection activeCell="D7" sqref="D7"/>
    </sheetView>
  </sheetViews>
  <sheetFormatPr defaultRowHeight="15" x14ac:dyDescent="0.25"/>
  <sheetData>
    <row r="1" spans="1:11" ht="15.75" thickBot="1" x14ac:dyDescent="0.3">
      <c r="A1" s="24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6.5" thickTop="1" thickBot="1" x14ac:dyDescent="0.3">
      <c r="A2" s="27"/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16.5" thickTop="1" thickBot="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2"/>
    </row>
    <row r="4" spans="1:11" ht="23.25" x14ac:dyDescent="0.35">
      <c r="A4" s="15" t="s">
        <v>26</v>
      </c>
      <c r="B4" s="16" t="s">
        <v>27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25">
      <c r="A5" s="18"/>
      <c r="B5" t="s">
        <v>28</v>
      </c>
      <c r="K5" s="19"/>
    </row>
    <row r="6" spans="1:11" ht="15.75" thickBot="1" x14ac:dyDescent="0.3">
      <c r="A6" s="20"/>
      <c r="B6" s="21" t="s">
        <v>34</v>
      </c>
      <c r="C6" s="21"/>
      <c r="D6" s="21"/>
      <c r="E6" s="21"/>
      <c r="F6" s="21"/>
      <c r="G6" s="21"/>
      <c r="H6" s="21"/>
      <c r="I6" s="21"/>
      <c r="J6" s="21"/>
      <c r="K6" s="22"/>
    </row>
    <row r="8" spans="1:11" ht="23.25" x14ac:dyDescent="0.35">
      <c r="A8" s="23" t="s">
        <v>29</v>
      </c>
      <c r="B8" s="33" t="s">
        <v>30</v>
      </c>
      <c r="C8" s="33"/>
    </row>
    <row r="9" spans="1:11" ht="23.25" x14ac:dyDescent="0.35">
      <c r="A9" s="23" t="s">
        <v>31</v>
      </c>
      <c r="B9" s="33">
        <v>501069974</v>
      </c>
      <c r="C9" s="33"/>
    </row>
    <row r="10" spans="1:11" ht="23.25" x14ac:dyDescent="0.35">
      <c r="A10" s="23" t="s">
        <v>32</v>
      </c>
      <c r="B10" s="34">
        <v>44486</v>
      </c>
      <c r="C10" s="35"/>
    </row>
  </sheetData>
  <mergeCells count="4">
    <mergeCell ref="A1:K3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EA39-6B40-4311-981B-A1130A16A6EE}">
  <sheetPr codeName="Sheet3">
    <tabColor theme="8" tint="0.39997558519241921"/>
  </sheetPr>
  <dimension ref="A1:M203"/>
  <sheetViews>
    <sheetView tabSelected="1" zoomScaleNormal="100" workbookViewId="0">
      <selection activeCell="L37" sqref="L37"/>
    </sheetView>
  </sheetViews>
  <sheetFormatPr defaultRowHeight="15" x14ac:dyDescent="0.25"/>
  <cols>
    <col min="1" max="9" width="15.5703125" customWidth="1"/>
    <col min="13" max="13" width="9.7109375" bestFit="1" customWidth="1"/>
  </cols>
  <sheetData>
    <row r="1" spans="1:9" ht="24" thickBot="1" x14ac:dyDescent="0.3">
      <c r="A1" s="36" t="s">
        <v>0</v>
      </c>
      <c r="B1" s="37"/>
      <c r="C1" s="37"/>
      <c r="D1" s="37"/>
      <c r="E1" s="37"/>
      <c r="F1" s="37"/>
      <c r="G1" s="37"/>
      <c r="H1" s="37"/>
      <c r="I1" s="38"/>
    </row>
    <row r="2" spans="1:9" ht="18.75" x14ac:dyDescent="0.3">
      <c r="A2" s="1"/>
      <c r="B2" s="14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 t="str">
        <f>IF(G8&lt;0,B6,B5)</f>
        <v>Congradulation! At Age 84 you will have a savings account balance of $25,813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 t="str">
        <f>"Congradulation! At Age " &amp;F8&amp; " you will have a savings account balance of "&amp;TEXT(G8,"$#,##0")</f>
        <v>Congradulation! At Age 84 you will have a savings account balance of $25,813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1" t="e">
        <f>"OPPS! Your plan will run out of money at age " &amp;F9&amp; ". You will have to make modification."</f>
        <v>#N/A</v>
      </c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>
        <f>Retirement_Age+Retirement_Years-1</f>
        <v>84</v>
      </c>
      <c r="G8">
        <f>VLOOKUP(F8,A33:I203,9,0)</f>
        <v>25812.641398783919</v>
      </c>
      <c r="H8" s="1"/>
      <c r="I8" s="1"/>
    </row>
    <row r="9" spans="1:9" x14ac:dyDescent="0.25">
      <c r="A9" s="1"/>
      <c r="B9" s="1"/>
      <c r="C9" s="1"/>
      <c r="D9" s="1"/>
      <c r="E9" s="1"/>
      <c r="F9" s="1" t="e">
        <f>INDEX(A33:A203,MATCH(TRUE,J33:J203,0))-1</f>
        <v>#N/A</v>
      </c>
      <c r="G9" s="1"/>
      <c r="H9" s="1"/>
      <c r="I9" s="1"/>
    </row>
    <row r="10" spans="1:9" x14ac:dyDescent="0.25">
      <c r="A10" s="1"/>
      <c r="B10" s="1"/>
      <c r="C10" s="1"/>
      <c r="D10" s="2"/>
      <c r="E10" s="2"/>
      <c r="F10" s="2"/>
      <c r="G10" s="2"/>
      <c r="H10" s="1"/>
      <c r="I10" s="1"/>
    </row>
    <row r="11" spans="1:9" x14ac:dyDescent="0.25">
      <c r="A11" s="1"/>
      <c r="B11" s="1"/>
      <c r="C11" s="1"/>
      <c r="D11" s="2"/>
      <c r="E11" s="2"/>
      <c r="F11" s="2"/>
      <c r="G11" s="2"/>
      <c r="H11" s="1"/>
      <c r="I11" s="1"/>
    </row>
    <row r="12" spans="1:9" x14ac:dyDescent="0.25">
      <c r="A12" s="1"/>
      <c r="B12" s="1"/>
      <c r="C12" s="1"/>
      <c r="D12" s="2"/>
      <c r="E12" s="2"/>
      <c r="F12" s="2"/>
      <c r="G12" s="2"/>
      <c r="H12" s="1"/>
      <c r="I12" s="1"/>
    </row>
    <row r="13" spans="1:9" x14ac:dyDescent="0.25">
      <c r="A13" s="1"/>
      <c r="B13" s="1"/>
      <c r="C13" s="1"/>
      <c r="D13" s="2"/>
      <c r="E13" s="2"/>
      <c r="F13" s="2"/>
      <c r="G13" s="2"/>
      <c r="H13" s="1"/>
      <c r="I13" s="1"/>
    </row>
    <row r="14" spans="1:9" x14ac:dyDescent="0.25">
      <c r="A14" s="1"/>
      <c r="B14" s="1"/>
      <c r="C14" s="1"/>
      <c r="D14" s="2"/>
      <c r="E14" s="2"/>
      <c r="F14" s="2"/>
      <c r="G14" s="2"/>
      <c r="H14" s="1"/>
      <c r="I14" s="1"/>
    </row>
    <row r="15" spans="1:9" x14ac:dyDescent="0.25">
      <c r="A15" s="1"/>
      <c r="B15" s="1"/>
      <c r="C15" s="1"/>
      <c r="D15" s="2"/>
      <c r="E15" s="2"/>
      <c r="F15" s="2"/>
      <c r="G15" s="2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25" thickBot="1" x14ac:dyDescent="0.35">
      <c r="A23" s="5" t="s">
        <v>1</v>
      </c>
      <c r="B23" s="1"/>
      <c r="C23" s="1"/>
      <c r="D23" s="1"/>
      <c r="E23" s="1"/>
      <c r="F23" s="1"/>
      <c r="G23" s="1"/>
      <c r="H23" s="1"/>
      <c r="I23" s="1"/>
    </row>
    <row r="24" spans="1:9" ht="16.5" thickTop="1" thickBot="1" x14ac:dyDescent="0.3">
      <c r="A24" s="39" t="s">
        <v>2</v>
      </c>
      <c r="B24" s="40"/>
      <c r="C24" s="40"/>
      <c r="D24" s="41" t="s">
        <v>3</v>
      </c>
      <c r="E24" s="42"/>
      <c r="F24" s="43"/>
      <c r="G24" s="1"/>
      <c r="H24" s="1"/>
      <c r="I24" s="1"/>
    </row>
    <row r="25" spans="1:9" x14ac:dyDescent="0.25">
      <c r="A25" s="44" t="s">
        <v>4</v>
      </c>
      <c r="B25" s="45"/>
      <c r="C25" s="7">
        <v>40</v>
      </c>
      <c r="D25" s="46" t="s">
        <v>5</v>
      </c>
      <c r="E25" s="45"/>
      <c r="F25" s="10">
        <v>0</v>
      </c>
      <c r="G25" s="1"/>
      <c r="H25" s="1"/>
      <c r="I25" s="1"/>
    </row>
    <row r="26" spans="1:9" x14ac:dyDescent="0.25">
      <c r="A26" s="47" t="s">
        <v>6</v>
      </c>
      <c r="B26" s="48"/>
      <c r="C26" s="8">
        <v>50000</v>
      </c>
      <c r="D26" s="49" t="s">
        <v>7</v>
      </c>
      <c r="E26" s="48"/>
      <c r="F26" s="11">
        <v>0</v>
      </c>
      <c r="G26" s="1"/>
      <c r="H26" s="1"/>
      <c r="I26" s="1"/>
    </row>
    <row r="27" spans="1:9" x14ac:dyDescent="0.25">
      <c r="A27" s="47" t="s">
        <v>8</v>
      </c>
      <c r="B27" s="48"/>
      <c r="C27" s="9">
        <v>0.03</v>
      </c>
      <c r="D27" s="49" t="s">
        <v>9</v>
      </c>
      <c r="E27" s="48"/>
      <c r="F27" s="12">
        <v>65</v>
      </c>
      <c r="G27" s="1"/>
      <c r="H27" s="1"/>
      <c r="I27" s="1"/>
    </row>
    <row r="28" spans="1:9" x14ac:dyDescent="0.25">
      <c r="A28" s="47" t="s">
        <v>10</v>
      </c>
      <c r="B28" s="48"/>
      <c r="C28" s="8">
        <v>60000</v>
      </c>
      <c r="D28" s="49" t="s">
        <v>11</v>
      </c>
      <c r="E28" s="48"/>
      <c r="F28" s="12">
        <v>20</v>
      </c>
      <c r="G28" s="1"/>
      <c r="H28" s="1"/>
      <c r="I28" s="1"/>
    </row>
    <row r="29" spans="1:9" x14ac:dyDescent="0.25">
      <c r="A29" s="47" t="s">
        <v>12</v>
      </c>
      <c r="B29" s="48"/>
      <c r="C29" s="8">
        <v>15000</v>
      </c>
      <c r="D29" s="49" t="s">
        <v>13</v>
      </c>
      <c r="E29" s="48"/>
      <c r="F29" s="11">
        <v>0.75</v>
      </c>
      <c r="G29" s="1"/>
      <c r="H29" s="1"/>
      <c r="I29" s="1"/>
    </row>
    <row r="30" spans="1:9" x14ac:dyDescent="0.25">
      <c r="A30" s="47" t="s">
        <v>14</v>
      </c>
      <c r="B30" s="48"/>
      <c r="C30" s="9">
        <v>0</v>
      </c>
      <c r="D30" s="49" t="s">
        <v>15</v>
      </c>
      <c r="E30" s="48"/>
      <c r="F30" s="13">
        <v>6.25E-2</v>
      </c>
      <c r="G30" s="1"/>
      <c r="H30" s="1"/>
      <c r="I30" s="1"/>
    </row>
    <row r="31" spans="1:9" ht="15.75" thickBot="1" x14ac:dyDescent="0.3">
      <c r="A31" s="50" t="s">
        <v>16</v>
      </c>
      <c r="B31" s="51"/>
      <c r="C31" s="3">
        <v>6.25E-2</v>
      </c>
      <c r="D31" s="1"/>
      <c r="E31" s="1"/>
      <c r="F31" s="1"/>
      <c r="G31" s="1"/>
      <c r="H31" s="1"/>
      <c r="I31" s="1"/>
    </row>
    <row r="32" spans="1:9" ht="45.75" thickBot="1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</row>
    <row r="33" spans="1:13" x14ac:dyDescent="0.25">
      <c r="A33">
        <f>IF(ROWS($A$33:A33)+Current_Age-1&lt;Retirement_Age+Retirement_Years+Years_Before_Closing,ROWS($A$33:A33)+Current_Age-1,NA())</f>
        <v>40</v>
      </c>
      <c r="B33" s="6" cm="1">
        <f t="array" ref="B33">_xlfn.IFS(A33&lt;Retirement_Age,Current_Income*(1+Inflation_Inome_Increase)^(A33-Current_Age),A33&gt;0,0,A33=NA(),NA())</f>
        <v>50000</v>
      </c>
      <c r="C33" s="6">
        <f>Retirement_Saving_Balance</f>
        <v>60000</v>
      </c>
      <c r="D33" s="6" cm="1">
        <f t="array" ref="D33">_xlfn.IFS(A33&lt;Retirement_Age,C33*Investment_Return,A33&lt;(Retirement_Age+Retirement_Years),C33*Retirement_Investment_Return,A33&gt;=Retirement_Age+Retirement_Years,C33*Post_Retirement_Return)</f>
        <v>3750</v>
      </c>
      <c r="E33" s="6">
        <f>IF(A33&lt;Retirement_Age,Annual_Saving_Amount*(1+C30)^(A33-Current_Age),0)</f>
        <v>15000</v>
      </c>
      <c r="F33" s="6">
        <f t="shared" ref="F33:F64" si="0">IF(A33&lt;Retirement_Age,0,Current_Income*(1+Inflation_Inome_Increase)^(A33-Current_Age)*Income_Replacement)</f>
        <v>0</v>
      </c>
      <c r="G33" s="6">
        <f t="shared" ref="G33:G64" si="1">IF(A33&lt;Retirement_Age,0,Pension*(1+Pension_Increase)^(A33-Retirement_Age))</f>
        <v>0</v>
      </c>
      <c r="H33" s="6">
        <f t="shared" ref="H33:H64" si="2">IF(A33&lt;Retirement_Age,0,F33-G33)</f>
        <v>0</v>
      </c>
      <c r="I33" s="6">
        <f>C33+D33+E33-H33</f>
        <v>78750</v>
      </c>
      <c r="J33" t="b">
        <f>I33&lt;0</f>
        <v>0</v>
      </c>
      <c r="M33" s="6"/>
    </row>
    <row r="34" spans="1:13" x14ac:dyDescent="0.25">
      <c r="A34">
        <f>IF(ROWS($A$33:A34)+Current_Age-1&lt;Retirement_Age+Retirement_Years+Years_Before_Closing,ROWS($A$33:A34)+Current_Age-1,NA())</f>
        <v>41</v>
      </c>
      <c r="B34" s="6" cm="1">
        <f t="array" ref="B34">_xlfn.IFS(A34&lt;Retirement_Age,Current_Income*(1+Inflation_Inome_Increase)^(A34-Current_Age),A34&gt;0,0,A34=NA(),NA())</f>
        <v>51500</v>
      </c>
      <c r="C34" s="6">
        <f t="shared" ref="C34:C65" si="3">IF(A34&lt;Retirement_Age+Retirement_Years,I33,NA())</f>
        <v>78750</v>
      </c>
      <c r="D34" s="6" cm="1">
        <f t="array" ref="D34">_xlfn.IFS(A34&lt;Retirement_Age,C34*Investment_Return,A34&lt;(Retirement_Age+Retirement_Years),C34*Retirement_Investment_Return,A34&gt;=Retirement_Age+Retirement_Years,C34*Post_Retirement_Return)</f>
        <v>4921.875</v>
      </c>
      <c r="E34" s="6">
        <f t="shared" ref="E34:E65" si="4">IF(A34&lt;Retirement_Age,Annual_Saving_Amount*(1+Saving_Increase)^(A34-Current_Age),0)</f>
        <v>15000</v>
      </c>
      <c r="F34" s="6">
        <f t="shared" si="0"/>
        <v>0</v>
      </c>
      <c r="G34" s="6">
        <f t="shared" si="1"/>
        <v>0</v>
      </c>
      <c r="H34" s="6">
        <f t="shared" si="2"/>
        <v>0</v>
      </c>
      <c r="I34" s="6">
        <f t="shared" ref="I34:I97" si="5">C34+D34+E34-H34</f>
        <v>98671.875</v>
      </c>
      <c r="J34" t="b">
        <f t="shared" ref="J34:J97" si="6">I34&lt;0</f>
        <v>0</v>
      </c>
    </row>
    <row r="35" spans="1:13" x14ac:dyDescent="0.25">
      <c r="A35">
        <f>IF(ROWS($A$33:A35)+Current_Age-1&lt;Retirement_Age+Retirement_Years+Years_Before_Closing,ROWS($A$33:A35)+Current_Age-1,NA())</f>
        <v>42</v>
      </c>
      <c r="B35" s="6" cm="1">
        <f t="array" ref="B35">_xlfn.IFS(A35&lt;Retirement_Age,Current_Income*(1+Inflation_Inome_Increase)^(A35-Current_Age),A35&gt;0,0,A35=NA(),NA())</f>
        <v>53045</v>
      </c>
      <c r="C35" s="6">
        <f t="shared" si="3"/>
        <v>98671.875</v>
      </c>
      <c r="D35" s="6" cm="1">
        <f t="array" ref="D35">_xlfn.IFS(A35&lt;Retirement_Age,C35*Investment_Return,A35&lt;(Retirement_Age+Retirement_Years),C35*Retirement_Investment_Return,A35&gt;=Retirement_Age+Retirement_Years,C35*Post_Retirement_Return)</f>
        <v>6166.9921875</v>
      </c>
      <c r="E35" s="6">
        <f t="shared" si="4"/>
        <v>15000</v>
      </c>
      <c r="F35" s="6">
        <f t="shared" si="0"/>
        <v>0</v>
      </c>
      <c r="G35" s="6">
        <f t="shared" si="1"/>
        <v>0</v>
      </c>
      <c r="H35" s="6">
        <f t="shared" si="2"/>
        <v>0</v>
      </c>
      <c r="I35" s="6">
        <f t="shared" si="5"/>
        <v>119838.8671875</v>
      </c>
      <c r="J35" t="b">
        <f t="shared" si="6"/>
        <v>0</v>
      </c>
    </row>
    <row r="36" spans="1:13" x14ac:dyDescent="0.25">
      <c r="A36">
        <f>IF(ROWS($A$33:A36)+Current_Age-1&lt;Retirement_Age+Retirement_Years+Years_Before_Closing,ROWS($A$33:A36)+Current_Age-1,NA())</f>
        <v>43</v>
      </c>
      <c r="B36" s="6" cm="1">
        <f t="array" ref="B36">_xlfn.IFS(A36&lt;Retirement_Age,Current_Income*(1+Inflation_Inome_Increase)^(A36-Current_Age),A36&gt;0,0,A36=NA(),NA())</f>
        <v>54636.35</v>
      </c>
      <c r="C36" s="6">
        <f t="shared" si="3"/>
        <v>119838.8671875</v>
      </c>
      <c r="D36" s="6" cm="1">
        <f t="array" ref="D36">_xlfn.IFS(A36&lt;Retirement_Age,C36*Investment_Return,A36&lt;(Retirement_Age+Retirement_Years),C36*Retirement_Investment_Return,A36&gt;=Retirement_Age+Retirement_Years,C36*Post_Retirement_Return)</f>
        <v>7489.92919921875</v>
      </c>
      <c r="E36" s="6">
        <f t="shared" si="4"/>
        <v>15000</v>
      </c>
      <c r="F36" s="6">
        <f t="shared" si="0"/>
        <v>0</v>
      </c>
      <c r="G36" s="6">
        <f t="shared" si="1"/>
        <v>0</v>
      </c>
      <c r="H36" s="6">
        <f t="shared" si="2"/>
        <v>0</v>
      </c>
      <c r="I36" s="6">
        <f t="shared" si="5"/>
        <v>142328.79638671875</v>
      </c>
      <c r="J36" t="b">
        <f t="shared" si="6"/>
        <v>0</v>
      </c>
    </row>
    <row r="37" spans="1:13" x14ac:dyDescent="0.25">
      <c r="A37">
        <f>IF(ROWS($A$33:A37)+Current_Age-1&lt;Retirement_Age+Retirement_Years+Years_Before_Closing,ROWS($A$33:A37)+Current_Age-1,NA())</f>
        <v>44</v>
      </c>
      <c r="B37" s="6" cm="1">
        <f t="array" ref="B37">_xlfn.IFS(A37&lt;Retirement_Age,Current_Income*(1+Inflation_Inome_Increase)^(A37-Current_Age),A37&gt;0,0,A37=NA(),NA())</f>
        <v>56275.440499999997</v>
      </c>
      <c r="C37" s="6">
        <f t="shared" si="3"/>
        <v>142328.79638671875</v>
      </c>
      <c r="D37" s="6" cm="1">
        <f t="array" ref="D37">_xlfn.IFS(A37&lt;Retirement_Age,C37*Investment_Return,A37&lt;(Retirement_Age+Retirement_Years),C37*Retirement_Investment_Return,A37&gt;=Retirement_Age+Retirement_Years,C37*Post_Retirement_Return)</f>
        <v>8895.5497741699219</v>
      </c>
      <c r="E37" s="6">
        <f t="shared" si="4"/>
        <v>15000</v>
      </c>
      <c r="F37" s="6">
        <f t="shared" si="0"/>
        <v>0</v>
      </c>
      <c r="G37" s="6">
        <f t="shared" si="1"/>
        <v>0</v>
      </c>
      <c r="H37" s="6">
        <f t="shared" si="2"/>
        <v>0</v>
      </c>
      <c r="I37" s="6">
        <f t="shared" si="5"/>
        <v>166224.34616088867</v>
      </c>
      <c r="J37" t="b">
        <f t="shared" si="6"/>
        <v>0</v>
      </c>
    </row>
    <row r="38" spans="1:13" x14ac:dyDescent="0.25">
      <c r="A38">
        <f>IF(ROWS($A$33:A38)+Current_Age-1&lt;Retirement_Age+Retirement_Years+Years_Before_Closing,ROWS($A$33:A38)+Current_Age-1,NA())</f>
        <v>45</v>
      </c>
      <c r="B38" s="6" cm="1">
        <f t="array" ref="B38">_xlfn.IFS(A38&lt;Retirement_Age,Current_Income*(1+Inflation_Inome_Increase)^(A38-Current_Age),A38&gt;0,0,A38=NA(),NA())</f>
        <v>57963.703714999989</v>
      </c>
      <c r="C38" s="6">
        <f t="shared" si="3"/>
        <v>166224.34616088867</v>
      </c>
      <c r="D38" s="6" cm="1">
        <f t="array" ref="D38">_xlfn.IFS(A38&lt;Retirement_Age,C38*Investment_Return,A38&lt;(Retirement_Age+Retirement_Years),C38*Retirement_Investment_Return,A38&gt;=Retirement_Age+Retirement_Years,C38*Post_Retirement_Return)</f>
        <v>10389.021635055542</v>
      </c>
      <c r="E38" s="6">
        <f t="shared" si="4"/>
        <v>15000</v>
      </c>
      <c r="F38" s="6">
        <f t="shared" si="0"/>
        <v>0</v>
      </c>
      <c r="G38" s="6">
        <f t="shared" si="1"/>
        <v>0</v>
      </c>
      <c r="H38" s="6">
        <f t="shared" si="2"/>
        <v>0</v>
      </c>
      <c r="I38" s="6">
        <f t="shared" si="5"/>
        <v>191613.36779594421</v>
      </c>
      <c r="J38" t="b">
        <f t="shared" si="6"/>
        <v>0</v>
      </c>
    </row>
    <row r="39" spans="1:13" x14ac:dyDescent="0.25">
      <c r="A39">
        <f>IF(ROWS($A$33:A39)+Current_Age-1&lt;Retirement_Age+Retirement_Years+Years_Before_Closing,ROWS($A$33:A39)+Current_Age-1,NA())</f>
        <v>46</v>
      </c>
      <c r="B39" s="6" cm="1">
        <f t="array" ref="B39">_xlfn.IFS(A39&lt;Retirement_Age,Current_Income*(1+Inflation_Inome_Increase)^(A39-Current_Age),A39&gt;0,0,A39=NA(),NA())</f>
        <v>59702.614826449993</v>
      </c>
      <c r="C39" s="6">
        <f t="shared" si="3"/>
        <v>191613.36779594421</v>
      </c>
      <c r="D39" s="6" cm="1">
        <f t="array" ref="D39">_xlfn.IFS(A39&lt;Retirement_Age,C39*Investment_Return,A39&lt;(Retirement_Age+Retirement_Years),C39*Retirement_Investment_Return,A39&gt;=Retirement_Age+Retirement_Years,C39*Post_Retirement_Return)</f>
        <v>11975.835487246513</v>
      </c>
      <c r="E39" s="6">
        <f t="shared" si="4"/>
        <v>15000</v>
      </c>
      <c r="F39" s="6">
        <f t="shared" si="0"/>
        <v>0</v>
      </c>
      <c r="G39" s="6">
        <f t="shared" si="1"/>
        <v>0</v>
      </c>
      <c r="H39" s="6">
        <f t="shared" si="2"/>
        <v>0</v>
      </c>
      <c r="I39" s="6">
        <f t="shared" si="5"/>
        <v>218589.20328319073</v>
      </c>
      <c r="J39" t="b">
        <f t="shared" si="6"/>
        <v>0</v>
      </c>
    </row>
    <row r="40" spans="1:13" x14ac:dyDescent="0.25">
      <c r="A40">
        <f>IF(ROWS($A$33:A40)+Current_Age-1&lt;Retirement_Age+Retirement_Years+Years_Before_Closing,ROWS($A$33:A40)+Current_Age-1,NA())</f>
        <v>47</v>
      </c>
      <c r="B40" s="6" cm="1">
        <f t="array" ref="B40">_xlfn.IFS(A40&lt;Retirement_Age,Current_Income*(1+Inflation_Inome_Increase)^(A40-Current_Age),A40&gt;0,0,A40=NA(),NA())</f>
        <v>61493.693271243501</v>
      </c>
      <c r="C40" s="6">
        <f t="shared" si="3"/>
        <v>218589.20328319073</v>
      </c>
      <c r="D40" s="6" cm="1">
        <f t="array" ref="D40">_xlfn.IFS(A40&lt;Retirement_Age,C40*Investment_Return,A40&lt;(Retirement_Age+Retirement_Years),C40*Retirement_Investment_Return,A40&gt;=Retirement_Age+Retirement_Years,C40*Post_Retirement_Return)</f>
        <v>13661.82520519942</v>
      </c>
      <c r="E40" s="6">
        <f t="shared" si="4"/>
        <v>15000</v>
      </c>
      <c r="F40" s="6">
        <f t="shared" si="0"/>
        <v>0</v>
      </c>
      <c r="G40" s="6">
        <f t="shared" si="1"/>
        <v>0</v>
      </c>
      <c r="H40" s="6">
        <f t="shared" si="2"/>
        <v>0</v>
      </c>
      <c r="I40" s="6">
        <f t="shared" si="5"/>
        <v>247251.02848839015</v>
      </c>
      <c r="J40" t="b">
        <f t="shared" si="6"/>
        <v>0</v>
      </c>
    </row>
    <row r="41" spans="1:13" x14ac:dyDescent="0.25">
      <c r="A41">
        <f>IF(ROWS($A$33:A41)+Current_Age-1&lt;Retirement_Age+Retirement_Years+Years_Before_Closing,ROWS($A$33:A41)+Current_Age-1,NA())</f>
        <v>48</v>
      </c>
      <c r="B41" s="6" cm="1">
        <f t="array" ref="B41">_xlfn.IFS(A41&lt;Retirement_Age,Current_Income*(1+Inflation_Inome_Increase)^(A41-Current_Age),A41&gt;0,0,A41=NA(),NA())</f>
        <v>63338.504069380797</v>
      </c>
      <c r="C41" s="6">
        <f t="shared" si="3"/>
        <v>247251.02848839015</v>
      </c>
      <c r="D41" s="6" cm="1">
        <f t="array" ref="D41">_xlfn.IFS(A41&lt;Retirement_Age,C41*Investment_Return,A41&lt;(Retirement_Age+Retirement_Years),C41*Retirement_Investment_Return,A41&gt;=Retirement_Age+Retirement_Years,C41*Post_Retirement_Return)</f>
        <v>15453.189280524384</v>
      </c>
      <c r="E41" s="6">
        <f t="shared" si="4"/>
        <v>15000</v>
      </c>
      <c r="F41" s="6">
        <f t="shared" si="0"/>
        <v>0</v>
      </c>
      <c r="G41" s="6">
        <f t="shared" si="1"/>
        <v>0</v>
      </c>
      <c r="H41" s="6">
        <f t="shared" si="2"/>
        <v>0</v>
      </c>
      <c r="I41" s="6">
        <f t="shared" si="5"/>
        <v>277704.21776891453</v>
      </c>
      <c r="J41" t="b">
        <f t="shared" si="6"/>
        <v>0</v>
      </c>
    </row>
    <row r="42" spans="1:13" x14ac:dyDescent="0.25">
      <c r="A42">
        <f>IF(ROWS($A$33:A42)+Current_Age-1&lt;Retirement_Age+Retirement_Years+Years_Before_Closing,ROWS($A$33:A42)+Current_Age-1,NA())</f>
        <v>49</v>
      </c>
      <c r="B42" s="6" cm="1">
        <f t="array" ref="B42">_xlfn.IFS(A42&lt;Retirement_Age,Current_Income*(1+Inflation_Inome_Increase)^(A42-Current_Age),A42&gt;0,0,A42=NA(),NA())</f>
        <v>65238.659191462226</v>
      </c>
      <c r="C42" s="6">
        <f t="shared" si="3"/>
        <v>277704.21776891453</v>
      </c>
      <c r="D42" s="6" cm="1">
        <f t="array" ref="D42">_xlfn.IFS(A42&lt;Retirement_Age,C42*Investment_Return,A42&lt;(Retirement_Age+Retirement_Years),C42*Retirement_Investment_Return,A42&gt;=Retirement_Age+Retirement_Years,C42*Post_Retirement_Return)</f>
        <v>17356.513610557158</v>
      </c>
      <c r="E42" s="6">
        <f t="shared" si="4"/>
        <v>15000</v>
      </c>
      <c r="F42" s="6">
        <f t="shared" si="0"/>
        <v>0</v>
      </c>
      <c r="G42" s="6">
        <f t="shared" si="1"/>
        <v>0</v>
      </c>
      <c r="H42" s="6">
        <f t="shared" si="2"/>
        <v>0</v>
      </c>
      <c r="I42" s="6">
        <f t="shared" si="5"/>
        <v>310060.73137947172</v>
      </c>
      <c r="J42" t="b">
        <f t="shared" si="6"/>
        <v>0</v>
      </c>
    </row>
    <row r="43" spans="1:13" x14ac:dyDescent="0.25">
      <c r="A43">
        <f>IF(ROWS($A$33:A43)+Current_Age-1&lt;Retirement_Age+Retirement_Years+Years_Before_Closing,ROWS($A$33:A43)+Current_Age-1,NA())</f>
        <v>50</v>
      </c>
      <c r="B43" s="6" cm="1">
        <f t="array" ref="B43">_xlfn.IFS(A43&lt;Retirement_Age,Current_Income*(1+Inflation_Inome_Increase)^(A43-Current_Age),A43&gt;0,0,A43=NA(),NA())</f>
        <v>67195.818967206083</v>
      </c>
      <c r="C43" s="6">
        <f t="shared" si="3"/>
        <v>310060.73137947172</v>
      </c>
      <c r="D43" s="6" cm="1">
        <f t="array" ref="D43">_xlfn.IFS(A43&lt;Retirement_Age,C43*Investment_Return,A43&lt;(Retirement_Age+Retirement_Years),C43*Retirement_Investment_Return,A43&gt;=Retirement_Age+Retirement_Years,C43*Post_Retirement_Return)</f>
        <v>19378.795711216982</v>
      </c>
      <c r="E43" s="6">
        <f t="shared" si="4"/>
        <v>15000</v>
      </c>
      <c r="F43" s="6">
        <f t="shared" si="0"/>
        <v>0</v>
      </c>
      <c r="G43" s="6">
        <f t="shared" si="1"/>
        <v>0</v>
      </c>
      <c r="H43" s="6">
        <f t="shared" si="2"/>
        <v>0</v>
      </c>
      <c r="I43" s="6">
        <f t="shared" si="5"/>
        <v>344439.5270906887</v>
      </c>
      <c r="J43" t="b">
        <f t="shared" si="6"/>
        <v>0</v>
      </c>
    </row>
    <row r="44" spans="1:13" x14ac:dyDescent="0.25">
      <c r="A44">
        <f>IF(ROWS($A$33:A44)+Current_Age-1&lt;Retirement_Age+Retirement_Years+Years_Before_Closing,ROWS($A$33:A44)+Current_Age-1,NA())</f>
        <v>51</v>
      </c>
      <c r="B44" s="6" cm="1">
        <f t="array" ref="B44">_xlfn.IFS(A44&lt;Retirement_Age,Current_Income*(1+Inflation_Inome_Increase)^(A44-Current_Age),A44&gt;0,0,A44=NA(),NA())</f>
        <v>69211.693536222272</v>
      </c>
      <c r="C44" s="6">
        <f t="shared" si="3"/>
        <v>344439.5270906887</v>
      </c>
      <c r="D44" s="6" cm="1">
        <f t="array" ref="D44">_xlfn.IFS(A44&lt;Retirement_Age,C44*Investment_Return,A44&lt;(Retirement_Age+Retirement_Years),C44*Retirement_Investment_Return,A44&gt;=Retirement_Age+Retirement_Years,C44*Post_Retirement_Return)</f>
        <v>21527.470443168044</v>
      </c>
      <c r="E44" s="6">
        <f t="shared" si="4"/>
        <v>15000</v>
      </c>
      <c r="F44" s="6">
        <f t="shared" si="0"/>
        <v>0</v>
      </c>
      <c r="G44" s="6">
        <f t="shared" si="1"/>
        <v>0</v>
      </c>
      <c r="H44" s="6">
        <f t="shared" si="2"/>
        <v>0</v>
      </c>
      <c r="I44" s="6">
        <f t="shared" si="5"/>
        <v>380966.99753385677</v>
      </c>
      <c r="J44" t="b">
        <f t="shared" si="6"/>
        <v>0</v>
      </c>
    </row>
    <row r="45" spans="1:13" x14ac:dyDescent="0.25">
      <c r="A45">
        <f>IF(ROWS($A$33:A45)+Current_Age-1&lt;Retirement_Age+Retirement_Years+Years_Before_Closing,ROWS($A$33:A45)+Current_Age-1,NA())</f>
        <v>52</v>
      </c>
      <c r="B45" s="6" cm="1">
        <f t="array" ref="B45">_xlfn.IFS(A45&lt;Retirement_Age,Current_Income*(1+Inflation_Inome_Increase)^(A45-Current_Age),A45&gt;0,0,A45=NA(),NA())</f>
        <v>71288.044342308931</v>
      </c>
      <c r="C45" s="6">
        <f t="shared" si="3"/>
        <v>380966.99753385677</v>
      </c>
      <c r="D45" s="6" cm="1">
        <f t="array" ref="D45">_xlfn.IFS(A45&lt;Retirement_Age,C45*Investment_Return,A45&lt;(Retirement_Age+Retirement_Years),C45*Retirement_Investment_Return,A45&gt;=Retirement_Age+Retirement_Years,C45*Post_Retirement_Return)</f>
        <v>23810.437345866048</v>
      </c>
      <c r="E45" s="6">
        <f t="shared" si="4"/>
        <v>15000</v>
      </c>
      <c r="F45" s="6">
        <f t="shared" si="0"/>
        <v>0</v>
      </c>
      <c r="G45" s="6">
        <f t="shared" si="1"/>
        <v>0</v>
      </c>
      <c r="H45" s="6">
        <f t="shared" si="2"/>
        <v>0</v>
      </c>
      <c r="I45" s="6">
        <f t="shared" si="5"/>
        <v>419777.43487972283</v>
      </c>
      <c r="J45" t="b">
        <f t="shared" si="6"/>
        <v>0</v>
      </c>
    </row>
    <row r="46" spans="1:13" x14ac:dyDescent="0.25">
      <c r="A46">
        <f>IF(ROWS($A$33:A46)+Current_Age-1&lt;Retirement_Age+Retirement_Years+Years_Before_Closing,ROWS($A$33:A46)+Current_Age-1,NA())</f>
        <v>53</v>
      </c>
      <c r="B46" s="6" cm="1">
        <f t="array" ref="B46">_xlfn.IFS(A46&lt;Retirement_Age,Current_Income*(1+Inflation_Inome_Increase)^(A46-Current_Age),A46&gt;0,0,A46=NA(),NA())</f>
        <v>73426.685672578198</v>
      </c>
      <c r="C46" s="6">
        <f t="shared" si="3"/>
        <v>419777.43487972283</v>
      </c>
      <c r="D46" s="6" cm="1">
        <f t="array" ref="D46">_xlfn.IFS(A46&lt;Retirement_Age,C46*Investment_Return,A46&lt;(Retirement_Age+Retirement_Years),C46*Retirement_Investment_Return,A46&gt;=Retirement_Age+Retirement_Years,C46*Post_Retirement_Return)</f>
        <v>26236.089679982677</v>
      </c>
      <c r="E46" s="6">
        <f t="shared" si="4"/>
        <v>15000</v>
      </c>
      <c r="F46" s="6">
        <f t="shared" si="0"/>
        <v>0</v>
      </c>
      <c r="G46" s="6">
        <f t="shared" si="1"/>
        <v>0</v>
      </c>
      <c r="H46" s="6">
        <f t="shared" si="2"/>
        <v>0</v>
      </c>
      <c r="I46" s="6">
        <f t="shared" si="5"/>
        <v>461013.52455970552</v>
      </c>
      <c r="J46" t="b">
        <f t="shared" si="6"/>
        <v>0</v>
      </c>
    </row>
    <row r="47" spans="1:13" x14ac:dyDescent="0.25">
      <c r="A47">
        <f>IF(ROWS($A$33:A47)+Current_Age-1&lt;Retirement_Age+Retirement_Years+Years_Before_Closing,ROWS($A$33:A47)+Current_Age-1,NA())</f>
        <v>54</v>
      </c>
      <c r="B47" s="6" cm="1">
        <f t="array" ref="B47">_xlfn.IFS(A47&lt;Retirement_Age,Current_Income*(1+Inflation_Inome_Increase)^(A47-Current_Age),A47&gt;0,0,A47=NA(),NA())</f>
        <v>75629.486242755549</v>
      </c>
      <c r="C47" s="6">
        <f t="shared" si="3"/>
        <v>461013.52455970552</v>
      </c>
      <c r="D47" s="6" cm="1">
        <f t="array" ref="D47">_xlfn.IFS(A47&lt;Retirement_Age,C47*Investment_Return,A47&lt;(Retirement_Age+Retirement_Years),C47*Retirement_Investment_Return,A47&gt;=Retirement_Age+Retirement_Years,C47*Post_Retirement_Return)</f>
        <v>28813.345284981595</v>
      </c>
      <c r="E47" s="6">
        <f t="shared" si="4"/>
        <v>15000</v>
      </c>
      <c r="F47" s="6">
        <f t="shared" si="0"/>
        <v>0</v>
      </c>
      <c r="G47" s="6">
        <f t="shared" si="1"/>
        <v>0</v>
      </c>
      <c r="H47" s="6">
        <f t="shared" si="2"/>
        <v>0</v>
      </c>
      <c r="I47" s="6">
        <f t="shared" si="5"/>
        <v>504826.86984468711</v>
      </c>
      <c r="J47" t="b">
        <f t="shared" si="6"/>
        <v>0</v>
      </c>
    </row>
    <row r="48" spans="1:13" x14ac:dyDescent="0.25">
      <c r="A48">
        <f>IF(ROWS($A$33:A48)+Current_Age-1&lt;Retirement_Age+Retirement_Years+Years_Before_Closing,ROWS($A$33:A48)+Current_Age-1,NA())</f>
        <v>55</v>
      </c>
      <c r="B48" s="6" cm="1">
        <f t="array" ref="B48">_xlfn.IFS(A48&lt;Retirement_Age,Current_Income*(1+Inflation_Inome_Increase)^(A48-Current_Age),A48&gt;0,0,A48=NA(),NA())</f>
        <v>77898.370830038228</v>
      </c>
      <c r="C48" s="6">
        <f t="shared" si="3"/>
        <v>504826.86984468711</v>
      </c>
      <c r="D48" s="6" cm="1">
        <f t="array" ref="D48">_xlfn.IFS(A48&lt;Retirement_Age,C48*Investment_Return,A48&lt;(Retirement_Age+Retirement_Years),C48*Retirement_Investment_Return,A48&gt;=Retirement_Age+Retirement_Years,C48*Post_Retirement_Return)</f>
        <v>31551.679365292945</v>
      </c>
      <c r="E48" s="6">
        <f t="shared" si="4"/>
        <v>15000</v>
      </c>
      <c r="F48" s="6">
        <f t="shared" si="0"/>
        <v>0</v>
      </c>
      <c r="G48" s="6">
        <f t="shared" si="1"/>
        <v>0</v>
      </c>
      <c r="H48" s="6">
        <f t="shared" si="2"/>
        <v>0</v>
      </c>
      <c r="I48" s="6">
        <f t="shared" si="5"/>
        <v>551378.54920998006</v>
      </c>
      <c r="J48" t="b">
        <f t="shared" si="6"/>
        <v>0</v>
      </c>
    </row>
    <row r="49" spans="1:10" x14ac:dyDescent="0.25">
      <c r="A49">
        <f>IF(ROWS($A$33:A49)+Current_Age-1&lt;Retirement_Age+Retirement_Years+Years_Before_Closing,ROWS($A$33:A49)+Current_Age-1,NA())</f>
        <v>56</v>
      </c>
      <c r="B49" s="6" cm="1">
        <f t="array" ref="B49">_xlfn.IFS(A49&lt;Retirement_Age,Current_Income*(1+Inflation_Inome_Increase)^(A49-Current_Age),A49&gt;0,0,A49=NA(),NA())</f>
        <v>80235.321954939354</v>
      </c>
      <c r="C49" s="6">
        <f t="shared" si="3"/>
        <v>551378.54920998006</v>
      </c>
      <c r="D49" s="6" cm="1">
        <f t="array" ref="D49">_xlfn.IFS(A49&lt;Retirement_Age,C49*Investment_Return,A49&lt;(Retirement_Age+Retirement_Years),C49*Retirement_Investment_Return,A49&gt;=Retirement_Age+Retirement_Years,C49*Post_Retirement_Return)</f>
        <v>34461.159325623754</v>
      </c>
      <c r="E49" s="6">
        <f t="shared" si="4"/>
        <v>15000</v>
      </c>
      <c r="F49" s="6">
        <f t="shared" si="0"/>
        <v>0</v>
      </c>
      <c r="G49" s="6">
        <f t="shared" si="1"/>
        <v>0</v>
      </c>
      <c r="H49" s="6">
        <f t="shared" si="2"/>
        <v>0</v>
      </c>
      <c r="I49" s="6">
        <f t="shared" si="5"/>
        <v>600839.70853560383</v>
      </c>
      <c r="J49" t="b">
        <f t="shared" si="6"/>
        <v>0</v>
      </c>
    </row>
    <row r="50" spans="1:10" x14ac:dyDescent="0.25">
      <c r="A50">
        <f>IF(ROWS($A$33:A50)+Current_Age-1&lt;Retirement_Age+Retirement_Years+Years_Before_Closing,ROWS($A$33:A50)+Current_Age-1,NA())</f>
        <v>57</v>
      </c>
      <c r="B50" s="6" cm="1">
        <f t="array" ref="B50">_xlfn.IFS(A50&lt;Retirement_Age,Current_Income*(1+Inflation_Inome_Increase)^(A50-Current_Age),A50&gt;0,0,A50=NA(),NA())</f>
        <v>82642.381613587539</v>
      </c>
      <c r="C50" s="6">
        <f t="shared" si="3"/>
        <v>600839.70853560383</v>
      </c>
      <c r="D50" s="6" cm="1">
        <f t="array" ref="D50">_xlfn.IFS(A50&lt;Retirement_Age,C50*Investment_Return,A50&lt;(Retirement_Age+Retirement_Years),C50*Retirement_Investment_Return,A50&gt;=Retirement_Age+Retirement_Years,C50*Post_Retirement_Return)</f>
        <v>37552.481783475239</v>
      </c>
      <c r="E50" s="6">
        <f t="shared" si="4"/>
        <v>15000</v>
      </c>
      <c r="F50" s="6">
        <f t="shared" si="0"/>
        <v>0</v>
      </c>
      <c r="G50" s="6">
        <f t="shared" si="1"/>
        <v>0</v>
      </c>
      <c r="H50" s="6">
        <f t="shared" si="2"/>
        <v>0</v>
      </c>
      <c r="I50" s="6">
        <f t="shared" si="5"/>
        <v>653392.19031907909</v>
      </c>
      <c r="J50" t="b">
        <f t="shared" si="6"/>
        <v>0</v>
      </c>
    </row>
    <row r="51" spans="1:10" x14ac:dyDescent="0.25">
      <c r="A51">
        <f>IF(ROWS($A$33:A51)+Current_Age-1&lt;Retirement_Age+Retirement_Years+Years_Before_Closing,ROWS($A$33:A51)+Current_Age-1,NA())</f>
        <v>58</v>
      </c>
      <c r="B51" s="6" cm="1">
        <f t="array" ref="B51">_xlfn.IFS(A51&lt;Retirement_Age,Current_Income*(1+Inflation_Inome_Increase)^(A51-Current_Age),A51&gt;0,0,A51=NA(),NA())</f>
        <v>85121.653061995166</v>
      </c>
      <c r="C51" s="6">
        <f t="shared" si="3"/>
        <v>653392.19031907909</v>
      </c>
      <c r="D51" s="6" cm="1">
        <f t="array" ref="D51">_xlfn.IFS(A51&lt;Retirement_Age,C51*Investment_Return,A51&lt;(Retirement_Age+Retirement_Years),C51*Retirement_Investment_Return,A51&gt;=Retirement_Age+Retirement_Years,C51*Post_Retirement_Return)</f>
        <v>40837.011894942443</v>
      </c>
      <c r="E51" s="6">
        <f t="shared" si="4"/>
        <v>15000</v>
      </c>
      <c r="F51" s="6">
        <f t="shared" si="0"/>
        <v>0</v>
      </c>
      <c r="G51" s="6">
        <f t="shared" si="1"/>
        <v>0</v>
      </c>
      <c r="H51" s="6">
        <f t="shared" si="2"/>
        <v>0</v>
      </c>
      <c r="I51" s="6">
        <f t="shared" si="5"/>
        <v>709229.20221402158</v>
      </c>
      <c r="J51" t="b">
        <f t="shared" si="6"/>
        <v>0</v>
      </c>
    </row>
    <row r="52" spans="1:10" x14ac:dyDescent="0.25">
      <c r="A52">
        <f>IF(ROWS($A$33:A52)+Current_Age-1&lt;Retirement_Age+Retirement_Years+Years_Before_Closing,ROWS($A$33:A52)+Current_Age-1,NA())</f>
        <v>59</v>
      </c>
      <c r="B52" s="6" cm="1">
        <f t="array" ref="B52">_xlfn.IFS(A52&lt;Retirement_Age,Current_Income*(1+Inflation_Inome_Increase)^(A52-Current_Age),A52&gt;0,0,A52=NA(),NA())</f>
        <v>87675.302653855018</v>
      </c>
      <c r="C52" s="6">
        <f t="shared" si="3"/>
        <v>709229.20221402158</v>
      </c>
      <c r="D52" s="6" cm="1">
        <f t="array" ref="D52">_xlfn.IFS(A52&lt;Retirement_Age,C52*Investment_Return,A52&lt;(Retirement_Age+Retirement_Years),C52*Retirement_Investment_Return,A52&gt;=Retirement_Age+Retirement_Years,C52*Post_Retirement_Return)</f>
        <v>44326.825138376349</v>
      </c>
      <c r="E52" s="6">
        <f t="shared" si="4"/>
        <v>15000</v>
      </c>
      <c r="F52" s="6">
        <f t="shared" si="0"/>
        <v>0</v>
      </c>
      <c r="G52" s="6">
        <f t="shared" si="1"/>
        <v>0</v>
      </c>
      <c r="H52" s="6">
        <f t="shared" si="2"/>
        <v>0</v>
      </c>
      <c r="I52" s="6">
        <f t="shared" si="5"/>
        <v>768556.02735239791</v>
      </c>
      <c r="J52" t="b">
        <f t="shared" si="6"/>
        <v>0</v>
      </c>
    </row>
    <row r="53" spans="1:10" x14ac:dyDescent="0.25">
      <c r="A53">
        <f>IF(ROWS($A$33:A53)+Current_Age-1&lt;Retirement_Age+Retirement_Years+Years_Before_Closing,ROWS($A$33:A53)+Current_Age-1,NA())</f>
        <v>60</v>
      </c>
      <c r="B53" s="6" cm="1">
        <f t="array" ref="B53">_xlfn.IFS(A53&lt;Retirement_Age,Current_Income*(1+Inflation_Inome_Increase)^(A53-Current_Age),A53&gt;0,0,A53=NA(),NA())</f>
        <v>90305.561733470662</v>
      </c>
      <c r="C53" s="6">
        <f t="shared" si="3"/>
        <v>768556.02735239791</v>
      </c>
      <c r="D53" s="6" cm="1">
        <f t="array" ref="D53">_xlfn.IFS(A53&lt;Retirement_Age,C53*Investment_Return,A53&lt;(Retirement_Age+Retirement_Years),C53*Retirement_Investment_Return,A53&gt;=Retirement_Age+Retirement_Years,C53*Post_Retirement_Return)</f>
        <v>48034.75170952487</v>
      </c>
      <c r="E53" s="6">
        <f t="shared" si="4"/>
        <v>15000</v>
      </c>
      <c r="F53" s="6">
        <f t="shared" si="0"/>
        <v>0</v>
      </c>
      <c r="G53" s="6">
        <f t="shared" si="1"/>
        <v>0</v>
      </c>
      <c r="H53" s="6">
        <f t="shared" si="2"/>
        <v>0</v>
      </c>
      <c r="I53" s="6">
        <f t="shared" si="5"/>
        <v>831590.7790619228</v>
      </c>
      <c r="J53" t="b">
        <f t="shared" si="6"/>
        <v>0</v>
      </c>
    </row>
    <row r="54" spans="1:10" x14ac:dyDescent="0.25">
      <c r="A54">
        <f>IF(ROWS($A$33:A54)+Current_Age-1&lt;Retirement_Age+Retirement_Years+Years_Before_Closing,ROWS($A$33:A54)+Current_Age-1,NA())</f>
        <v>61</v>
      </c>
      <c r="B54" s="6" cm="1">
        <f t="array" ref="B54">_xlfn.IFS(A54&lt;Retirement_Age,Current_Income*(1+Inflation_Inome_Increase)^(A54-Current_Age),A54&gt;0,0,A54=NA(),NA())</f>
        <v>93014.728585474775</v>
      </c>
      <c r="C54" s="6">
        <f t="shared" si="3"/>
        <v>831590.7790619228</v>
      </c>
      <c r="D54" s="6" cm="1">
        <f t="array" ref="D54">_xlfn.IFS(A54&lt;Retirement_Age,C54*Investment_Return,A54&lt;(Retirement_Age+Retirement_Years),C54*Retirement_Investment_Return,A54&gt;=Retirement_Age+Retirement_Years,C54*Post_Retirement_Return)</f>
        <v>51974.423691370175</v>
      </c>
      <c r="E54" s="6">
        <f t="shared" si="4"/>
        <v>15000</v>
      </c>
      <c r="F54" s="6">
        <f t="shared" si="0"/>
        <v>0</v>
      </c>
      <c r="G54" s="6">
        <f t="shared" si="1"/>
        <v>0</v>
      </c>
      <c r="H54" s="6">
        <f t="shared" si="2"/>
        <v>0</v>
      </c>
      <c r="I54" s="6">
        <f t="shared" si="5"/>
        <v>898565.20275329298</v>
      </c>
      <c r="J54" t="b">
        <f t="shared" si="6"/>
        <v>0</v>
      </c>
    </row>
    <row r="55" spans="1:10" x14ac:dyDescent="0.25">
      <c r="A55">
        <f>IF(ROWS($A$33:A55)+Current_Age-1&lt;Retirement_Age+Retirement_Years+Years_Before_Closing,ROWS($A$33:A55)+Current_Age-1,NA())</f>
        <v>62</v>
      </c>
      <c r="B55" s="6" cm="1">
        <f t="array" ref="B55">_xlfn.IFS(A55&lt;Retirement_Age,Current_Income*(1+Inflation_Inome_Increase)^(A55-Current_Age),A55&gt;0,0,A55=NA(),NA())</f>
        <v>95805.170443039024</v>
      </c>
      <c r="C55" s="6">
        <f t="shared" si="3"/>
        <v>898565.20275329298</v>
      </c>
      <c r="D55" s="6" cm="1">
        <f t="array" ref="D55">_xlfn.IFS(A55&lt;Retirement_Age,C55*Investment_Return,A55&lt;(Retirement_Age+Retirement_Years),C55*Retirement_Investment_Return,A55&gt;=Retirement_Age+Retirement_Years,C55*Post_Retirement_Return)</f>
        <v>56160.325172080811</v>
      </c>
      <c r="E55" s="6">
        <f t="shared" si="4"/>
        <v>15000</v>
      </c>
      <c r="F55" s="6">
        <f t="shared" si="0"/>
        <v>0</v>
      </c>
      <c r="G55" s="6">
        <f t="shared" si="1"/>
        <v>0</v>
      </c>
      <c r="H55" s="6">
        <f t="shared" si="2"/>
        <v>0</v>
      </c>
      <c r="I55" s="6">
        <f t="shared" si="5"/>
        <v>969725.52792537375</v>
      </c>
      <c r="J55" t="b">
        <f t="shared" si="6"/>
        <v>0</v>
      </c>
    </row>
    <row r="56" spans="1:10" x14ac:dyDescent="0.25">
      <c r="A56">
        <f>IF(ROWS($A$33:A56)+Current_Age-1&lt;Retirement_Age+Retirement_Years+Years_Before_Closing,ROWS($A$33:A56)+Current_Age-1,NA())</f>
        <v>63</v>
      </c>
      <c r="B56" s="6" cm="1">
        <f t="array" ref="B56">_xlfn.IFS(A56&lt;Retirement_Age,Current_Income*(1+Inflation_Inome_Increase)^(A56-Current_Age),A56&gt;0,0,A56=NA(),NA())</f>
        <v>98679.325556330194</v>
      </c>
      <c r="C56" s="6">
        <f t="shared" si="3"/>
        <v>969725.52792537375</v>
      </c>
      <c r="D56" s="6" cm="1">
        <f t="array" ref="D56">_xlfn.IFS(A56&lt;Retirement_Age,C56*Investment_Return,A56&lt;(Retirement_Age+Retirement_Years),C56*Retirement_Investment_Return,A56&gt;=Retirement_Age+Retirement_Years,C56*Post_Retirement_Return)</f>
        <v>60607.84549533586</v>
      </c>
      <c r="E56" s="6">
        <f t="shared" si="4"/>
        <v>15000</v>
      </c>
      <c r="F56" s="6">
        <f t="shared" si="0"/>
        <v>0</v>
      </c>
      <c r="G56" s="6">
        <f t="shared" si="1"/>
        <v>0</v>
      </c>
      <c r="H56" s="6">
        <f t="shared" si="2"/>
        <v>0</v>
      </c>
      <c r="I56" s="6">
        <f t="shared" si="5"/>
        <v>1045333.3734207096</v>
      </c>
      <c r="J56" t="b">
        <f t="shared" si="6"/>
        <v>0</v>
      </c>
    </row>
    <row r="57" spans="1:10" x14ac:dyDescent="0.25">
      <c r="A57">
        <f>IF(ROWS($A$33:A57)+Current_Age-1&lt;Retirement_Age+Retirement_Years+Years_Before_Closing,ROWS($A$33:A57)+Current_Age-1,NA())</f>
        <v>64</v>
      </c>
      <c r="B57" s="6" cm="1">
        <f t="array" ref="B57">_xlfn.IFS(A57&lt;Retirement_Age,Current_Income*(1+Inflation_Inome_Increase)^(A57-Current_Age),A57&gt;0,0,A57=NA(),NA())</f>
        <v>101639.70532302008</v>
      </c>
      <c r="C57" s="6">
        <f t="shared" si="3"/>
        <v>1045333.3734207096</v>
      </c>
      <c r="D57" s="6" cm="1">
        <f t="array" ref="D57">_xlfn.IFS(A57&lt;Retirement_Age,C57*Investment_Return,A57&lt;(Retirement_Age+Retirement_Years),C57*Retirement_Investment_Return,A57&gt;=Retirement_Age+Retirement_Years,C57*Post_Retirement_Return)</f>
        <v>65333.335838794352</v>
      </c>
      <c r="E57" s="6">
        <f t="shared" si="4"/>
        <v>15000</v>
      </c>
      <c r="F57" s="6">
        <f t="shared" si="0"/>
        <v>0</v>
      </c>
      <c r="G57" s="6">
        <f t="shared" si="1"/>
        <v>0</v>
      </c>
      <c r="H57" s="6">
        <f t="shared" si="2"/>
        <v>0</v>
      </c>
      <c r="I57" s="6">
        <f t="shared" si="5"/>
        <v>1125666.709259504</v>
      </c>
      <c r="J57" t="b">
        <f t="shared" si="6"/>
        <v>0</v>
      </c>
    </row>
    <row r="58" spans="1:10" x14ac:dyDescent="0.25">
      <c r="A58">
        <f>IF(ROWS($A$33:A58)+Current_Age-1&lt;Retirement_Age+Retirement_Years+Years_Before_Closing,ROWS($A$33:A58)+Current_Age-1,NA())</f>
        <v>65</v>
      </c>
      <c r="B58" s="6" cm="1">
        <f t="array" ref="B58">_xlfn.IFS(A58&lt;Retirement_Age,Current_Income*(1+Inflation_Inome_Increase)^(A58-Current_Age),A58&gt;0,0,A58=NA(),NA())</f>
        <v>0</v>
      </c>
      <c r="C58" s="6">
        <f t="shared" si="3"/>
        <v>1125666.709259504</v>
      </c>
      <c r="D58" s="6" cm="1">
        <f t="array" ref="D58">_xlfn.IFS(A58&lt;Retirement_Age,C58*Investment_Return,A58&lt;(Retirement_Age+Retirement_Years),C58*Retirement_Investment_Return,A58&gt;=Retirement_Age+Retirement_Years,C58*Post_Retirement_Return)</f>
        <v>70354.169328718999</v>
      </c>
      <c r="E58" s="6">
        <f t="shared" si="4"/>
        <v>0</v>
      </c>
      <c r="F58" s="6">
        <f t="shared" si="0"/>
        <v>78516.672362033016</v>
      </c>
      <c r="G58" s="6">
        <f t="shared" si="1"/>
        <v>0</v>
      </c>
      <c r="H58" s="6">
        <f t="shared" si="2"/>
        <v>78516.672362033016</v>
      </c>
      <c r="I58" s="6">
        <f t="shared" si="5"/>
        <v>1117504.2062261899</v>
      </c>
      <c r="J58" t="b">
        <f t="shared" si="6"/>
        <v>0</v>
      </c>
    </row>
    <row r="59" spans="1:10" x14ac:dyDescent="0.25">
      <c r="A59">
        <f>IF(ROWS($A$33:A59)+Current_Age-1&lt;Retirement_Age+Retirement_Years+Years_Before_Closing,ROWS($A$33:A59)+Current_Age-1,NA())</f>
        <v>66</v>
      </c>
      <c r="B59" s="6" cm="1">
        <f t="array" ref="B59">_xlfn.IFS(A59&lt;Retirement_Age,Current_Income*(1+Inflation_Inome_Increase)^(A59-Current_Age),A59&gt;0,0,A59=NA(),NA())</f>
        <v>0</v>
      </c>
      <c r="C59" s="6">
        <f t="shared" si="3"/>
        <v>1117504.2062261899</v>
      </c>
      <c r="D59" s="6" cm="1">
        <f t="array" ref="D59">_xlfn.IFS(A59&lt;Retirement_Age,C59*Investment_Return,A59&lt;(Retirement_Age+Retirement_Years),C59*Retirement_Investment_Return,A59&gt;=Retirement_Age+Retirement_Years,C59*Post_Retirement_Return)</f>
        <v>69844.012889136866</v>
      </c>
      <c r="E59" s="6">
        <f t="shared" si="4"/>
        <v>0</v>
      </c>
      <c r="F59" s="6">
        <f t="shared" si="0"/>
        <v>80872.172532894023</v>
      </c>
      <c r="G59" s="6">
        <f t="shared" si="1"/>
        <v>0</v>
      </c>
      <c r="H59" s="6">
        <f t="shared" si="2"/>
        <v>80872.172532894023</v>
      </c>
      <c r="I59" s="6">
        <f t="shared" si="5"/>
        <v>1106476.0465824327</v>
      </c>
      <c r="J59" t="b">
        <f t="shared" si="6"/>
        <v>0</v>
      </c>
    </row>
    <row r="60" spans="1:10" x14ac:dyDescent="0.25">
      <c r="A60">
        <f>IF(ROWS($A$33:A60)+Current_Age-1&lt;Retirement_Age+Retirement_Years+Years_Before_Closing,ROWS($A$33:A60)+Current_Age-1,NA())</f>
        <v>67</v>
      </c>
      <c r="B60" s="6" cm="1">
        <f t="array" ref="B60">_xlfn.IFS(A60&lt;Retirement_Age,Current_Income*(1+Inflation_Inome_Increase)^(A60-Current_Age),A60&gt;0,0,A60=NA(),NA())</f>
        <v>0</v>
      </c>
      <c r="C60" s="6">
        <f t="shared" si="3"/>
        <v>1106476.0465824327</v>
      </c>
      <c r="D60" s="6" cm="1">
        <f t="array" ref="D60">_xlfn.IFS(A60&lt;Retirement_Age,C60*Investment_Return,A60&lt;(Retirement_Age+Retirement_Years),C60*Retirement_Investment_Return,A60&gt;=Retirement_Age+Retirement_Years,C60*Post_Retirement_Return)</f>
        <v>69154.752911402044</v>
      </c>
      <c r="E60" s="6">
        <f t="shared" si="4"/>
        <v>0</v>
      </c>
      <c r="F60" s="6">
        <f t="shared" si="0"/>
        <v>83298.337708880834</v>
      </c>
      <c r="G60" s="6">
        <f t="shared" si="1"/>
        <v>0</v>
      </c>
      <c r="H60" s="6">
        <f t="shared" si="2"/>
        <v>83298.337708880834</v>
      </c>
      <c r="I60" s="6">
        <f t="shared" si="5"/>
        <v>1092332.4617849539</v>
      </c>
      <c r="J60" t="b">
        <f t="shared" si="6"/>
        <v>0</v>
      </c>
    </row>
    <row r="61" spans="1:10" x14ac:dyDescent="0.25">
      <c r="A61">
        <f>IF(ROWS($A$33:A61)+Current_Age-1&lt;Retirement_Age+Retirement_Years+Years_Before_Closing,ROWS($A$33:A61)+Current_Age-1,NA())</f>
        <v>68</v>
      </c>
      <c r="B61" s="6" cm="1">
        <f t="array" ref="B61">_xlfn.IFS(A61&lt;Retirement_Age,Current_Income*(1+Inflation_Inome_Increase)^(A61-Current_Age),A61&gt;0,0,A61=NA(),NA())</f>
        <v>0</v>
      </c>
      <c r="C61" s="6">
        <f t="shared" si="3"/>
        <v>1092332.4617849539</v>
      </c>
      <c r="D61" s="6" cm="1">
        <f t="array" ref="D61">_xlfn.IFS(A61&lt;Retirement_Age,C61*Investment_Return,A61&lt;(Retirement_Age+Retirement_Years),C61*Retirement_Investment_Return,A61&gt;=Retirement_Age+Retirement_Years,C61*Post_Retirement_Return)</f>
        <v>68270.778861559622</v>
      </c>
      <c r="E61" s="6">
        <f t="shared" si="4"/>
        <v>0</v>
      </c>
      <c r="F61" s="6">
        <f t="shared" si="0"/>
        <v>85797.287840147255</v>
      </c>
      <c r="G61" s="6">
        <f t="shared" si="1"/>
        <v>0</v>
      </c>
      <c r="H61" s="6">
        <f t="shared" si="2"/>
        <v>85797.287840147255</v>
      </c>
      <c r="I61" s="6">
        <f t="shared" si="5"/>
        <v>1074805.9528063664</v>
      </c>
      <c r="J61" t="b">
        <f t="shared" si="6"/>
        <v>0</v>
      </c>
    </row>
    <row r="62" spans="1:10" x14ac:dyDescent="0.25">
      <c r="A62">
        <f>IF(ROWS($A$33:A62)+Current_Age-1&lt;Retirement_Age+Retirement_Years+Years_Before_Closing,ROWS($A$33:A62)+Current_Age-1,NA())</f>
        <v>69</v>
      </c>
      <c r="B62" s="6" cm="1">
        <f t="array" ref="B62">_xlfn.IFS(A62&lt;Retirement_Age,Current_Income*(1+Inflation_Inome_Increase)^(A62-Current_Age),A62&gt;0,0,A62=NA(),NA())</f>
        <v>0</v>
      </c>
      <c r="C62" s="6">
        <f t="shared" si="3"/>
        <v>1074805.9528063664</v>
      </c>
      <c r="D62" s="6" cm="1">
        <f t="array" ref="D62">_xlfn.IFS(A62&lt;Retirement_Age,C62*Investment_Return,A62&lt;(Retirement_Age+Retirement_Years),C62*Retirement_Investment_Return,A62&gt;=Retirement_Age+Retirement_Years,C62*Post_Retirement_Return)</f>
        <v>67175.372050397898</v>
      </c>
      <c r="E62" s="6">
        <f t="shared" si="4"/>
        <v>0</v>
      </c>
      <c r="F62" s="6">
        <f t="shared" si="0"/>
        <v>88371.206475351661</v>
      </c>
      <c r="G62" s="6">
        <f t="shared" si="1"/>
        <v>0</v>
      </c>
      <c r="H62" s="6">
        <f t="shared" si="2"/>
        <v>88371.206475351661</v>
      </c>
      <c r="I62" s="6">
        <f t="shared" si="5"/>
        <v>1053610.1183814125</v>
      </c>
      <c r="J62" t="b">
        <f t="shared" si="6"/>
        <v>0</v>
      </c>
    </row>
    <row r="63" spans="1:10" x14ac:dyDescent="0.25">
      <c r="A63">
        <f>IF(ROWS($A$33:A63)+Current_Age-1&lt;Retirement_Age+Retirement_Years+Years_Before_Closing,ROWS($A$33:A63)+Current_Age-1,NA())</f>
        <v>70</v>
      </c>
      <c r="B63" s="6" cm="1">
        <f t="array" ref="B63">_xlfn.IFS(A63&lt;Retirement_Age,Current_Income*(1+Inflation_Inome_Increase)^(A63-Current_Age),A63&gt;0,0,A63=NA(),NA())</f>
        <v>0</v>
      </c>
      <c r="C63" s="6">
        <f t="shared" si="3"/>
        <v>1053610.1183814125</v>
      </c>
      <c r="D63" s="6" cm="1">
        <f t="array" ref="D63">_xlfn.IFS(A63&lt;Retirement_Age,C63*Investment_Return,A63&lt;(Retirement_Age+Retirement_Years),C63*Retirement_Investment_Return,A63&gt;=Retirement_Age+Retirement_Years,C63*Post_Retirement_Return)</f>
        <v>65850.632398838279</v>
      </c>
      <c r="E63" s="6">
        <f t="shared" si="4"/>
        <v>0</v>
      </c>
      <c r="F63" s="6">
        <f t="shared" si="0"/>
        <v>91022.342669612204</v>
      </c>
      <c r="G63" s="6">
        <f t="shared" si="1"/>
        <v>0</v>
      </c>
      <c r="H63" s="6">
        <f t="shared" si="2"/>
        <v>91022.342669612204</v>
      </c>
      <c r="I63" s="6">
        <f t="shared" si="5"/>
        <v>1028438.4081106384</v>
      </c>
      <c r="J63" t="b">
        <f t="shared" si="6"/>
        <v>0</v>
      </c>
    </row>
    <row r="64" spans="1:10" x14ac:dyDescent="0.25">
      <c r="A64">
        <f>IF(ROWS($A$33:A64)+Current_Age-1&lt;Retirement_Age+Retirement_Years+Years_Before_Closing,ROWS($A$33:A64)+Current_Age-1,NA())</f>
        <v>71</v>
      </c>
      <c r="B64" s="6" cm="1">
        <f t="array" ref="B64">_xlfn.IFS(A64&lt;Retirement_Age,Current_Income*(1+Inflation_Inome_Increase)^(A64-Current_Age),A64&gt;0,0,A64=NA(),NA())</f>
        <v>0</v>
      </c>
      <c r="C64" s="6">
        <f t="shared" si="3"/>
        <v>1028438.4081106384</v>
      </c>
      <c r="D64" s="6" cm="1">
        <f t="array" ref="D64">_xlfn.IFS(A64&lt;Retirement_Age,C64*Investment_Return,A64&lt;(Retirement_Age+Retirement_Years),C64*Retirement_Investment_Return,A64&gt;=Retirement_Age+Retirement_Years,C64*Post_Retirement_Return)</f>
        <v>64277.400506914899</v>
      </c>
      <c r="E64" s="6">
        <f t="shared" si="4"/>
        <v>0</v>
      </c>
      <c r="F64" s="6">
        <f t="shared" si="0"/>
        <v>93753.012949700598</v>
      </c>
      <c r="G64" s="6">
        <f t="shared" si="1"/>
        <v>0</v>
      </c>
      <c r="H64" s="6">
        <f t="shared" si="2"/>
        <v>93753.012949700598</v>
      </c>
      <c r="I64" s="6">
        <f t="shared" si="5"/>
        <v>998962.79566785262</v>
      </c>
      <c r="J64" t="b">
        <f t="shared" si="6"/>
        <v>0</v>
      </c>
    </row>
    <row r="65" spans="1:10" x14ac:dyDescent="0.25">
      <c r="A65">
        <f>IF(ROWS($A$33:A65)+Current_Age-1&lt;Retirement_Age+Retirement_Years+Years_Before_Closing,ROWS($A$33:A65)+Current_Age-1,NA())</f>
        <v>72</v>
      </c>
      <c r="B65" s="6" cm="1">
        <f t="array" ref="B65">_xlfn.IFS(A65&lt;Retirement_Age,Current_Income*(1+Inflation_Inome_Increase)^(A65-Current_Age),A65&gt;0,0,A65=NA(),NA())</f>
        <v>0</v>
      </c>
      <c r="C65" s="6">
        <f t="shared" si="3"/>
        <v>998962.79566785262</v>
      </c>
      <c r="D65" s="6" cm="1">
        <f t="array" ref="D65">_xlfn.IFS(A65&lt;Retirement_Age,C65*Investment_Return,A65&lt;(Retirement_Age+Retirement_Years),C65*Retirement_Investment_Return,A65&gt;=Retirement_Age+Retirement_Years,C65*Post_Retirement_Return)</f>
        <v>62435.174729240789</v>
      </c>
      <c r="E65" s="6">
        <f t="shared" si="4"/>
        <v>0</v>
      </c>
      <c r="F65" s="6">
        <f t="shared" ref="F65:F96" si="7">IF(A65&lt;Retirement_Age,0,Current_Income*(1+Inflation_Inome_Increase)^(A65-Current_Age)*Income_Replacement)</f>
        <v>96565.603338191606</v>
      </c>
      <c r="G65" s="6">
        <f t="shared" ref="G65:G96" si="8">IF(A65&lt;Retirement_Age,0,Pension*(1+Pension_Increase)^(A65-Retirement_Age))</f>
        <v>0</v>
      </c>
      <c r="H65" s="6">
        <f t="shared" ref="H65:H96" si="9">IF(A65&lt;Retirement_Age,0,F65-G65)</f>
        <v>96565.603338191606</v>
      </c>
      <c r="I65" s="6">
        <f t="shared" si="5"/>
        <v>964832.3670589017</v>
      </c>
      <c r="J65" t="b">
        <f t="shared" si="6"/>
        <v>0</v>
      </c>
    </row>
    <row r="66" spans="1:10" x14ac:dyDescent="0.25">
      <c r="A66">
        <f>IF(ROWS($A$33:A66)+Current_Age-1&lt;Retirement_Age+Retirement_Years+Years_Before_Closing,ROWS($A$33:A66)+Current_Age-1,NA())</f>
        <v>73</v>
      </c>
      <c r="B66" s="6" cm="1">
        <f t="array" ref="B66">_xlfn.IFS(A66&lt;Retirement_Age,Current_Income*(1+Inflation_Inome_Increase)^(A66-Current_Age),A66&gt;0,0,A66=NA(),NA())</f>
        <v>0</v>
      </c>
      <c r="C66" s="6">
        <f t="shared" ref="C66:C97" si="10">IF(A66&lt;Retirement_Age+Retirement_Years,I65,NA())</f>
        <v>964832.3670589017</v>
      </c>
      <c r="D66" s="6" cm="1">
        <f t="array" ref="D66">_xlfn.IFS(A66&lt;Retirement_Age,C66*Investment_Return,A66&lt;(Retirement_Age+Retirement_Years),C66*Retirement_Investment_Return,A66&gt;=Retirement_Age+Retirement_Years,C66*Post_Retirement_Return)</f>
        <v>60302.022941181356</v>
      </c>
      <c r="E66" s="6">
        <f t="shared" ref="E66:E97" si="11">IF(A66&lt;Retirement_Age,Annual_Saving_Amount*(1+Saving_Increase)^(A66-Current_Age),0)</f>
        <v>0</v>
      </c>
      <c r="F66" s="6">
        <f t="shared" si="7"/>
        <v>99462.571438337342</v>
      </c>
      <c r="G66" s="6">
        <f t="shared" si="8"/>
        <v>0</v>
      </c>
      <c r="H66" s="6">
        <f t="shared" si="9"/>
        <v>99462.571438337342</v>
      </c>
      <c r="I66" s="6">
        <f t="shared" si="5"/>
        <v>925671.81856174569</v>
      </c>
      <c r="J66" t="b">
        <f t="shared" si="6"/>
        <v>0</v>
      </c>
    </row>
    <row r="67" spans="1:10" x14ac:dyDescent="0.25">
      <c r="A67">
        <f>IF(ROWS($A$33:A67)+Current_Age-1&lt;Retirement_Age+Retirement_Years+Years_Before_Closing,ROWS($A$33:A67)+Current_Age-1,NA())</f>
        <v>74</v>
      </c>
      <c r="B67" s="6" cm="1">
        <f t="array" ref="B67">_xlfn.IFS(A67&lt;Retirement_Age,Current_Income*(1+Inflation_Inome_Increase)^(A67-Current_Age),A67&gt;0,0,A67=NA(),NA())</f>
        <v>0</v>
      </c>
      <c r="C67" s="6">
        <f t="shared" si="10"/>
        <v>925671.81856174569</v>
      </c>
      <c r="D67" s="6" cm="1">
        <f t="array" ref="D67">_xlfn.IFS(A67&lt;Retirement_Age,C67*Investment_Return,A67&lt;(Retirement_Age+Retirement_Years),C67*Retirement_Investment_Return,A67&gt;=Retirement_Age+Retirement_Years,C67*Post_Retirement_Return)</f>
        <v>57854.488660109106</v>
      </c>
      <c r="E67" s="6">
        <f t="shared" si="11"/>
        <v>0</v>
      </c>
      <c r="F67" s="6">
        <f t="shared" si="7"/>
        <v>102446.44858148746</v>
      </c>
      <c r="G67" s="6">
        <f t="shared" si="8"/>
        <v>0</v>
      </c>
      <c r="H67" s="6">
        <f t="shared" si="9"/>
        <v>102446.44858148746</v>
      </c>
      <c r="I67" s="6">
        <f t="shared" si="5"/>
        <v>881079.8586403674</v>
      </c>
      <c r="J67" t="b">
        <f t="shared" si="6"/>
        <v>0</v>
      </c>
    </row>
    <row r="68" spans="1:10" x14ac:dyDescent="0.25">
      <c r="A68">
        <f>IF(ROWS($A$33:A68)+Current_Age-1&lt;Retirement_Age+Retirement_Years+Years_Before_Closing,ROWS($A$33:A68)+Current_Age-1,NA())</f>
        <v>75</v>
      </c>
      <c r="B68" s="6" cm="1">
        <f t="array" ref="B68">_xlfn.IFS(A68&lt;Retirement_Age,Current_Income*(1+Inflation_Inome_Increase)^(A68-Current_Age),A68&gt;0,0,A68=NA(),NA())</f>
        <v>0</v>
      </c>
      <c r="C68" s="6">
        <f t="shared" si="10"/>
        <v>881079.8586403674</v>
      </c>
      <c r="D68" s="6" cm="1">
        <f t="array" ref="D68">_xlfn.IFS(A68&lt;Retirement_Age,C68*Investment_Return,A68&lt;(Retirement_Age+Retirement_Years),C68*Retirement_Investment_Return,A68&gt;=Retirement_Age+Retirement_Years,C68*Post_Retirement_Return)</f>
        <v>55067.491165022962</v>
      </c>
      <c r="E68" s="6">
        <f t="shared" si="11"/>
        <v>0</v>
      </c>
      <c r="F68" s="6">
        <f t="shared" si="7"/>
        <v>105519.84203893211</v>
      </c>
      <c r="G68" s="6">
        <f t="shared" si="8"/>
        <v>0</v>
      </c>
      <c r="H68" s="6">
        <f t="shared" si="9"/>
        <v>105519.84203893211</v>
      </c>
      <c r="I68" s="6">
        <f t="shared" si="5"/>
        <v>830627.50776645821</v>
      </c>
      <c r="J68" t="b">
        <f t="shared" si="6"/>
        <v>0</v>
      </c>
    </row>
    <row r="69" spans="1:10" x14ac:dyDescent="0.25">
      <c r="A69">
        <f>IF(ROWS($A$33:A69)+Current_Age-1&lt;Retirement_Age+Retirement_Years+Years_Before_Closing,ROWS($A$33:A69)+Current_Age-1,NA())</f>
        <v>76</v>
      </c>
      <c r="B69" s="6" cm="1">
        <f t="array" ref="B69">_xlfn.IFS(A69&lt;Retirement_Age,Current_Income*(1+Inflation_Inome_Increase)^(A69-Current_Age),A69&gt;0,0,A69=NA(),NA())</f>
        <v>0</v>
      </c>
      <c r="C69" s="6">
        <f t="shared" si="10"/>
        <v>830627.50776645821</v>
      </c>
      <c r="D69" s="6" cm="1">
        <f t="array" ref="D69">_xlfn.IFS(A69&lt;Retirement_Age,C69*Investment_Return,A69&lt;(Retirement_Age+Retirement_Years),C69*Retirement_Investment_Return,A69&gt;=Retirement_Age+Retirement_Years,C69*Post_Retirement_Return)</f>
        <v>51914.219235403638</v>
      </c>
      <c r="E69" s="6">
        <f t="shared" si="11"/>
        <v>0</v>
      </c>
      <c r="F69" s="6">
        <f t="shared" si="7"/>
        <v>108685.43730010005</v>
      </c>
      <c r="G69" s="6">
        <f t="shared" si="8"/>
        <v>0</v>
      </c>
      <c r="H69" s="6">
        <f t="shared" si="9"/>
        <v>108685.43730010005</v>
      </c>
      <c r="I69" s="6">
        <f t="shared" si="5"/>
        <v>773856.28970176191</v>
      </c>
      <c r="J69" t="b">
        <f t="shared" si="6"/>
        <v>0</v>
      </c>
    </row>
    <row r="70" spans="1:10" x14ac:dyDescent="0.25">
      <c r="A70">
        <f>IF(ROWS($A$33:A70)+Current_Age-1&lt;Retirement_Age+Retirement_Years+Years_Before_Closing,ROWS($A$33:A70)+Current_Age-1,NA())</f>
        <v>77</v>
      </c>
      <c r="B70" s="6" cm="1">
        <f t="array" ref="B70">_xlfn.IFS(A70&lt;Retirement_Age,Current_Income*(1+Inflation_Inome_Increase)^(A70-Current_Age),A70&gt;0,0,A70=NA(),NA())</f>
        <v>0</v>
      </c>
      <c r="C70" s="6">
        <f t="shared" si="10"/>
        <v>773856.28970176191</v>
      </c>
      <c r="D70" s="6" cm="1">
        <f t="array" ref="D70">_xlfn.IFS(A70&lt;Retirement_Age,C70*Investment_Return,A70&lt;(Retirement_Age+Retirement_Years),C70*Retirement_Investment_Return,A70&gt;=Retirement_Age+Retirement_Years,C70*Post_Retirement_Return)</f>
        <v>48366.018106360119</v>
      </c>
      <c r="E70" s="6">
        <f t="shared" si="11"/>
        <v>0</v>
      </c>
      <c r="F70" s="6">
        <f t="shared" si="7"/>
        <v>111946.00041910305</v>
      </c>
      <c r="G70" s="6">
        <f t="shared" si="8"/>
        <v>0</v>
      </c>
      <c r="H70" s="6">
        <f t="shared" si="9"/>
        <v>111946.00041910305</v>
      </c>
      <c r="I70" s="6">
        <f t="shared" si="5"/>
        <v>710276.30738901894</v>
      </c>
      <c r="J70" t="b">
        <f t="shared" si="6"/>
        <v>0</v>
      </c>
    </row>
    <row r="71" spans="1:10" x14ac:dyDescent="0.25">
      <c r="A71">
        <f>IF(ROWS($A$33:A71)+Current_Age-1&lt;Retirement_Age+Retirement_Years+Years_Before_Closing,ROWS($A$33:A71)+Current_Age-1,NA())</f>
        <v>78</v>
      </c>
      <c r="B71" s="6" cm="1">
        <f t="array" ref="B71">_xlfn.IFS(A71&lt;Retirement_Age,Current_Income*(1+Inflation_Inome_Increase)^(A71-Current_Age),A71&gt;0,0,A71=NA(),NA())</f>
        <v>0</v>
      </c>
      <c r="C71" s="6">
        <f t="shared" si="10"/>
        <v>710276.30738901894</v>
      </c>
      <c r="D71" s="6" cm="1">
        <f t="array" ref="D71">_xlfn.IFS(A71&lt;Retirement_Age,C71*Investment_Return,A71&lt;(Retirement_Age+Retirement_Years),C71*Retirement_Investment_Return,A71&gt;=Retirement_Age+Retirement_Years,C71*Post_Retirement_Return)</f>
        <v>44392.269211813684</v>
      </c>
      <c r="E71" s="6">
        <f t="shared" si="11"/>
        <v>0</v>
      </c>
      <c r="F71" s="6">
        <f t="shared" si="7"/>
        <v>115304.38043167614</v>
      </c>
      <c r="G71" s="6">
        <f t="shared" si="8"/>
        <v>0</v>
      </c>
      <c r="H71" s="6">
        <f t="shared" si="9"/>
        <v>115304.38043167614</v>
      </c>
      <c r="I71" s="6">
        <f t="shared" si="5"/>
        <v>639364.19616915646</v>
      </c>
      <c r="J71" t="b">
        <f t="shared" si="6"/>
        <v>0</v>
      </c>
    </row>
    <row r="72" spans="1:10" x14ac:dyDescent="0.25">
      <c r="A72">
        <f>IF(ROWS($A$33:A72)+Current_Age-1&lt;Retirement_Age+Retirement_Years+Years_Before_Closing,ROWS($A$33:A72)+Current_Age-1,NA())</f>
        <v>79</v>
      </c>
      <c r="B72" s="6" cm="1">
        <f t="array" ref="B72">_xlfn.IFS(A72&lt;Retirement_Age,Current_Income*(1+Inflation_Inome_Increase)^(A72-Current_Age),A72&gt;0,0,A72=NA(),NA())</f>
        <v>0</v>
      </c>
      <c r="C72" s="6">
        <f t="shared" si="10"/>
        <v>639364.19616915646</v>
      </c>
      <c r="D72" s="6" cm="1">
        <f t="array" ref="D72">_xlfn.IFS(A72&lt;Retirement_Age,C72*Investment_Return,A72&lt;(Retirement_Age+Retirement_Years),C72*Retirement_Investment_Return,A72&gt;=Retirement_Age+Retirement_Years,C72*Post_Retirement_Return)</f>
        <v>39960.262260572279</v>
      </c>
      <c r="E72" s="6">
        <f t="shared" si="11"/>
        <v>0</v>
      </c>
      <c r="F72" s="6">
        <f t="shared" si="7"/>
        <v>118763.51184462644</v>
      </c>
      <c r="G72" s="6">
        <f t="shared" si="8"/>
        <v>0</v>
      </c>
      <c r="H72" s="6">
        <f t="shared" si="9"/>
        <v>118763.51184462644</v>
      </c>
      <c r="I72" s="6">
        <f t="shared" si="5"/>
        <v>560560.94658510236</v>
      </c>
      <c r="J72" t="b">
        <f t="shared" si="6"/>
        <v>0</v>
      </c>
    </row>
    <row r="73" spans="1:10" x14ac:dyDescent="0.25">
      <c r="A73">
        <f>IF(ROWS($A$33:A73)+Current_Age-1&lt;Retirement_Age+Retirement_Years+Years_Before_Closing,ROWS($A$33:A73)+Current_Age-1,NA())</f>
        <v>80</v>
      </c>
      <c r="B73" s="6" cm="1">
        <f t="array" ref="B73">_xlfn.IFS(A73&lt;Retirement_Age,Current_Income*(1+Inflation_Inome_Increase)^(A73-Current_Age),A73&gt;0,0,A73=NA(),NA())</f>
        <v>0</v>
      </c>
      <c r="C73" s="6">
        <f t="shared" si="10"/>
        <v>560560.94658510236</v>
      </c>
      <c r="D73" s="6" cm="1">
        <f t="array" ref="D73">_xlfn.IFS(A73&lt;Retirement_Age,C73*Investment_Return,A73&lt;(Retirement_Age+Retirement_Years),C73*Retirement_Investment_Return,A73&gt;=Retirement_Age+Retirement_Years,C73*Post_Retirement_Return)</f>
        <v>35035.059161568897</v>
      </c>
      <c r="E73" s="6">
        <f t="shared" si="11"/>
        <v>0</v>
      </c>
      <c r="F73" s="6">
        <f t="shared" si="7"/>
        <v>122326.4171999652</v>
      </c>
      <c r="G73" s="6">
        <f t="shared" si="8"/>
        <v>0</v>
      </c>
      <c r="H73" s="6">
        <f t="shared" si="9"/>
        <v>122326.4171999652</v>
      </c>
      <c r="I73" s="6">
        <f t="shared" si="5"/>
        <v>473269.58854670601</v>
      </c>
      <c r="J73" t="b">
        <f t="shared" si="6"/>
        <v>0</v>
      </c>
    </row>
    <row r="74" spans="1:10" x14ac:dyDescent="0.25">
      <c r="A74">
        <f>IF(ROWS($A$33:A74)+Current_Age-1&lt;Retirement_Age+Retirement_Years+Years_Before_Closing,ROWS($A$33:A74)+Current_Age-1,NA())</f>
        <v>81</v>
      </c>
      <c r="B74" s="6" cm="1">
        <f t="array" ref="B74">_xlfn.IFS(A74&lt;Retirement_Age,Current_Income*(1+Inflation_Inome_Increase)^(A74-Current_Age),A74&gt;0,0,A74=NA(),NA())</f>
        <v>0</v>
      </c>
      <c r="C74" s="6">
        <f t="shared" si="10"/>
        <v>473269.58854670601</v>
      </c>
      <c r="D74" s="6" cm="1">
        <f t="array" ref="D74">_xlfn.IFS(A74&lt;Retirement_Age,C74*Investment_Return,A74&lt;(Retirement_Age+Retirement_Years),C74*Retirement_Investment_Return,A74&gt;=Retirement_Age+Retirement_Years,C74*Post_Retirement_Return)</f>
        <v>29579.349284169126</v>
      </c>
      <c r="E74" s="6">
        <f t="shared" si="11"/>
        <v>0</v>
      </c>
      <c r="F74" s="6">
        <f t="shared" si="7"/>
        <v>125996.20971596416</v>
      </c>
      <c r="G74" s="6">
        <f t="shared" si="8"/>
        <v>0</v>
      </c>
      <c r="H74" s="6">
        <f t="shared" si="9"/>
        <v>125996.20971596416</v>
      </c>
      <c r="I74" s="6">
        <f t="shared" si="5"/>
        <v>376852.72811491101</v>
      </c>
      <c r="J74" t="b">
        <f t="shared" si="6"/>
        <v>0</v>
      </c>
    </row>
    <row r="75" spans="1:10" x14ac:dyDescent="0.25">
      <c r="A75">
        <f>IF(ROWS($A$33:A75)+Current_Age-1&lt;Retirement_Age+Retirement_Years+Years_Before_Closing,ROWS($A$33:A75)+Current_Age-1,NA())</f>
        <v>82</v>
      </c>
      <c r="B75" s="6" cm="1">
        <f t="array" ref="B75">_xlfn.IFS(A75&lt;Retirement_Age,Current_Income*(1+Inflation_Inome_Increase)^(A75-Current_Age),A75&gt;0,0,A75=NA(),NA())</f>
        <v>0</v>
      </c>
      <c r="C75" s="6">
        <f t="shared" si="10"/>
        <v>376852.72811491101</v>
      </c>
      <c r="D75" s="6" cm="1">
        <f t="array" ref="D75">_xlfn.IFS(A75&lt;Retirement_Age,C75*Investment_Return,A75&lt;(Retirement_Age+Retirement_Years),C75*Retirement_Investment_Return,A75&gt;=Retirement_Age+Retirement_Years,C75*Post_Retirement_Return)</f>
        <v>23553.295507181938</v>
      </c>
      <c r="E75" s="6">
        <f t="shared" si="11"/>
        <v>0</v>
      </c>
      <c r="F75" s="6">
        <f t="shared" si="7"/>
        <v>129776.09600744309</v>
      </c>
      <c r="G75" s="6">
        <f t="shared" si="8"/>
        <v>0</v>
      </c>
      <c r="H75" s="6">
        <f t="shared" si="9"/>
        <v>129776.09600744309</v>
      </c>
      <c r="I75" s="6">
        <f t="shared" si="5"/>
        <v>270629.92761464987</v>
      </c>
      <c r="J75" t="b">
        <f t="shared" si="6"/>
        <v>0</v>
      </c>
    </row>
    <row r="76" spans="1:10" x14ac:dyDescent="0.25">
      <c r="A76">
        <f>IF(ROWS($A$33:A76)+Current_Age-1&lt;Retirement_Age+Retirement_Years+Years_Before_Closing,ROWS($A$33:A76)+Current_Age-1,NA())</f>
        <v>83</v>
      </c>
      <c r="B76" s="6" cm="1">
        <f t="array" ref="B76">_xlfn.IFS(A76&lt;Retirement_Age,Current_Income*(1+Inflation_Inome_Increase)^(A76-Current_Age),A76&gt;0,0,A76=NA(),NA())</f>
        <v>0</v>
      </c>
      <c r="C76" s="6">
        <f t="shared" si="10"/>
        <v>270629.92761464987</v>
      </c>
      <c r="D76" s="6" cm="1">
        <f t="array" ref="D76">_xlfn.IFS(A76&lt;Retirement_Age,C76*Investment_Return,A76&lt;(Retirement_Age+Retirement_Years),C76*Retirement_Investment_Return,A76&gt;=Retirement_Age+Retirement_Years,C76*Post_Retirement_Return)</f>
        <v>16914.370475915617</v>
      </c>
      <c r="E76" s="6">
        <f t="shared" si="11"/>
        <v>0</v>
      </c>
      <c r="F76" s="6">
        <f t="shared" si="7"/>
        <v>133669.37888766639</v>
      </c>
      <c r="G76" s="6">
        <f t="shared" si="8"/>
        <v>0</v>
      </c>
      <c r="H76" s="6">
        <f t="shared" si="9"/>
        <v>133669.37888766639</v>
      </c>
      <c r="I76" s="6">
        <f t="shared" si="5"/>
        <v>153874.91920289909</v>
      </c>
      <c r="J76" t="b">
        <f t="shared" si="6"/>
        <v>0</v>
      </c>
    </row>
    <row r="77" spans="1:10" x14ac:dyDescent="0.25">
      <c r="A77">
        <f>IF(ROWS($A$33:A77)+Current_Age-1&lt;Retirement_Age+Retirement_Years+Years_Before_Closing,ROWS($A$33:A77)+Current_Age-1,NA())</f>
        <v>84</v>
      </c>
      <c r="B77" s="6" cm="1">
        <f t="array" ref="B77">_xlfn.IFS(A77&lt;Retirement_Age,Current_Income*(1+Inflation_Inome_Increase)^(A77-Current_Age),A77&gt;0,0,A77=NA(),NA())</f>
        <v>0</v>
      </c>
      <c r="C77" s="6">
        <f t="shared" si="10"/>
        <v>153874.91920289909</v>
      </c>
      <c r="D77" s="6" cm="1">
        <f t="array" ref="D77">_xlfn.IFS(A77&lt;Retirement_Age,C77*Investment_Return,A77&lt;(Retirement_Age+Retirement_Years),C77*Retirement_Investment_Return,A77&gt;=Retirement_Age+Retirement_Years,C77*Post_Retirement_Return)</f>
        <v>9617.1824501811934</v>
      </c>
      <c r="E77" s="6">
        <f t="shared" si="11"/>
        <v>0</v>
      </c>
      <c r="F77" s="6">
        <f t="shared" si="7"/>
        <v>137679.46025429637</v>
      </c>
      <c r="G77" s="6">
        <f t="shared" si="8"/>
        <v>0</v>
      </c>
      <c r="H77" s="6">
        <f t="shared" si="9"/>
        <v>137679.46025429637</v>
      </c>
      <c r="I77" s="6">
        <f t="shared" si="5"/>
        <v>25812.641398783919</v>
      </c>
      <c r="J77" t="b">
        <f t="shared" si="6"/>
        <v>0</v>
      </c>
    </row>
    <row r="78" spans="1:10" x14ac:dyDescent="0.25">
      <c r="A78" t="e">
        <f>IF(ROWS($A$33:A78)+Current_Age-1&lt;Retirement_Age+Retirement_Years+Years_Before_Closing,ROWS($A$33:A78)+Current_Age-1,NA())</f>
        <v>#N/A</v>
      </c>
      <c r="B78" s="6" t="e" cm="1">
        <f t="array" ref="B78">_xlfn.IFS(A78&lt;Retirement_Age,Current_Income*(1+Inflation_Inome_Increase)^(A78-Current_Age),A78&gt;0,0,A78=NA(),NA())</f>
        <v>#N/A</v>
      </c>
      <c r="C78" s="6" t="e">
        <f t="shared" si="10"/>
        <v>#N/A</v>
      </c>
      <c r="D78" s="6" t="e" cm="1">
        <f t="array" ref="D78">_xlfn.IFS(A78&lt;Retirement_Age,C78*Investment_Return,A78&lt;(Retirement_Age+Retirement_Years),C78*Retirement_Investment_Return,A78&gt;=Retirement_Age+Retirement_Years,C78*Post_Retirement_Return)</f>
        <v>#N/A</v>
      </c>
      <c r="E78" s="6" t="e">
        <f t="shared" si="11"/>
        <v>#N/A</v>
      </c>
      <c r="F78" s="6" t="e">
        <f t="shared" si="7"/>
        <v>#N/A</v>
      </c>
      <c r="G78" s="6" t="e">
        <f t="shared" si="8"/>
        <v>#N/A</v>
      </c>
      <c r="H78" s="6" t="e">
        <f t="shared" si="9"/>
        <v>#N/A</v>
      </c>
      <c r="I78" s="6" t="e">
        <f t="shared" si="5"/>
        <v>#N/A</v>
      </c>
      <c r="J78" t="e">
        <f t="shared" si="6"/>
        <v>#N/A</v>
      </c>
    </row>
    <row r="79" spans="1:10" x14ac:dyDescent="0.25">
      <c r="A79" t="e">
        <f>IF(ROWS($A$33:A79)+Current_Age-1&lt;Retirement_Age+Retirement_Years+Years_Before_Closing,ROWS($A$33:A79)+Current_Age-1,NA())</f>
        <v>#N/A</v>
      </c>
      <c r="B79" s="6" t="e" cm="1">
        <f t="array" ref="B79">_xlfn.IFS(A79&lt;Retirement_Age,Current_Income*(1+Inflation_Inome_Increase)^(A79-Current_Age),A79&gt;0,0,A79=NA(),NA())</f>
        <v>#N/A</v>
      </c>
      <c r="C79" s="6" t="e">
        <f t="shared" si="10"/>
        <v>#N/A</v>
      </c>
      <c r="D79" s="6" t="e" cm="1">
        <f t="array" ref="D79">_xlfn.IFS(A79&lt;Retirement_Age,C79*Investment_Return,A79&lt;(Retirement_Age+Retirement_Years),C79*Retirement_Investment_Return,A79&gt;=Retirement_Age+Retirement_Years,C79*Post_Retirement_Return)</f>
        <v>#N/A</v>
      </c>
      <c r="E79" s="6" t="e">
        <f t="shared" si="11"/>
        <v>#N/A</v>
      </c>
      <c r="F79" s="6" t="e">
        <f t="shared" si="7"/>
        <v>#N/A</v>
      </c>
      <c r="G79" s="6" t="e">
        <f t="shared" si="8"/>
        <v>#N/A</v>
      </c>
      <c r="H79" s="6" t="e">
        <f t="shared" si="9"/>
        <v>#N/A</v>
      </c>
      <c r="I79" s="6" t="e">
        <f t="shared" si="5"/>
        <v>#N/A</v>
      </c>
      <c r="J79" t="e">
        <f t="shared" si="6"/>
        <v>#N/A</v>
      </c>
    </row>
    <row r="80" spans="1:10" x14ac:dyDescent="0.25">
      <c r="A80" t="e">
        <f>IF(ROWS($A$33:A80)+Current_Age-1&lt;Retirement_Age+Retirement_Years+Years_Before_Closing,ROWS($A$33:A80)+Current_Age-1,NA())</f>
        <v>#N/A</v>
      </c>
      <c r="B80" s="6" t="e" cm="1">
        <f t="array" ref="B80">_xlfn.IFS(A80&lt;Retirement_Age,Current_Income*(1+Inflation_Inome_Increase)^(A80-Current_Age),A80&gt;0,0,A80=NA(),NA())</f>
        <v>#N/A</v>
      </c>
      <c r="C80" s="6" t="e">
        <f t="shared" si="10"/>
        <v>#N/A</v>
      </c>
      <c r="D80" s="6" t="e" cm="1">
        <f t="array" ref="D80">_xlfn.IFS(A80&lt;Retirement_Age,C80*Investment_Return,A80&lt;(Retirement_Age+Retirement_Years),C80*Retirement_Investment_Return,A80&gt;=Retirement_Age+Retirement_Years,C80*Post_Retirement_Return)</f>
        <v>#N/A</v>
      </c>
      <c r="E80" s="6" t="e">
        <f t="shared" si="11"/>
        <v>#N/A</v>
      </c>
      <c r="F80" s="6" t="e">
        <f t="shared" si="7"/>
        <v>#N/A</v>
      </c>
      <c r="G80" s="6" t="e">
        <f t="shared" si="8"/>
        <v>#N/A</v>
      </c>
      <c r="H80" s="6" t="e">
        <f t="shared" si="9"/>
        <v>#N/A</v>
      </c>
      <c r="I80" s="6" t="e">
        <f t="shared" si="5"/>
        <v>#N/A</v>
      </c>
      <c r="J80" t="e">
        <f t="shared" si="6"/>
        <v>#N/A</v>
      </c>
    </row>
    <row r="81" spans="1:10" x14ac:dyDescent="0.25">
      <c r="A81" t="e">
        <f>IF(ROWS($A$33:A81)+Current_Age-1&lt;Retirement_Age+Retirement_Years+Years_Before_Closing,ROWS($A$33:A81)+Current_Age-1,NA())</f>
        <v>#N/A</v>
      </c>
      <c r="B81" s="6" t="e" cm="1">
        <f t="array" ref="B81">_xlfn.IFS(A81&lt;Retirement_Age,Current_Income*(1+Inflation_Inome_Increase)^(A81-Current_Age),A81&gt;0,0,A81=NA(),NA())</f>
        <v>#N/A</v>
      </c>
      <c r="C81" s="6" t="e">
        <f t="shared" si="10"/>
        <v>#N/A</v>
      </c>
      <c r="D81" s="6" t="e" cm="1">
        <f t="array" ref="D81">_xlfn.IFS(A81&lt;Retirement_Age,C81*Investment_Return,A81&lt;(Retirement_Age+Retirement_Years),C81*Retirement_Investment_Return,A81&gt;=Retirement_Age+Retirement_Years,C81*Post_Retirement_Return)</f>
        <v>#N/A</v>
      </c>
      <c r="E81" s="6" t="e">
        <f t="shared" si="11"/>
        <v>#N/A</v>
      </c>
      <c r="F81" s="6" t="e">
        <f t="shared" si="7"/>
        <v>#N/A</v>
      </c>
      <c r="G81" s="6" t="e">
        <f t="shared" si="8"/>
        <v>#N/A</v>
      </c>
      <c r="H81" s="6" t="e">
        <f t="shared" si="9"/>
        <v>#N/A</v>
      </c>
      <c r="I81" s="6" t="e">
        <f t="shared" si="5"/>
        <v>#N/A</v>
      </c>
      <c r="J81" t="e">
        <f t="shared" si="6"/>
        <v>#N/A</v>
      </c>
    </row>
    <row r="82" spans="1:10" x14ac:dyDescent="0.25">
      <c r="A82" t="e">
        <f>IF(ROWS($A$33:A82)+Current_Age-1&lt;Retirement_Age+Retirement_Years+Years_Before_Closing,ROWS($A$33:A82)+Current_Age-1,NA())</f>
        <v>#N/A</v>
      </c>
      <c r="B82" s="6" t="e" cm="1">
        <f t="array" ref="B82">_xlfn.IFS(A82&lt;Retirement_Age,Current_Income*(1+Inflation_Inome_Increase)^(A82-Current_Age),A82&gt;0,0,A82=NA(),NA())</f>
        <v>#N/A</v>
      </c>
      <c r="C82" s="6" t="e">
        <f t="shared" si="10"/>
        <v>#N/A</v>
      </c>
      <c r="D82" s="6" t="e" cm="1">
        <f t="array" ref="D82">_xlfn.IFS(A82&lt;Retirement_Age,C82*Investment_Return,A82&lt;(Retirement_Age+Retirement_Years),C82*Retirement_Investment_Return,A82&gt;=Retirement_Age+Retirement_Years,C82*Post_Retirement_Return)</f>
        <v>#N/A</v>
      </c>
      <c r="E82" s="6" t="e">
        <f t="shared" si="11"/>
        <v>#N/A</v>
      </c>
      <c r="F82" s="6" t="e">
        <f t="shared" si="7"/>
        <v>#N/A</v>
      </c>
      <c r="G82" s="6" t="e">
        <f t="shared" si="8"/>
        <v>#N/A</v>
      </c>
      <c r="H82" s="6" t="e">
        <f t="shared" si="9"/>
        <v>#N/A</v>
      </c>
      <c r="I82" s="6" t="e">
        <f t="shared" si="5"/>
        <v>#N/A</v>
      </c>
      <c r="J82" t="e">
        <f t="shared" si="6"/>
        <v>#N/A</v>
      </c>
    </row>
    <row r="83" spans="1:10" x14ac:dyDescent="0.25">
      <c r="A83" t="e">
        <f>IF(ROWS($A$33:A83)+Current_Age-1&lt;Retirement_Age+Retirement_Years+Years_Before_Closing,ROWS($A$33:A83)+Current_Age-1,NA())</f>
        <v>#N/A</v>
      </c>
      <c r="B83" s="6" t="e" cm="1">
        <f t="array" ref="B83">_xlfn.IFS(A83&lt;Retirement_Age,Current_Income*(1+Inflation_Inome_Increase)^(A83-Current_Age),A83&gt;0,0,A83=NA(),NA())</f>
        <v>#N/A</v>
      </c>
      <c r="C83" s="6" t="e">
        <f t="shared" si="10"/>
        <v>#N/A</v>
      </c>
      <c r="D83" s="6" t="e" cm="1">
        <f t="array" ref="D83">_xlfn.IFS(A83&lt;Retirement_Age,C83*Investment_Return,A83&lt;(Retirement_Age+Retirement_Years),C83*Retirement_Investment_Return,A83&gt;=Retirement_Age+Retirement_Years,C83*Post_Retirement_Return)</f>
        <v>#N/A</v>
      </c>
      <c r="E83" s="6" t="e">
        <f t="shared" si="11"/>
        <v>#N/A</v>
      </c>
      <c r="F83" s="6" t="e">
        <f t="shared" si="7"/>
        <v>#N/A</v>
      </c>
      <c r="G83" s="6" t="e">
        <f t="shared" si="8"/>
        <v>#N/A</v>
      </c>
      <c r="H83" s="6" t="e">
        <f t="shared" si="9"/>
        <v>#N/A</v>
      </c>
      <c r="I83" s="6" t="e">
        <f t="shared" si="5"/>
        <v>#N/A</v>
      </c>
      <c r="J83" t="e">
        <f t="shared" si="6"/>
        <v>#N/A</v>
      </c>
    </row>
    <row r="84" spans="1:10" x14ac:dyDescent="0.25">
      <c r="A84" t="e">
        <f>IF(ROWS($A$33:A84)+Current_Age-1&lt;Retirement_Age+Retirement_Years+Years_Before_Closing,ROWS($A$33:A84)+Current_Age-1,NA())</f>
        <v>#N/A</v>
      </c>
      <c r="B84" s="6" t="e" cm="1">
        <f t="array" ref="B84">_xlfn.IFS(A84&lt;Retirement_Age,Current_Income*(1+Inflation_Inome_Increase)^(A84-Current_Age),A84&gt;0,0,A84=NA(),NA())</f>
        <v>#N/A</v>
      </c>
      <c r="C84" s="6" t="e">
        <f t="shared" si="10"/>
        <v>#N/A</v>
      </c>
      <c r="D84" s="6" t="e" cm="1">
        <f t="array" ref="D84">_xlfn.IFS(A84&lt;Retirement_Age,C84*Investment_Return,A84&lt;(Retirement_Age+Retirement_Years),C84*Retirement_Investment_Return,A84&gt;=Retirement_Age+Retirement_Years,C84*Post_Retirement_Return)</f>
        <v>#N/A</v>
      </c>
      <c r="E84" s="6" t="e">
        <f t="shared" si="11"/>
        <v>#N/A</v>
      </c>
      <c r="F84" s="6" t="e">
        <f t="shared" si="7"/>
        <v>#N/A</v>
      </c>
      <c r="G84" s="6" t="e">
        <f t="shared" si="8"/>
        <v>#N/A</v>
      </c>
      <c r="H84" s="6" t="e">
        <f t="shared" si="9"/>
        <v>#N/A</v>
      </c>
      <c r="I84" s="6" t="e">
        <f t="shared" si="5"/>
        <v>#N/A</v>
      </c>
      <c r="J84" t="e">
        <f t="shared" si="6"/>
        <v>#N/A</v>
      </c>
    </row>
    <row r="85" spans="1:10" x14ac:dyDescent="0.25">
      <c r="A85" t="e">
        <f>IF(ROWS($A$33:A85)+Current_Age-1&lt;Retirement_Age+Retirement_Years+Years_Before_Closing,ROWS($A$33:A85)+Current_Age-1,NA())</f>
        <v>#N/A</v>
      </c>
      <c r="B85" s="6" t="e" cm="1">
        <f t="array" ref="B85">_xlfn.IFS(A85&lt;Retirement_Age,Current_Income*(1+Inflation_Inome_Increase)^(A85-Current_Age),A85&gt;0,0,A85=NA(),NA())</f>
        <v>#N/A</v>
      </c>
      <c r="C85" s="6" t="e">
        <f t="shared" si="10"/>
        <v>#N/A</v>
      </c>
      <c r="D85" s="6" t="e" cm="1">
        <f t="array" ref="D85">_xlfn.IFS(A85&lt;Retirement_Age,C85*Investment_Return,A85&lt;(Retirement_Age+Retirement_Years),C85*Retirement_Investment_Return,A85&gt;=Retirement_Age+Retirement_Years,C85*Post_Retirement_Return)</f>
        <v>#N/A</v>
      </c>
      <c r="E85" s="6" t="e">
        <f t="shared" si="11"/>
        <v>#N/A</v>
      </c>
      <c r="F85" s="6" t="e">
        <f t="shared" si="7"/>
        <v>#N/A</v>
      </c>
      <c r="G85" s="6" t="e">
        <f t="shared" si="8"/>
        <v>#N/A</v>
      </c>
      <c r="H85" s="6" t="e">
        <f t="shared" si="9"/>
        <v>#N/A</v>
      </c>
      <c r="I85" s="6" t="e">
        <f t="shared" si="5"/>
        <v>#N/A</v>
      </c>
      <c r="J85" t="e">
        <f t="shared" si="6"/>
        <v>#N/A</v>
      </c>
    </row>
    <row r="86" spans="1:10" x14ac:dyDescent="0.25">
      <c r="A86" t="e">
        <f>IF(ROWS($A$33:A86)+Current_Age-1&lt;Retirement_Age+Retirement_Years+Years_Before_Closing,ROWS($A$33:A86)+Current_Age-1,NA())</f>
        <v>#N/A</v>
      </c>
      <c r="B86" s="6" t="e" cm="1">
        <f t="array" ref="B86">_xlfn.IFS(A86&lt;Retirement_Age,Current_Income*(1+Inflation_Inome_Increase)^(A86-Current_Age),A86&gt;0,0,A86=NA(),NA())</f>
        <v>#N/A</v>
      </c>
      <c r="C86" s="6" t="e">
        <f t="shared" si="10"/>
        <v>#N/A</v>
      </c>
      <c r="D86" s="6" t="e" cm="1">
        <f t="array" ref="D86">_xlfn.IFS(A86&lt;Retirement_Age,C86*Investment_Return,A86&lt;(Retirement_Age+Retirement_Years),C86*Retirement_Investment_Return,A86&gt;=Retirement_Age+Retirement_Years,C86*Post_Retirement_Return)</f>
        <v>#N/A</v>
      </c>
      <c r="E86" s="6" t="e">
        <f t="shared" si="11"/>
        <v>#N/A</v>
      </c>
      <c r="F86" s="6" t="e">
        <f t="shared" si="7"/>
        <v>#N/A</v>
      </c>
      <c r="G86" s="6" t="e">
        <f t="shared" si="8"/>
        <v>#N/A</v>
      </c>
      <c r="H86" s="6" t="e">
        <f t="shared" si="9"/>
        <v>#N/A</v>
      </c>
      <c r="I86" s="6" t="e">
        <f t="shared" si="5"/>
        <v>#N/A</v>
      </c>
      <c r="J86" t="e">
        <f t="shared" si="6"/>
        <v>#N/A</v>
      </c>
    </row>
    <row r="87" spans="1:10" x14ac:dyDescent="0.25">
      <c r="A87" t="e">
        <f>IF(ROWS($A$33:A87)+Current_Age-1&lt;Retirement_Age+Retirement_Years+Years_Before_Closing,ROWS($A$33:A87)+Current_Age-1,NA())</f>
        <v>#N/A</v>
      </c>
      <c r="B87" s="6" t="e" cm="1">
        <f t="array" ref="B87">_xlfn.IFS(A87&lt;Retirement_Age,Current_Income*(1+Inflation_Inome_Increase)^(A87-Current_Age),A87&gt;0,0,A87=NA(),NA())</f>
        <v>#N/A</v>
      </c>
      <c r="C87" s="6" t="e">
        <f t="shared" si="10"/>
        <v>#N/A</v>
      </c>
      <c r="D87" s="6" t="e" cm="1">
        <f t="array" ref="D87">_xlfn.IFS(A87&lt;Retirement_Age,C87*Investment_Return,A87&lt;(Retirement_Age+Retirement_Years),C87*Retirement_Investment_Return,A87&gt;=Retirement_Age+Retirement_Years,C87*Post_Retirement_Return)</f>
        <v>#N/A</v>
      </c>
      <c r="E87" s="6" t="e">
        <f t="shared" si="11"/>
        <v>#N/A</v>
      </c>
      <c r="F87" s="6" t="e">
        <f t="shared" si="7"/>
        <v>#N/A</v>
      </c>
      <c r="G87" s="6" t="e">
        <f t="shared" si="8"/>
        <v>#N/A</v>
      </c>
      <c r="H87" s="6" t="e">
        <f t="shared" si="9"/>
        <v>#N/A</v>
      </c>
      <c r="I87" s="6" t="e">
        <f t="shared" si="5"/>
        <v>#N/A</v>
      </c>
      <c r="J87" t="e">
        <f t="shared" si="6"/>
        <v>#N/A</v>
      </c>
    </row>
    <row r="88" spans="1:10" x14ac:dyDescent="0.25">
      <c r="A88" t="e">
        <f>IF(ROWS($A$33:A88)+Current_Age-1&lt;Retirement_Age+Retirement_Years+Years_Before_Closing,ROWS($A$33:A88)+Current_Age-1,NA())</f>
        <v>#N/A</v>
      </c>
      <c r="B88" s="6" t="e" cm="1">
        <f t="array" ref="B88">_xlfn.IFS(A88&lt;Retirement_Age,Current_Income*(1+Inflation_Inome_Increase)^(A88-Current_Age),A88&gt;0,0,A88=NA(),NA())</f>
        <v>#N/A</v>
      </c>
      <c r="C88" s="6" t="e">
        <f t="shared" si="10"/>
        <v>#N/A</v>
      </c>
      <c r="D88" s="6" t="e" cm="1">
        <f t="array" ref="D88">_xlfn.IFS(A88&lt;Retirement_Age,C88*Investment_Return,A88&lt;(Retirement_Age+Retirement_Years),C88*Retirement_Investment_Return,A88&gt;=Retirement_Age+Retirement_Years,C88*Post_Retirement_Return)</f>
        <v>#N/A</v>
      </c>
      <c r="E88" s="6" t="e">
        <f t="shared" si="11"/>
        <v>#N/A</v>
      </c>
      <c r="F88" s="6" t="e">
        <f t="shared" si="7"/>
        <v>#N/A</v>
      </c>
      <c r="G88" s="6" t="e">
        <f t="shared" si="8"/>
        <v>#N/A</v>
      </c>
      <c r="H88" s="6" t="e">
        <f t="shared" si="9"/>
        <v>#N/A</v>
      </c>
      <c r="I88" s="6" t="e">
        <f t="shared" si="5"/>
        <v>#N/A</v>
      </c>
      <c r="J88" t="e">
        <f t="shared" si="6"/>
        <v>#N/A</v>
      </c>
    </row>
    <row r="89" spans="1:10" x14ac:dyDescent="0.25">
      <c r="A89" t="e">
        <f>IF(ROWS($A$33:A89)+Current_Age-1&lt;Retirement_Age+Retirement_Years+Years_Before_Closing,ROWS($A$33:A89)+Current_Age-1,NA())</f>
        <v>#N/A</v>
      </c>
      <c r="B89" s="6" t="e" cm="1">
        <f t="array" ref="B89">_xlfn.IFS(A89&lt;Retirement_Age,Current_Income*(1+Inflation_Inome_Increase)^(A89-Current_Age),A89&gt;0,0,A89=NA(),NA())</f>
        <v>#N/A</v>
      </c>
      <c r="C89" s="6" t="e">
        <f t="shared" si="10"/>
        <v>#N/A</v>
      </c>
      <c r="D89" s="6" t="e" cm="1">
        <f t="array" ref="D89">_xlfn.IFS(A89&lt;Retirement_Age,C89*Investment_Return,A89&lt;(Retirement_Age+Retirement_Years),C89*Retirement_Investment_Return,A89&gt;=Retirement_Age+Retirement_Years,C89*Post_Retirement_Return)</f>
        <v>#N/A</v>
      </c>
      <c r="E89" s="6" t="e">
        <f t="shared" si="11"/>
        <v>#N/A</v>
      </c>
      <c r="F89" s="6" t="e">
        <f t="shared" si="7"/>
        <v>#N/A</v>
      </c>
      <c r="G89" s="6" t="e">
        <f t="shared" si="8"/>
        <v>#N/A</v>
      </c>
      <c r="H89" s="6" t="e">
        <f t="shared" si="9"/>
        <v>#N/A</v>
      </c>
      <c r="I89" s="6" t="e">
        <f t="shared" si="5"/>
        <v>#N/A</v>
      </c>
      <c r="J89" t="e">
        <f t="shared" si="6"/>
        <v>#N/A</v>
      </c>
    </row>
    <row r="90" spans="1:10" x14ac:dyDescent="0.25">
      <c r="A90" t="e">
        <f>IF(ROWS($A$33:A90)+Current_Age-1&lt;Retirement_Age+Retirement_Years+Years_Before_Closing,ROWS($A$33:A90)+Current_Age-1,NA())</f>
        <v>#N/A</v>
      </c>
      <c r="B90" s="6" t="e" cm="1">
        <f t="array" ref="B90">_xlfn.IFS(A90&lt;Retirement_Age,Current_Income*(1+Inflation_Inome_Increase)^(A90-Current_Age),A90&gt;0,0,A90=NA(),NA())</f>
        <v>#N/A</v>
      </c>
      <c r="C90" s="6" t="e">
        <f t="shared" si="10"/>
        <v>#N/A</v>
      </c>
      <c r="D90" s="6" t="e" cm="1">
        <f t="array" ref="D90">_xlfn.IFS(A90&lt;Retirement_Age,C90*Investment_Return,A90&lt;(Retirement_Age+Retirement_Years),C90*Retirement_Investment_Return,A90&gt;=Retirement_Age+Retirement_Years,C90*Post_Retirement_Return)</f>
        <v>#N/A</v>
      </c>
      <c r="E90" s="6" t="e">
        <f t="shared" si="11"/>
        <v>#N/A</v>
      </c>
      <c r="F90" s="6" t="e">
        <f t="shared" si="7"/>
        <v>#N/A</v>
      </c>
      <c r="G90" s="6" t="e">
        <f t="shared" si="8"/>
        <v>#N/A</v>
      </c>
      <c r="H90" s="6" t="e">
        <f t="shared" si="9"/>
        <v>#N/A</v>
      </c>
      <c r="I90" s="6" t="e">
        <f t="shared" si="5"/>
        <v>#N/A</v>
      </c>
      <c r="J90" t="e">
        <f t="shared" si="6"/>
        <v>#N/A</v>
      </c>
    </row>
    <row r="91" spans="1:10" x14ac:dyDescent="0.25">
      <c r="A91" t="e">
        <f>IF(ROWS($A$33:A91)+Current_Age-1&lt;Retirement_Age+Retirement_Years+Years_Before_Closing,ROWS($A$33:A91)+Current_Age-1,NA())</f>
        <v>#N/A</v>
      </c>
      <c r="B91" s="6" t="e" cm="1">
        <f t="array" ref="B91">_xlfn.IFS(A91&lt;Retirement_Age,Current_Income*(1+Inflation_Inome_Increase)^(A91-Current_Age),A91&gt;0,0,A91=NA(),NA())</f>
        <v>#N/A</v>
      </c>
      <c r="C91" s="6" t="e">
        <f t="shared" si="10"/>
        <v>#N/A</v>
      </c>
      <c r="D91" s="6" t="e" cm="1">
        <f t="array" ref="D91">_xlfn.IFS(A91&lt;Retirement_Age,C91*Investment_Return,A91&lt;(Retirement_Age+Retirement_Years),C91*Retirement_Investment_Return,A91&gt;=Retirement_Age+Retirement_Years,C91*Post_Retirement_Return)</f>
        <v>#N/A</v>
      </c>
      <c r="E91" s="6" t="e">
        <f t="shared" si="11"/>
        <v>#N/A</v>
      </c>
      <c r="F91" s="6" t="e">
        <f t="shared" si="7"/>
        <v>#N/A</v>
      </c>
      <c r="G91" s="6" t="e">
        <f t="shared" si="8"/>
        <v>#N/A</v>
      </c>
      <c r="H91" s="6" t="e">
        <f t="shared" si="9"/>
        <v>#N/A</v>
      </c>
      <c r="I91" s="6" t="e">
        <f t="shared" si="5"/>
        <v>#N/A</v>
      </c>
      <c r="J91" t="e">
        <f t="shared" si="6"/>
        <v>#N/A</v>
      </c>
    </row>
    <row r="92" spans="1:10" x14ac:dyDescent="0.25">
      <c r="A92" t="e">
        <f>IF(ROWS($A$33:A92)+Current_Age-1&lt;Retirement_Age+Retirement_Years+Years_Before_Closing,ROWS($A$33:A92)+Current_Age-1,NA())</f>
        <v>#N/A</v>
      </c>
      <c r="B92" s="6" t="e" cm="1">
        <f t="array" ref="B92">_xlfn.IFS(A92&lt;Retirement_Age,Current_Income*(1+Inflation_Inome_Increase)^(A92-Current_Age),A92&gt;0,0,A92=NA(),NA())</f>
        <v>#N/A</v>
      </c>
      <c r="C92" s="6" t="e">
        <f t="shared" si="10"/>
        <v>#N/A</v>
      </c>
      <c r="D92" s="6" t="e" cm="1">
        <f t="array" ref="D92">_xlfn.IFS(A92&lt;Retirement_Age,C92*Investment_Return,A92&lt;(Retirement_Age+Retirement_Years),C92*Retirement_Investment_Return,A92&gt;=Retirement_Age+Retirement_Years,C92*Post_Retirement_Return)</f>
        <v>#N/A</v>
      </c>
      <c r="E92" s="6" t="e">
        <f t="shared" si="11"/>
        <v>#N/A</v>
      </c>
      <c r="F92" s="6" t="e">
        <f t="shared" si="7"/>
        <v>#N/A</v>
      </c>
      <c r="G92" s="6" t="e">
        <f t="shared" si="8"/>
        <v>#N/A</v>
      </c>
      <c r="H92" s="6" t="e">
        <f t="shared" si="9"/>
        <v>#N/A</v>
      </c>
      <c r="I92" s="6" t="e">
        <f t="shared" si="5"/>
        <v>#N/A</v>
      </c>
      <c r="J92" t="e">
        <f t="shared" si="6"/>
        <v>#N/A</v>
      </c>
    </row>
    <row r="93" spans="1:10" x14ac:dyDescent="0.25">
      <c r="A93" t="e">
        <f>IF(ROWS($A$33:A93)+Current_Age-1&lt;Retirement_Age+Retirement_Years+Years_Before_Closing,ROWS($A$33:A93)+Current_Age-1,NA())</f>
        <v>#N/A</v>
      </c>
      <c r="B93" s="6" t="e" cm="1">
        <f t="array" ref="B93">_xlfn.IFS(A93&lt;Retirement_Age,Current_Income*(1+Inflation_Inome_Increase)^(A93-Current_Age),A93&gt;0,0,A93=NA(),NA())</f>
        <v>#N/A</v>
      </c>
      <c r="C93" s="6" t="e">
        <f t="shared" si="10"/>
        <v>#N/A</v>
      </c>
      <c r="D93" s="6" t="e" cm="1">
        <f t="array" ref="D93">_xlfn.IFS(A93&lt;Retirement_Age,C93*Investment_Return,A93&lt;(Retirement_Age+Retirement_Years),C93*Retirement_Investment_Return,A93&gt;=Retirement_Age+Retirement_Years,C93*Post_Retirement_Return)</f>
        <v>#N/A</v>
      </c>
      <c r="E93" s="6" t="e">
        <f t="shared" si="11"/>
        <v>#N/A</v>
      </c>
      <c r="F93" s="6" t="e">
        <f t="shared" si="7"/>
        <v>#N/A</v>
      </c>
      <c r="G93" s="6" t="e">
        <f t="shared" si="8"/>
        <v>#N/A</v>
      </c>
      <c r="H93" s="6" t="e">
        <f t="shared" si="9"/>
        <v>#N/A</v>
      </c>
      <c r="I93" s="6" t="e">
        <f t="shared" si="5"/>
        <v>#N/A</v>
      </c>
      <c r="J93" t="e">
        <f t="shared" si="6"/>
        <v>#N/A</v>
      </c>
    </row>
    <row r="94" spans="1:10" x14ac:dyDescent="0.25">
      <c r="A94" t="e">
        <f>IF(ROWS($A$33:A94)+Current_Age-1&lt;Retirement_Age+Retirement_Years+Years_Before_Closing,ROWS($A$33:A94)+Current_Age-1,NA())</f>
        <v>#N/A</v>
      </c>
      <c r="B94" s="6" t="e" cm="1">
        <f t="array" ref="B94">_xlfn.IFS(A94&lt;Retirement_Age,Current_Income*(1+Inflation_Inome_Increase)^(A94-Current_Age),A94&gt;0,0,A94=NA(),NA())</f>
        <v>#N/A</v>
      </c>
      <c r="C94" s="6" t="e">
        <f t="shared" si="10"/>
        <v>#N/A</v>
      </c>
      <c r="D94" s="6" t="e" cm="1">
        <f t="array" ref="D94">_xlfn.IFS(A94&lt;Retirement_Age,C94*Investment_Return,A94&lt;(Retirement_Age+Retirement_Years),C94*Retirement_Investment_Return,A94&gt;=Retirement_Age+Retirement_Years,C94*Post_Retirement_Return)</f>
        <v>#N/A</v>
      </c>
      <c r="E94" s="6" t="e">
        <f t="shared" si="11"/>
        <v>#N/A</v>
      </c>
      <c r="F94" s="6" t="e">
        <f t="shared" si="7"/>
        <v>#N/A</v>
      </c>
      <c r="G94" s="6" t="e">
        <f t="shared" si="8"/>
        <v>#N/A</v>
      </c>
      <c r="H94" s="6" t="e">
        <f t="shared" si="9"/>
        <v>#N/A</v>
      </c>
      <c r="I94" s="6" t="e">
        <f t="shared" si="5"/>
        <v>#N/A</v>
      </c>
      <c r="J94" t="e">
        <f t="shared" si="6"/>
        <v>#N/A</v>
      </c>
    </row>
    <row r="95" spans="1:10" x14ac:dyDescent="0.25">
      <c r="A95" t="e">
        <f>IF(ROWS($A$33:A95)+Current_Age-1&lt;Retirement_Age+Retirement_Years+Years_Before_Closing,ROWS($A$33:A95)+Current_Age-1,NA())</f>
        <v>#N/A</v>
      </c>
      <c r="B95" s="6" t="e" cm="1">
        <f t="array" ref="B95">_xlfn.IFS(A95&lt;Retirement_Age,Current_Income*(1+Inflation_Inome_Increase)^(A95-Current_Age),A95&gt;0,0,A95=NA(),NA())</f>
        <v>#N/A</v>
      </c>
      <c r="C95" s="6" t="e">
        <f t="shared" si="10"/>
        <v>#N/A</v>
      </c>
      <c r="D95" s="6" t="e" cm="1">
        <f t="array" ref="D95">_xlfn.IFS(A95&lt;Retirement_Age,C95*Investment_Return,A95&lt;(Retirement_Age+Retirement_Years),C95*Retirement_Investment_Return,A95&gt;=Retirement_Age+Retirement_Years,C95*Post_Retirement_Return)</f>
        <v>#N/A</v>
      </c>
      <c r="E95" s="6" t="e">
        <f t="shared" si="11"/>
        <v>#N/A</v>
      </c>
      <c r="F95" s="6" t="e">
        <f t="shared" si="7"/>
        <v>#N/A</v>
      </c>
      <c r="G95" s="6" t="e">
        <f t="shared" si="8"/>
        <v>#N/A</v>
      </c>
      <c r="H95" s="6" t="e">
        <f t="shared" si="9"/>
        <v>#N/A</v>
      </c>
      <c r="I95" s="6" t="e">
        <f t="shared" si="5"/>
        <v>#N/A</v>
      </c>
      <c r="J95" t="e">
        <f t="shared" si="6"/>
        <v>#N/A</v>
      </c>
    </row>
    <row r="96" spans="1:10" x14ac:dyDescent="0.25">
      <c r="A96" t="e">
        <f>IF(ROWS($A$33:A96)+Current_Age-1&lt;Retirement_Age+Retirement_Years+Years_Before_Closing,ROWS($A$33:A96)+Current_Age-1,NA())</f>
        <v>#N/A</v>
      </c>
      <c r="B96" s="6" t="e" cm="1">
        <f t="array" ref="B96">_xlfn.IFS(A96&lt;Retirement_Age,Current_Income*(1+Inflation_Inome_Increase)^(A96-Current_Age),A96&gt;0,0,A96=NA(),NA())</f>
        <v>#N/A</v>
      </c>
      <c r="C96" s="6" t="e">
        <f t="shared" si="10"/>
        <v>#N/A</v>
      </c>
      <c r="D96" s="6" t="e" cm="1">
        <f t="array" ref="D96">_xlfn.IFS(A96&lt;Retirement_Age,C96*Investment_Return,A96&lt;(Retirement_Age+Retirement_Years),C96*Retirement_Investment_Return,A96&gt;=Retirement_Age+Retirement_Years,C96*Post_Retirement_Return)</f>
        <v>#N/A</v>
      </c>
      <c r="E96" s="6" t="e">
        <f t="shared" si="11"/>
        <v>#N/A</v>
      </c>
      <c r="F96" s="6" t="e">
        <f t="shared" si="7"/>
        <v>#N/A</v>
      </c>
      <c r="G96" s="6" t="e">
        <f t="shared" si="8"/>
        <v>#N/A</v>
      </c>
      <c r="H96" s="6" t="e">
        <f t="shared" si="9"/>
        <v>#N/A</v>
      </c>
      <c r="I96" s="6" t="e">
        <f t="shared" si="5"/>
        <v>#N/A</v>
      </c>
      <c r="J96" t="e">
        <f t="shared" si="6"/>
        <v>#N/A</v>
      </c>
    </row>
    <row r="97" spans="1:10" x14ac:dyDescent="0.25">
      <c r="A97" t="e">
        <f>IF(ROWS($A$33:A97)+Current_Age-1&lt;Retirement_Age+Retirement_Years+Years_Before_Closing,ROWS($A$33:A97)+Current_Age-1,NA())</f>
        <v>#N/A</v>
      </c>
      <c r="B97" s="6" t="e" cm="1">
        <f t="array" ref="B97">_xlfn.IFS(A97&lt;Retirement_Age,Current_Income*(1+Inflation_Inome_Increase)^(A97-Current_Age),A97&gt;0,0,A97=NA(),NA())</f>
        <v>#N/A</v>
      </c>
      <c r="C97" s="6" t="e">
        <f t="shared" si="10"/>
        <v>#N/A</v>
      </c>
      <c r="D97" s="6" t="e" cm="1">
        <f t="array" ref="D97">_xlfn.IFS(A97&lt;Retirement_Age,C97*Investment_Return,A97&lt;(Retirement_Age+Retirement_Years),C97*Retirement_Investment_Return,A97&gt;=Retirement_Age+Retirement_Years,C97*Post_Retirement_Return)</f>
        <v>#N/A</v>
      </c>
      <c r="E97" s="6" t="e">
        <f t="shared" si="11"/>
        <v>#N/A</v>
      </c>
      <c r="F97" s="6" t="e">
        <f t="shared" ref="F97:F128" si="12">IF(A97&lt;Retirement_Age,0,Current_Income*(1+Inflation_Inome_Increase)^(A97-Current_Age)*Income_Replacement)</f>
        <v>#N/A</v>
      </c>
      <c r="G97" s="6" t="e">
        <f t="shared" ref="G97:G128" si="13">IF(A97&lt;Retirement_Age,0,Pension*(1+Pension_Increase)^(A97-Retirement_Age))</f>
        <v>#N/A</v>
      </c>
      <c r="H97" s="6" t="e">
        <f t="shared" ref="H97:H128" si="14">IF(A97&lt;Retirement_Age,0,F97-G97)</f>
        <v>#N/A</v>
      </c>
      <c r="I97" s="6" t="e">
        <f t="shared" si="5"/>
        <v>#N/A</v>
      </c>
      <c r="J97" t="e">
        <f t="shared" si="6"/>
        <v>#N/A</v>
      </c>
    </row>
    <row r="98" spans="1:10" x14ac:dyDescent="0.25">
      <c r="A98" t="e">
        <f>IF(ROWS($A$33:A98)+Current_Age-1&lt;Retirement_Age+Retirement_Years+Years_Before_Closing,ROWS($A$33:A98)+Current_Age-1,NA())</f>
        <v>#N/A</v>
      </c>
      <c r="B98" s="6" t="e" cm="1">
        <f t="array" ref="B98">_xlfn.IFS(A98&lt;Retirement_Age,Current_Income*(1+Inflation_Inome_Increase)^(A98-Current_Age),A98&gt;0,0,A98=NA(),NA())</f>
        <v>#N/A</v>
      </c>
      <c r="C98" s="6" t="e">
        <f t="shared" ref="C98:C129" si="15">IF(A98&lt;Retirement_Age+Retirement_Years,I97,NA())</f>
        <v>#N/A</v>
      </c>
      <c r="D98" s="6" t="e" cm="1">
        <f t="array" ref="D98">_xlfn.IFS(A98&lt;Retirement_Age,C98*Investment_Return,A98&lt;(Retirement_Age+Retirement_Years),C98*Retirement_Investment_Return,A98&gt;=Retirement_Age+Retirement_Years,C98*Post_Retirement_Return)</f>
        <v>#N/A</v>
      </c>
      <c r="E98" s="6" t="e">
        <f t="shared" ref="E98:E129" si="16">IF(A98&lt;Retirement_Age,Annual_Saving_Amount*(1+Saving_Increase)^(A98-Current_Age),0)</f>
        <v>#N/A</v>
      </c>
      <c r="F98" s="6" t="e">
        <f t="shared" si="12"/>
        <v>#N/A</v>
      </c>
      <c r="G98" s="6" t="e">
        <f t="shared" si="13"/>
        <v>#N/A</v>
      </c>
      <c r="H98" s="6" t="e">
        <f t="shared" si="14"/>
        <v>#N/A</v>
      </c>
      <c r="I98" s="6" t="e">
        <f t="shared" ref="I98:I161" si="17">C98+D98+E98-H98</f>
        <v>#N/A</v>
      </c>
      <c r="J98" t="e">
        <f t="shared" ref="J98:J161" si="18">I98&lt;0</f>
        <v>#N/A</v>
      </c>
    </row>
    <row r="99" spans="1:10" x14ac:dyDescent="0.25">
      <c r="A99" t="e">
        <f>IF(ROWS($A$33:A99)+Current_Age-1&lt;Retirement_Age+Retirement_Years+Years_Before_Closing,ROWS($A$33:A99)+Current_Age-1,NA())</f>
        <v>#N/A</v>
      </c>
      <c r="B99" s="6" t="e" cm="1">
        <f t="array" ref="B99">_xlfn.IFS(A99&lt;Retirement_Age,Current_Income*(1+Inflation_Inome_Increase)^(A99-Current_Age),A99&gt;0,0,A99=NA(),NA())</f>
        <v>#N/A</v>
      </c>
      <c r="C99" s="6" t="e">
        <f t="shared" si="15"/>
        <v>#N/A</v>
      </c>
      <c r="D99" s="6" t="e" cm="1">
        <f t="array" ref="D99">_xlfn.IFS(A99&lt;Retirement_Age,C99*Investment_Return,A99&lt;(Retirement_Age+Retirement_Years),C99*Retirement_Investment_Return,A99&gt;=Retirement_Age+Retirement_Years,C99*Post_Retirement_Return)</f>
        <v>#N/A</v>
      </c>
      <c r="E99" s="6" t="e">
        <f t="shared" si="16"/>
        <v>#N/A</v>
      </c>
      <c r="F99" s="6" t="e">
        <f t="shared" si="12"/>
        <v>#N/A</v>
      </c>
      <c r="G99" s="6" t="e">
        <f t="shared" si="13"/>
        <v>#N/A</v>
      </c>
      <c r="H99" s="6" t="e">
        <f t="shared" si="14"/>
        <v>#N/A</v>
      </c>
      <c r="I99" s="6" t="e">
        <f t="shared" si="17"/>
        <v>#N/A</v>
      </c>
      <c r="J99" t="e">
        <f t="shared" si="18"/>
        <v>#N/A</v>
      </c>
    </row>
    <row r="100" spans="1:10" x14ac:dyDescent="0.25">
      <c r="A100" t="e">
        <f>IF(ROWS($A$33:A100)+Current_Age-1&lt;Retirement_Age+Retirement_Years+Years_Before_Closing,ROWS($A$33:A100)+Current_Age-1,NA())</f>
        <v>#N/A</v>
      </c>
      <c r="B100" s="6" t="e" cm="1">
        <f t="array" ref="B100">_xlfn.IFS(A100&lt;Retirement_Age,Current_Income*(1+Inflation_Inome_Increase)^(A100-Current_Age),A100&gt;0,0,A100=NA(),NA())</f>
        <v>#N/A</v>
      </c>
      <c r="C100" s="6" t="e">
        <f t="shared" si="15"/>
        <v>#N/A</v>
      </c>
      <c r="D100" s="6" t="e" cm="1">
        <f t="array" ref="D100">_xlfn.IFS(A100&lt;Retirement_Age,C100*Investment_Return,A100&lt;(Retirement_Age+Retirement_Years),C100*Retirement_Investment_Return,A100&gt;=Retirement_Age+Retirement_Years,C100*Post_Retirement_Return)</f>
        <v>#N/A</v>
      </c>
      <c r="E100" s="6" t="e">
        <f t="shared" si="16"/>
        <v>#N/A</v>
      </c>
      <c r="F100" s="6" t="e">
        <f t="shared" si="12"/>
        <v>#N/A</v>
      </c>
      <c r="G100" s="6" t="e">
        <f t="shared" si="13"/>
        <v>#N/A</v>
      </c>
      <c r="H100" s="6" t="e">
        <f t="shared" si="14"/>
        <v>#N/A</v>
      </c>
      <c r="I100" s="6" t="e">
        <f t="shared" si="17"/>
        <v>#N/A</v>
      </c>
      <c r="J100" t="e">
        <f t="shared" si="18"/>
        <v>#N/A</v>
      </c>
    </row>
    <row r="101" spans="1:10" x14ac:dyDescent="0.25">
      <c r="A101" t="e">
        <f>IF(ROWS($A$33:A101)+Current_Age-1&lt;Retirement_Age+Retirement_Years+Years_Before_Closing,ROWS($A$33:A101)+Current_Age-1,NA())</f>
        <v>#N/A</v>
      </c>
      <c r="B101" s="6" t="e" cm="1">
        <f t="array" ref="B101">_xlfn.IFS(A101&lt;Retirement_Age,Current_Income*(1+Inflation_Inome_Increase)^(A101-Current_Age),A101&gt;0,0,A101=NA(),NA())</f>
        <v>#N/A</v>
      </c>
      <c r="C101" s="6" t="e">
        <f t="shared" si="15"/>
        <v>#N/A</v>
      </c>
      <c r="D101" s="6" t="e" cm="1">
        <f t="array" ref="D101">_xlfn.IFS(A101&lt;Retirement_Age,C101*Investment_Return,A101&lt;(Retirement_Age+Retirement_Years),C101*Retirement_Investment_Return,A101&gt;=Retirement_Age+Retirement_Years,C101*Post_Retirement_Return)</f>
        <v>#N/A</v>
      </c>
      <c r="E101" s="6" t="e">
        <f t="shared" si="16"/>
        <v>#N/A</v>
      </c>
      <c r="F101" s="6" t="e">
        <f t="shared" si="12"/>
        <v>#N/A</v>
      </c>
      <c r="G101" s="6" t="e">
        <f t="shared" si="13"/>
        <v>#N/A</v>
      </c>
      <c r="H101" s="6" t="e">
        <f t="shared" si="14"/>
        <v>#N/A</v>
      </c>
      <c r="I101" s="6" t="e">
        <f t="shared" si="17"/>
        <v>#N/A</v>
      </c>
      <c r="J101" t="e">
        <f t="shared" si="18"/>
        <v>#N/A</v>
      </c>
    </row>
    <row r="102" spans="1:10" x14ac:dyDescent="0.25">
      <c r="A102" t="e">
        <f>IF(ROWS($A$33:A102)+Current_Age-1&lt;Retirement_Age+Retirement_Years+Years_Before_Closing,ROWS($A$33:A102)+Current_Age-1,NA())</f>
        <v>#N/A</v>
      </c>
      <c r="B102" s="6" t="e" cm="1">
        <f t="array" ref="B102">_xlfn.IFS(A102&lt;Retirement_Age,Current_Income*(1+Inflation_Inome_Increase)^(A102-Current_Age),A102&gt;0,0,A102=NA(),NA())</f>
        <v>#N/A</v>
      </c>
      <c r="C102" s="6" t="e">
        <f t="shared" si="15"/>
        <v>#N/A</v>
      </c>
      <c r="D102" s="6" t="e" cm="1">
        <f t="array" ref="D102">_xlfn.IFS(A102&lt;Retirement_Age,C102*Investment_Return,A102&lt;(Retirement_Age+Retirement_Years),C102*Retirement_Investment_Return,A102&gt;=Retirement_Age+Retirement_Years,C102*Post_Retirement_Return)</f>
        <v>#N/A</v>
      </c>
      <c r="E102" s="6" t="e">
        <f t="shared" si="16"/>
        <v>#N/A</v>
      </c>
      <c r="F102" s="6" t="e">
        <f t="shared" si="12"/>
        <v>#N/A</v>
      </c>
      <c r="G102" s="6" t="e">
        <f t="shared" si="13"/>
        <v>#N/A</v>
      </c>
      <c r="H102" s="6" t="e">
        <f t="shared" si="14"/>
        <v>#N/A</v>
      </c>
      <c r="I102" s="6" t="e">
        <f t="shared" si="17"/>
        <v>#N/A</v>
      </c>
      <c r="J102" t="e">
        <f t="shared" si="18"/>
        <v>#N/A</v>
      </c>
    </row>
    <row r="103" spans="1:10" x14ac:dyDescent="0.25">
      <c r="A103" t="e">
        <f>IF(ROWS($A$33:A103)+Current_Age-1&lt;Retirement_Age+Retirement_Years+Years_Before_Closing,ROWS($A$33:A103)+Current_Age-1,NA())</f>
        <v>#N/A</v>
      </c>
      <c r="B103" s="6" t="e" cm="1">
        <f t="array" ref="B103">_xlfn.IFS(A103&lt;Retirement_Age,Current_Income*(1+Inflation_Inome_Increase)^(A103-Current_Age),A103&gt;0,0,A103=NA(),NA())</f>
        <v>#N/A</v>
      </c>
      <c r="C103" s="6" t="e">
        <f t="shared" si="15"/>
        <v>#N/A</v>
      </c>
      <c r="D103" s="6" t="e" cm="1">
        <f t="array" ref="D103">_xlfn.IFS(A103&lt;Retirement_Age,C103*Investment_Return,A103&lt;(Retirement_Age+Retirement_Years),C103*Retirement_Investment_Return,A103&gt;=Retirement_Age+Retirement_Years,C103*Post_Retirement_Return)</f>
        <v>#N/A</v>
      </c>
      <c r="E103" s="6" t="e">
        <f t="shared" si="16"/>
        <v>#N/A</v>
      </c>
      <c r="F103" s="6" t="e">
        <f t="shared" si="12"/>
        <v>#N/A</v>
      </c>
      <c r="G103" s="6" t="e">
        <f t="shared" si="13"/>
        <v>#N/A</v>
      </c>
      <c r="H103" s="6" t="e">
        <f t="shared" si="14"/>
        <v>#N/A</v>
      </c>
      <c r="I103" s="6" t="e">
        <f t="shared" si="17"/>
        <v>#N/A</v>
      </c>
      <c r="J103" t="e">
        <f t="shared" si="18"/>
        <v>#N/A</v>
      </c>
    </row>
    <row r="104" spans="1:10" x14ac:dyDescent="0.25">
      <c r="A104" t="e">
        <f>IF(ROWS($A$33:A104)+Current_Age-1&lt;Retirement_Age+Retirement_Years+Years_Before_Closing,ROWS($A$33:A104)+Current_Age-1,NA())</f>
        <v>#N/A</v>
      </c>
      <c r="B104" s="6" t="e" cm="1">
        <f t="array" ref="B104">_xlfn.IFS(A104&lt;Retirement_Age,Current_Income*(1+Inflation_Inome_Increase)^(A104-Current_Age),A104&gt;0,0,A104=NA(),NA())</f>
        <v>#N/A</v>
      </c>
      <c r="C104" s="6" t="e">
        <f t="shared" si="15"/>
        <v>#N/A</v>
      </c>
      <c r="D104" s="6" t="e" cm="1">
        <f t="array" ref="D104">_xlfn.IFS(A104&lt;Retirement_Age,C104*Investment_Return,A104&lt;(Retirement_Age+Retirement_Years),C104*Retirement_Investment_Return,A104&gt;=Retirement_Age+Retirement_Years,C104*Post_Retirement_Return)</f>
        <v>#N/A</v>
      </c>
      <c r="E104" s="6" t="e">
        <f t="shared" si="16"/>
        <v>#N/A</v>
      </c>
      <c r="F104" s="6" t="e">
        <f t="shared" si="12"/>
        <v>#N/A</v>
      </c>
      <c r="G104" s="6" t="e">
        <f t="shared" si="13"/>
        <v>#N/A</v>
      </c>
      <c r="H104" s="6" t="e">
        <f t="shared" si="14"/>
        <v>#N/A</v>
      </c>
      <c r="I104" s="6" t="e">
        <f t="shared" si="17"/>
        <v>#N/A</v>
      </c>
      <c r="J104" t="e">
        <f t="shared" si="18"/>
        <v>#N/A</v>
      </c>
    </row>
    <row r="105" spans="1:10" x14ac:dyDescent="0.25">
      <c r="A105" t="e">
        <f>IF(ROWS($A$33:A105)+Current_Age-1&lt;Retirement_Age+Retirement_Years+Years_Before_Closing,ROWS($A$33:A105)+Current_Age-1,NA())</f>
        <v>#N/A</v>
      </c>
      <c r="B105" s="6" t="e" cm="1">
        <f t="array" ref="B105">_xlfn.IFS(A105&lt;Retirement_Age,Current_Income*(1+Inflation_Inome_Increase)^(A105-Current_Age),A105&gt;0,0,A105=NA(),NA())</f>
        <v>#N/A</v>
      </c>
      <c r="C105" s="6" t="e">
        <f t="shared" si="15"/>
        <v>#N/A</v>
      </c>
      <c r="D105" s="6" t="e" cm="1">
        <f t="array" ref="D105">_xlfn.IFS(A105&lt;Retirement_Age,C105*Investment_Return,A105&lt;(Retirement_Age+Retirement_Years),C105*Retirement_Investment_Return,A105&gt;=Retirement_Age+Retirement_Years,C105*Post_Retirement_Return)</f>
        <v>#N/A</v>
      </c>
      <c r="E105" s="6" t="e">
        <f t="shared" si="16"/>
        <v>#N/A</v>
      </c>
      <c r="F105" s="6" t="e">
        <f t="shared" si="12"/>
        <v>#N/A</v>
      </c>
      <c r="G105" s="6" t="e">
        <f t="shared" si="13"/>
        <v>#N/A</v>
      </c>
      <c r="H105" s="6" t="e">
        <f t="shared" si="14"/>
        <v>#N/A</v>
      </c>
      <c r="I105" s="6" t="e">
        <f t="shared" si="17"/>
        <v>#N/A</v>
      </c>
      <c r="J105" t="e">
        <f t="shared" si="18"/>
        <v>#N/A</v>
      </c>
    </row>
    <row r="106" spans="1:10" x14ac:dyDescent="0.25">
      <c r="A106" t="e">
        <f>IF(ROWS($A$33:A106)+Current_Age-1&lt;Retirement_Age+Retirement_Years+Years_Before_Closing,ROWS($A$33:A106)+Current_Age-1,NA())</f>
        <v>#N/A</v>
      </c>
      <c r="B106" s="6" t="e" cm="1">
        <f t="array" ref="B106">_xlfn.IFS(A106&lt;Retirement_Age,Current_Income*(1+Inflation_Inome_Increase)^(A106-Current_Age),A106&gt;0,0,A106=NA(),NA())</f>
        <v>#N/A</v>
      </c>
      <c r="C106" s="6" t="e">
        <f t="shared" si="15"/>
        <v>#N/A</v>
      </c>
      <c r="D106" s="6" t="e" cm="1">
        <f t="array" ref="D106">_xlfn.IFS(A106&lt;Retirement_Age,C106*Investment_Return,A106&lt;(Retirement_Age+Retirement_Years),C106*Retirement_Investment_Return,A106&gt;=Retirement_Age+Retirement_Years,C106*Post_Retirement_Return)</f>
        <v>#N/A</v>
      </c>
      <c r="E106" s="6" t="e">
        <f t="shared" si="16"/>
        <v>#N/A</v>
      </c>
      <c r="F106" s="6" t="e">
        <f t="shared" si="12"/>
        <v>#N/A</v>
      </c>
      <c r="G106" s="6" t="e">
        <f t="shared" si="13"/>
        <v>#N/A</v>
      </c>
      <c r="H106" s="6" t="e">
        <f t="shared" si="14"/>
        <v>#N/A</v>
      </c>
      <c r="I106" s="6" t="e">
        <f t="shared" si="17"/>
        <v>#N/A</v>
      </c>
      <c r="J106" t="e">
        <f t="shared" si="18"/>
        <v>#N/A</v>
      </c>
    </row>
    <row r="107" spans="1:10" x14ac:dyDescent="0.25">
      <c r="A107" t="e">
        <f>IF(ROWS($A$33:A107)+Current_Age-1&lt;Retirement_Age+Retirement_Years+Years_Before_Closing,ROWS($A$33:A107)+Current_Age-1,NA())</f>
        <v>#N/A</v>
      </c>
      <c r="B107" s="6" t="e" cm="1">
        <f t="array" ref="B107">_xlfn.IFS(A107&lt;Retirement_Age,Current_Income*(1+Inflation_Inome_Increase)^(A107-Current_Age),A107&gt;0,0,A107=NA(),NA())</f>
        <v>#N/A</v>
      </c>
      <c r="C107" s="6" t="e">
        <f t="shared" si="15"/>
        <v>#N/A</v>
      </c>
      <c r="D107" s="6" t="e" cm="1">
        <f t="array" ref="D107">_xlfn.IFS(A107&lt;Retirement_Age,C107*Investment_Return,A107&lt;(Retirement_Age+Retirement_Years),C107*Retirement_Investment_Return,A107&gt;=Retirement_Age+Retirement_Years,C107*Post_Retirement_Return)</f>
        <v>#N/A</v>
      </c>
      <c r="E107" s="6" t="e">
        <f t="shared" si="16"/>
        <v>#N/A</v>
      </c>
      <c r="F107" s="6" t="e">
        <f t="shared" si="12"/>
        <v>#N/A</v>
      </c>
      <c r="G107" s="6" t="e">
        <f t="shared" si="13"/>
        <v>#N/A</v>
      </c>
      <c r="H107" s="6" t="e">
        <f t="shared" si="14"/>
        <v>#N/A</v>
      </c>
      <c r="I107" s="6" t="e">
        <f t="shared" si="17"/>
        <v>#N/A</v>
      </c>
      <c r="J107" t="e">
        <f t="shared" si="18"/>
        <v>#N/A</v>
      </c>
    </row>
    <row r="108" spans="1:10" x14ac:dyDescent="0.25">
      <c r="A108" t="e">
        <f>IF(ROWS($A$33:A108)+Current_Age-1&lt;Retirement_Age+Retirement_Years+Years_Before_Closing,ROWS($A$33:A108)+Current_Age-1,NA())</f>
        <v>#N/A</v>
      </c>
      <c r="B108" s="6" t="e" cm="1">
        <f t="array" ref="B108">_xlfn.IFS(A108&lt;Retirement_Age,Current_Income*(1+Inflation_Inome_Increase)^(A108-Current_Age),A108&gt;0,0,A108=NA(),NA())</f>
        <v>#N/A</v>
      </c>
      <c r="C108" s="6" t="e">
        <f t="shared" si="15"/>
        <v>#N/A</v>
      </c>
      <c r="D108" s="6" t="e" cm="1">
        <f t="array" ref="D108">_xlfn.IFS(A108&lt;Retirement_Age,C108*Investment_Return,A108&lt;(Retirement_Age+Retirement_Years),C108*Retirement_Investment_Return,A108&gt;=Retirement_Age+Retirement_Years,C108*Post_Retirement_Return)</f>
        <v>#N/A</v>
      </c>
      <c r="E108" s="6" t="e">
        <f t="shared" si="16"/>
        <v>#N/A</v>
      </c>
      <c r="F108" s="6" t="e">
        <f t="shared" si="12"/>
        <v>#N/A</v>
      </c>
      <c r="G108" s="6" t="e">
        <f t="shared" si="13"/>
        <v>#N/A</v>
      </c>
      <c r="H108" s="6" t="e">
        <f t="shared" si="14"/>
        <v>#N/A</v>
      </c>
      <c r="I108" s="6" t="e">
        <f t="shared" si="17"/>
        <v>#N/A</v>
      </c>
      <c r="J108" t="e">
        <f t="shared" si="18"/>
        <v>#N/A</v>
      </c>
    </row>
    <row r="109" spans="1:10" x14ac:dyDescent="0.25">
      <c r="A109" t="e">
        <f>IF(ROWS($A$33:A109)+Current_Age-1&lt;Retirement_Age+Retirement_Years+Years_Before_Closing,ROWS($A$33:A109)+Current_Age-1,NA())</f>
        <v>#N/A</v>
      </c>
      <c r="B109" s="6" t="e" cm="1">
        <f t="array" ref="B109">_xlfn.IFS(A109&lt;Retirement_Age,Current_Income*(1+Inflation_Inome_Increase)^(A109-Current_Age),A109&gt;0,0,A109=NA(),NA())</f>
        <v>#N/A</v>
      </c>
      <c r="C109" s="6" t="e">
        <f t="shared" si="15"/>
        <v>#N/A</v>
      </c>
      <c r="D109" s="6" t="e" cm="1">
        <f t="array" ref="D109">_xlfn.IFS(A109&lt;Retirement_Age,C109*Investment_Return,A109&lt;(Retirement_Age+Retirement_Years),C109*Retirement_Investment_Return,A109&gt;=Retirement_Age+Retirement_Years,C109*Post_Retirement_Return)</f>
        <v>#N/A</v>
      </c>
      <c r="E109" s="6" t="e">
        <f t="shared" si="16"/>
        <v>#N/A</v>
      </c>
      <c r="F109" s="6" t="e">
        <f t="shared" si="12"/>
        <v>#N/A</v>
      </c>
      <c r="G109" s="6" t="e">
        <f t="shared" si="13"/>
        <v>#N/A</v>
      </c>
      <c r="H109" s="6" t="e">
        <f t="shared" si="14"/>
        <v>#N/A</v>
      </c>
      <c r="I109" s="6" t="e">
        <f t="shared" si="17"/>
        <v>#N/A</v>
      </c>
      <c r="J109" t="e">
        <f t="shared" si="18"/>
        <v>#N/A</v>
      </c>
    </row>
    <row r="110" spans="1:10" x14ac:dyDescent="0.25">
      <c r="A110" t="e">
        <f>IF(ROWS($A$33:A110)+Current_Age-1&lt;Retirement_Age+Retirement_Years+Years_Before_Closing,ROWS($A$33:A110)+Current_Age-1,NA())</f>
        <v>#N/A</v>
      </c>
      <c r="B110" s="6" t="e" cm="1">
        <f t="array" ref="B110">_xlfn.IFS(A110&lt;Retirement_Age,Current_Income*(1+Inflation_Inome_Increase)^(A110-Current_Age),A110&gt;0,0,A110=NA(),NA())</f>
        <v>#N/A</v>
      </c>
      <c r="C110" s="6" t="e">
        <f t="shared" si="15"/>
        <v>#N/A</v>
      </c>
      <c r="D110" s="6" t="e" cm="1">
        <f t="array" ref="D110">_xlfn.IFS(A110&lt;Retirement_Age,C110*Investment_Return,A110&lt;(Retirement_Age+Retirement_Years),C110*Retirement_Investment_Return,A110&gt;=Retirement_Age+Retirement_Years,C110*Post_Retirement_Return)</f>
        <v>#N/A</v>
      </c>
      <c r="E110" s="6" t="e">
        <f t="shared" si="16"/>
        <v>#N/A</v>
      </c>
      <c r="F110" s="6" t="e">
        <f t="shared" si="12"/>
        <v>#N/A</v>
      </c>
      <c r="G110" s="6" t="e">
        <f t="shared" si="13"/>
        <v>#N/A</v>
      </c>
      <c r="H110" s="6" t="e">
        <f t="shared" si="14"/>
        <v>#N/A</v>
      </c>
      <c r="I110" s="6" t="e">
        <f t="shared" si="17"/>
        <v>#N/A</v>
      </c>
      <c r="J110" t="e">
        <f t="shared" si="18"/>
        <v>#N/A</v>
      </c>
    </row>
    <row r="111" spans="1:10" x14ac:dyDescent="0.25">
      <c r="A111" t="e">
        <f>IF(ROWS($A$33:A111)+Current_Age-1&lt;Retirement_Age+Retirement_Years+Years_Before_Closing,ROWS($A$33:A111)+Current_Age-1,NA())</f>
        <v>#N/A</v>
      </c>
      <c r="B111" s="6" t="e" cm="1">
        <f t="array" ref="B111">_xlfn.IFS(A111&lt;Retirement_Age,Current_Income*(1+Inflation_Inome_Increase)^(A111-Current_Age),A111&gt;0,0,A111=NA(),NA())</f>
        <v>#N/A</v>
      </c>
      <c r="C111" s="6" t="e">
        <f t="shared" si="15"/>
        <v>#N/A</v>
      </c>
      <c r="D111" s="6" t="e" cm="1">
        <f t="array" ref="D111">_xlfn.IFS(A111&lt;Retirement_Age,C111*Investment_Return,A111&lt;(Retirement_Age+Retirement_Years),C111*Retirement_Investment_Return,A111&gt;=Retirement_Age+Retirement_Years,C111*Post_Retirement_Return)</f>
        <v>#N/A</v>
      </c>
      <c r="E111" s="6" t="e">
        <f t="shared" si="16"/>
        <v>#N/A</v>
      </c>
      <c r="F111" s="6" t="e">
        <f t="shared" si="12"/>
        <v>#N/A</v>
      </c>
      <c r="G111" s="6" t="e">
        <f t="shared" si="13"/>
        <v>#N/A</v>
      </c>
      <c r="H111" s="6" t="e">
        <f t="shared" si="14"/>
        <v>#N/A</v>
      </c>
      <c r="I111" s="6" t="e">
        <f t="shared" si="17"/>
        <v>#N/A</v>
      </c>
      <c r="J111" t="e">
        <f t="shared" si="18"/>
        <v>#N/A</v>
      </c>
    </row>
    <row r="112" spans="1:10" x14ac:dyDescent="0.25">
      <c r="A112" t="e">
        <f>IF(ROWS($A$33:A112)+Current_Age-1&lt;Retirement_Age+Retirement_Years+Years_Before_Closing,ROWS($A$33:A112)+Current_Age-1,NA())</f>
        <v>#N/A</v>
      </c>
      <c r="B112" s="6" t="e" cm="1">
        <f t="array" ref="B112">_xlfn.IFS(A112&lt;Retirement_Age,Current_Income*(1+Inflation_Inome_Increase)^(A112-Current_Age),A112&gt;0,0,A112=NA(),NA())</f>
        <v>#N/A</v>
      </c>
      <c r="C112" s="6" t="e">
        <f t="shared" si="15"/>
        <v>#N/A</v>
      </c>
      <c r="D112" s="6" t="e" cm="1">
        <f t="array" ref="D112">_xlfn.IFS(A112&lt;Retirement_Age,C112*Investment_Return,A112&lt;(Retirement_Age+Retirement_Years),C112*Retirement_Investment_Return,A112&gt;=Retirement_Age+Retirement_Years,C112*Post_Retirement_Return)</f>
        <v>#N/A</v>
      </c>
      <c r="E112" s="6" t="e">
        <f t="shared" si="16"/>
        <v>#N/A</v>
      </c>
      <c r="F112" s="6" t="e">
        <f t="shared" si="12"/>
        <v>#N/A</v>
      </c>
      <c r="G112" s="6" t="e">
        <f t="shared" si="13"/>
        <v>#N/A</v>
      </c>
      <c r="H112" s="6" t="e">
        <f t="shared" si="14"/>
        <v>#N/A</v>
      </c>
      <c r="I112" s="6" t="e">
        <f t="shared" si="17"/>
        <v>#N/A</v>
      </c>
      <c r="J112" t="e">
        <f t="shared" si="18"/>
        <v>#N/A</v>
      </c>
    </row>
    <row r="113" spans="1:10" x14ac:dyDescent="0.25">
      <c r="A113" t="e">
        <f>IF(ROWS($A$33:A113)+Current_Age-1&lt;Retirement_Age+Retirement_Years+Years_Before_Closing,ROWS($A$33:A113)+Current_Age-1,NA())</f>
        <v>#N/A</v>
      </c>
      <c r="B113" s="6" t="e" cm="1">
        <f t="array" ref="B113">_xlfn.IFS(A113&lt;Retirement_Age,Current_Income*(1+Inflation_Inome_Increase)^(A113-Current_Age),A113&gt;0,0,A113=NA(),NA())</f>
        <v>#N/A</v>
      </c>
      <c r="C113" s="6" t="e">
        <f t="shared" si="15"/>
        <v>#N/A</v>
      </c>
      <c r="D113" s="6" t="e" cm="1">
        <f t="array" ref="D113">_xlfn.IFS(A113&lt;Retirement_Age,C113*Investment_Return,A113&lt;(Retirement_Age+Retirement_Years),C113*Retirement_Investment_Return,A113&gt;=Retirement_Age+Retirement_Years,C113*Post_Retirement_Return)</f>
        <v>#N/A</v>
      </c>
      <c r="E113" s="6" t="e">
        <f t="shared" si="16"/>
        <v>#N/A</v>
      </c>
      <c r="F113" s="6" t="e">
        <f t="shared" si="12"/>
        <v>#N/A</v>
      </c>
      <c r="G113" s="6" t="e">
        <f t="shared" si="13"/>
        <v>#N/A</v>
      </c>
      <c r="H113" s="6" t="e">
        <f t="shared" si="14"/>
        <v>#N/A</v>
      </c>
      <c r="I113" s="6" t="e">
        <f t="shared" si="17"/>
        <v>#N/A</v>
      </c>
      <c r="J113" t="e">
        <f t="shared" si="18"/>
        <v>#N/A</v>
      </c>
    </row>
    <row r="114" spans="1:10" x14ac:dyDescent="0.25">
      <c r="A114" t="e">
        <f>IF(ROWS($A$33:A114)+Current_Age-1&lt;Retirement_Age+Retirement_Years+Years_Before_Closing,ROWS($A$33:A114)+Current_Age-1,NA())</f>
        <v>#N/A</v>
      </c>
      <c r="B114" s="6" t="e" cm="1">
        <f t="array" ref="B114">_xlfn.IFS(A114&lt;Retirement_Age,Current_Income*(1+Inflation_Inome_Increase)^(A114-Current_Age),A114&gt;0,0,A114=NA(),NA())</f>
        <v>#N/A</v>
      </c>
      <c r="C114" s="6" t="e">
        <f t="shared" si="15"/>
        <v>#N/A</v>
      </c>
      <c r="D114" s="6" t="e" cm="1">
        <f t="array" ref="D114">_xlfn.IFS(A114&lt;Retirement_Age,C114*Investment_Return,A114&lt;(Retirement_Age+Retirement_Years),C114*Retirement_Investment_Return,A114&gt;=Retirement_Age+Retirement_Years,C114*Post_Retirement_Return)</f>
        <v>#N/A</v>
      </c>
      <c r="E114" s="6" t="e">
        <f t="shared" si="16"/>
        <v>#N/A</v>
      </c>
      <c r="F114" s="6" t="e">
        <f t="shared" si="12"/>
        <v>#N/A</v>
      </c>
      <c r="G114" s="6" t="e">
        <f t="shared" si="13"/>
        <v>#N/A</v>
      </c>
      <c r="H114" s="6" t="e">
        <f t="shared" si="14"/>
        <v>#N/A</v>
      </c>
      <c r="I114" s="6" t="e">
        <f t="shared" si="17"/>
        <v>#N/A</v>
      </c>
      <c r="J114" t="e">
        <f t="shared" si="18"/>
        <v>#N/A</v>
      </c>
    </row>
    <row r="115" spans="1:10" x14ac:dyDescent="0.25">
      <c r="A115" t="e">
        <f>IF(ROWS($A$33:A115)+Current_Age-1&lt;Retirement_Age+Retirement_Years+Years_Before_Closing,ROWS($A$33:A115)+Current_Age-1,NA())</f>
        <v>#N/A</v>
      </c>
      <c r="B115" s="6" t="e" cm="1">
        <f t="array" ref="B115">_xlfn.IFS(A115&lt;Retirement_Age,Current_Income*(1+Inflation_Inome_Increase)^(A115-Current_Age),A115&gt;0,0,A115=NA(),NA())</f>
        <v>#N/A</v>
      </c>
      <c r="C115" s="6" t="e">
        <f t="shared" si="15"/>
        <v>#N/A</v>
      </c>
      <c r="D115" s="6" t="e" cm="1">
        <f t="array" ref="D115">_xlfn.IFS(A115&lt;Retirement_Age,C115*Investment_Return,A115&lt;(Retirement_Age+Retirement_Years),C115*Retirement_Investment_Return,A115&gt;=Retirement_Age+Retirement_Years,C115*Post_Retirement_Return)</f>
        <v>#N/A</v>
      </c>
      <c r="E115" s="6" t="e">
        <f t="shared" si="16"/>
        <v>#N/A</v>
      </c>
      <c r="F115" s="6" t="e">
        <f t="shared" si="12"/>
        <v>#N/A</v>
      </c>
      <c r="G115" s="6" t="e">
        <f t="shared" si="13"/>
        <v>#N/A</v>
      </c>
      <c r="H115" s="6" t="e">
        <f t="shared" si="14"/>
        <v>#N/A</v>
      </c>
      <c r="I115" s="6" t="e">
        <f t="shared" si="17"/>
        <v>#N/A</v>
      </c>
      <c r="J115" t="e">
        <f t="shared" si="18"/>
        <v>#N/A</v>
      </c>
    </row>
    <row r="116" spans="1:10" x14ac:dyDescent="0.25">
      <c r="A116" t="e">
        <f>IF(ROWS($A$33:A116)+Current_Age-1&lt;Retirement_Age+Retirement_Years+Years_Before_Closing,ROWS($A$33:A116)+Current_Age-1,NA())</f>
        <v>#N/A</v>
      </c>
      <c r="B116" s="6" t="e" cm="1">
        <f t="array" ref="B116">_xlfn.IFS(A116&lt;Retirement_Age,Current_Income*(1+Inflation_Inome_Increase)^(A116-Current_Age),A116&gt;0,0,A116=NA(),NA())</f>
        <v>#N/A</v>
      </c>
      <c r="C116" s="6" t="e">
        <f t="shared" si="15"/>
        <v>#N/A</v>
      </c>
      <c r="D116" s="6" t="e" cm="1">
        <f t="array" ref="D116">_xlfn.IFS(A116&lt;Retirement_Age,C116*Investment_Return,A116&lt;(Retirement_Age+Retirement_Years),C116*Retirement_Investment_Return,A116&gt;=Retirement_Age+Retirement_Years,C116*Post_Retirement_Return)</f>
        <v>#N/A</v>
      </c>
      <c r="E116" s="6" t="e">
        <f t="shared" si="16"/>
        <v>#N/A</v>
      </c>
      <c r="F116" s="6" t="e">
        <f t="shared" si="12"/>
        <v>#N/A</v>
      </c>
      <c r="G116" s="6" t="e">
        <f t="shared" si="13"/>
        <v>#N/A</v>
      </c>
      <c r="H116" s="6" t="e">
        <f t="shared" si="14"/>
        <v>#N/A</v>
      </c>
      <c r="I116" s="6" t="e">
        <f t="shared" si="17"/>
        <v>#N/A</v>
      </c>
      <c r="J116" t="e">
        <f t="shared" si="18"/>
        <v>#N/A</v>
      </c>
    </row>
    <row r="117" spans="1:10" x14ac:dyDescent="0.25">
      <c r="A117" t="e">
        <f>IF(ROWS($A$33:A117)+Current_Age-1&lt;Retirement_Age+Retirement_Years+Years_Before_Closing,ROWS($A$33:A117)+Current_Age-1,NA())</f>
        <v>#N/A</v>
      </c>
      <c r="B117" s="6" t="e" cm="1">
        <f t="array" ref="B117">_xlfn.IFS(A117&lt;Retirement_Age,Current_Income*(1+Inflation_Inome_Increase)^(A117-Current_Age),A117&gt;0,0,A117=NA(),NA())</f>
        <v>#N/A</v>
      </c>
      <c r="C117" s="6" t="e">
        <f t="shared" si="15"/>
        <v>#N/A</v>
      </c>
      <c r="D117" s="6" t="e" cm="1">
        <f t="array" ref="D117">_xlfn.IFS(A117&lt;Retirement_Age,C117*Investment_Return,A117&lt;(Retirement_Age+Retirement_Years),C117*Retirement_Investment_Return,A117&gt;=Retirement_Age+Retirement_Years,C117*Post_Retirement_Return)</f>
        <v>#N/A</v>
      </c>
      <c r="E117" s="6" t="e">
        <f t="shared" si="16"/>
        <v>#N/A</v>
      </c>
      <c r="F117" s="6" t="e">
        <f t="shared" si="12"/>
        <v>#N/A</v>
      </c>
      <c r="G117" s="6" t="e">
        <f t="shared" si="13"/>
        <v>#N/A</v>
      </c>
      <c r="H117" s="6" t="e">
        <f t="shared" si="14"/>
        <v>#N/A</v>
      </c>
      <c r="I117" s="6" t="e">
        <f t="shared" si="17"/>
        <v>#N/A</v>
      </c>
      <c r="J117" t="e">
        <f t="shared" si="18"/>
        <v>#N/A</v>
      </c>
    </row>
    <row r="118" spans="1:10" x14ac:dyDescent="0.25">
      <c r="A118" t="e">
        <f>IF(ROWS($A$33:A118)+Current_Age-1&lt;Retirement_Age+Retirement_Years+Years_Before_Closing,ROWS($A$33:A118)+Current_Age-1,NA())</f>
        <v>#N/A</v>
      </c>
      <c r="B118" s="6" t="e" cm="1">
        <f t="array" ref="B118">_xlfn.IFS(A118&lt;Retirement_Age,Current_Income*(1+Inflation_Inome_Increase)^(A118-Current_Age),A118&gt;0,0,A118=NA(),NA())</f>
        <v>#N/A</v>
      </c>
      <c r="C118" s="6" t="e">
        <f t="shared" si="15"/>
        <v>#N/A</v>
      </c>
      <c r="D118" s="6" t="e" cm="1">
        <f t="array" ref="D118">_xlfn.IFS(A118&lt;Retirement_Age,C118*Investment_Return,A118&lt;(Retirement_Age+Retirement_Years),C118*Retirement_Investment_Return,A118&gt;=Retirement_Age+Retirement_Years,C118*Post_Retirement_Return)</f>
        <v>#N/A</v>
      </c>
      <c r="E118" s="6" t="e">
        <f t="shared" si="16"/>
        <v>#N/A</v>
      </c>
      <c r="F118" s="6" t="e">
        <f t="shared" si="12"/>
        <v>#N/A</v>
      </c>
      <c r="G118" s="6" t="e">
        <f t="shared" si="13"/>
        <v>#N/A</v>
      </c>
      <c r="H118" s="6" t="e">
        <f t="shared" si="14"/>
        <v>#N/A</v>
      </c>
      <c r="I118" s="6" t="e">
        <f t="shared" si="17"/>
        <v>#N/A</v>
      </c>
      <c r="J118" t="e">
        <f t="shared" si="18"/>
        <v>#N/A</v>
      </c>
    </row>
    <row r="119" spans="1:10" x14ac:dyDescent="0.25">
      <c r="A119" t="e">
        <f>IF(ROWS($A$33:A119)+Current_Age-1&lt;Retirement_Age+Retirement_Years+Years_Before_Closing,ROWS($A$33:A119)+Current_Age-1,NA())</f>
        <v>#N/A</v>
      </c>
      <c r="B119" s="6" t="e" cm="1">
        <f t="array" ref="B119">_xlfn.IFS(A119&lt;Retirement_Age,Current_Income*(1+Inflation_Inome_Increase)^(A119-Current_Age),A119&gt;0,0,A119=NA(),NA())</f>
        <v>#N/A</v>
      </c>
      <c r="C119" s="6" t="e">
        <f t="shared" si="15"/>
        <v>#N/A</v>
      </c>
      <c r="D119" s="6" t="e" cm="1">
        <f t="array" ref="D119">_xlfn.IFS(A119&lt;Retirement_Age,C119*Investment_Return,A119&lt;(Retirement_Age+Retirement_Years),C119*Retirement_Investment_Return,A119&gt;=Retirement_Age+Retirement_Years,C119*Post_Retirement_Return)</f>
        <v>#N/A</v>
      </c>
      <c r="E119" s="6" t="e">
        <f t="shared" si="16"/>
        <v>#N/A</v>
      </c>
      <c r="F119" s="6" t="e">
        <f t="shared" si="12"/>
        <v>#N/A</v>
      </c>
      <c r="G119" s="6" t="e">
        <f t="shared" si="13"/>
        <v>#N/A</v>
      </c>
      <c r="H119" s="6" t="e">
        <f t="shared" si="14"/>
        <v>#N/A</v>
      </c>
      <c r="I119" s="6" t="e">
        <f t="shared" si="17"/>
        <v>#N/A</v>
      </c>
      <c r="J119" t="e">
        <f t="shared" si="18"/>
        <v>#N/A</v>
      </c>
    </row>
    <row r="120" spans="1:10" x14ac:dyDescent="0.25">
      <c r="A120" t="e">
        <f>IF(ROWS($A$33:A120)+Current_Age-1&lt;Retirement_Age+Retirement_Years+Years_Before_Closing,ROWS($A$33:A120)+Current_Age-1,NA())</f>
        <v>#N/A</v>
      </c>
      <c r="B120" s="6" t="e" cm="1">
        <f t="array" ref="B120">_xlfn.IFS(A120&lt;Retirement_Age,Current_Income*(1+Inflation_Inome_Increase)^(A120-Current_Age),A120&gt;0,0,A120=NA(),NA())</f>
        <v>#N/A</v>
      </c>
      <c r="C120" s="6" t="e">
        <f t="shared" si="15"/>
        <v>#N/A</v>
      </c>
      <c r="D120" s="6" t="e" cm="1">
        <f t="array" ref="D120">_xlfn.IFS(A120&lt;Retirement_Age,C120*Investment_Return,A120&lt;(Retirement_Age+Retirement_Years),C120*Retirement_Investment_Return,A120&gt;=Retirement_Age+Retirement_Years,C120*Post_Retirement_Return)</f>
        <v>#N/A</v>
      </c>
      <c r="E120" s="6" t="e">
        <f t="shared" si="16"/>
        <v>#N/A</v>
      </c>
      <c r="F120" s="6" t="e">
        <f t="shared" si="12"/>
        <v>#N/A</v>
      </c>
      <c r="G120" s="6" t="e">
        <f t="shared" si="13"/>
        <v>#N/A</v>
      </c>
      <c r="H120" s="6" t="e">
        <f t="shared" si="14"/>
        <v>#N/A</v>
      </c>
      <c r="I120" s="6" t="e">
        <f t="shared" si="17"/>
        <v>#N/A</v>
      </c>
      <c r="J120" t="e">
        <f t="shared" si="18"/>
        <v>#N/A</v>
      </c>
    </row>
    <row r="121" spans="1:10" x14ac:dyDescent="0.25">
      <c r="A121" t="e">
        <f>IF(ROWS($A$33:A121)+Current_Age-1&lt;Retirement_Age+Retirement_Years+Years_Before_Closing,ROWS($A$33:A121)+Current_Age-1,NA())</f>
        <v>#N/A</v>
      </c>
      <c r="B121" s="6" t="e" cm="1">
        <f t="array" ref="B121">_xlfn.IFS(A121&lt;Retirement_Age,Current_Income*(1+Inflation_Inome_Increase)^(A121-Current_Age),A121&gt;0,0,A121=NA(),NA())</f>
        <v>#N/A</v>
      </c>
      <c r="C121" s="6" t="e">
        <f t="shared" si="15"/>
        <v>#N/A</v>
      </c>
      <c r="D121" s="6" t="e" cm="1">
        <f t="array" ref="D121">_xlfn.IFS(A121&lt;Retirement_Age,C121*Investment_Return,A121&lt;(Retirement_Age+Retirement_Years),C121*Retirement_Investment_Return,A121&gt;=Retirement_Age+Retirement_Years,C121*Post_Retirement_Return)</f>
        <v>#N/A</v>
      </c>
      <c r="E121" s="6" t="e">
        <f t="shared" si="16"/>
        <v>#N/A</v>
      </c>
      <c r="F121" s="6" t="e">
        <f t="shared" si="12"/>
        <v>#N/A</v>
      </c>
      <c r="G121" s="6" t="e">
        <f t="shared" si="13"/>
        <v>#N/A</v>
      </c>
      <c r="H121" s="6" t="e">
        <f t="shared" si="14"/>
        <v>#N/A</v>
      </c>
      <c r="I121" s="6" t="e">
        <f t="shared" si="17"/>
        <v>#N/A</v>
      </c>
      <c r="J121" t="e">
        <f t="shared" si="18"/>
        <v>#N/A</v>
      </c>
    </row>
    <row r="122" spans="1:10" x14ac:dyDescent="0.25">
      <c r="A122" t="e">
        <f>IF(ROWS($A$33:A122)+Current_Age-1&lt;Retirement_Age+Retirement_Years+Years_Before_Closing,ROWS($A$33:A122)+Current_Age-1,NA())</f>
        <v>#N/A</v>
      </c>
      <c r="B122" s="6" t="e" cm="1">
        <f t="array" ref="B122">_xlfn.IFS(A122&lt;Retirement_Age,Current_Income*(1+Inflation_Inome_Increase)^(A122-Current_Age),A122&gt;0,0,A122=NA(),NA())</f>
        <v>#N/A</v>
      </c>
      <c r="C122" s="6" t="e">
        <f t="shared" si="15"/>
        <v>#N/A</v>
      </c>
      <c r="D122" s="6" t="e" cm="1">
        <f t="array" ref="D122">_xlfn.IFS(A122&lt;Retirement_Age,C122*Investment_Return,A122&lt;(Retirement_Age+Retirement_Years),C122*Retirement_Investment_Return,A122&gt;=Retirement_Age+Retirement_Years,C122*Post_Retirement_Return)</f>
        <v>#N/A</v>
      </c>
      <c r="E122" s="6" t="e">
        <f t="shared" si="16"/>
        <v>#N/A</v>
      </c>
      <c r="F122" s="6" t="e">
        <f t="shared" si="12"/>
        <v>#N/A</v>
      </c>
      <c r="G122" s="6" t="e">
        <f t="shared" si="13"/>
        <v>#N/A</v>
      </c>
      <c r="H122" s="6" t="e">
        <f t="shared" si="14"/>
        <v>#N/A</v>
      </c>
      <c r="I122" s="6" t="e">
        <f t="shared" si="17"/>
        <v>#N/A</v>
      </c>
      <c r="J122" t="e">
        <f t="shared" si="18"/>
        <v>#N/A</v>
      </c>
    </row>
    <row r="123" spans="1:10" x14ac:dyDescent="0.25">
      <c r="A123" t="e">
        <f>IF(ROWS($A$33:A123)+Current_Age-1&lt;Retirement_Age+Retirement_Years+Years_Before_Closing,ROWS($A$33:A123)+Current_Age-1,NA())</f>
        <v>#N/A</v>
      </c>
      <c r="B123" s="6" t="e" cm="1">
        <f t="array" ref="B123">_xlfn.IFS(A123&lt;Retirement_Age,Current_Income*(1+Inflation_Inome_Increase)^(A123-Current_Age),A123&gt;0,0,A123=NA(),NA())</f>
        <v>#N/A</v>
      </c>
      <c r="C123" s="6" t="e">
        <f t="shared" si="15"/>
        <v>#N/A</v>
      </c>
      <c r="D123" s="6" t="e" cm="1">
        <f t="array" ref="D123">_xlfn.IFS(A123&lt;Retirement_Age,C123*Investment_Return,A123&lt;(Retirement_Age+Retirement_Years),C123*Retirement_Investment_Return,A123&gt;=Retirement_Age+Retirement_Years,C123*Post_Retirement_Return)</f>
        <v>#N/A</v>
      </c>
      <c r="E123" s="6" t="e">
        <f t="shared" si="16"/>
        <v>#N/A</v>
      </c>
      <c r="F123" s="6" t="e">
        <f t="shared" si="12"/>
        <v>#N/A</v>
      </c>
      <c r="G123" s="6" t="e">
        <f t="shared" si="13"/>
        <v>#N/A</v>
      </c>
      <c r="H123" s="6" t="e">
        <f t="shared" si="14"/>
        <v>#N/A</v>
      </c>
      <c r="I123" s="6" t="e">
        <f t="shared" si="17"/>
        <v>#N/A</v>
      </c>
      <c r="J123" t="e">
        <f t="shared" si="18"/>
        <v>#N/A</v>
      </c>
    </row>
    <row r="124" spans="1:10" x14ac:dyDescent="0.25">
      <c r="A124" t="e">
        <f>IF(ROWS($A$33:A124)+Current_Age-1&lt;Retirement_Age+Retirement_Years+Years_Before_Closing,ROWS($A$33:A124)+Current_Age-1,NA())</f>
        <v>#N/A</v>
      </c>
      <c r="B124" s="6" t="e" cm="1">
        <f t="array" ref="B124">_xlfn.IFS(A124&lt;Retirement_Age,Current_Income*(1+Inflation_Inome_Increase)^(A124-Current_Age),A124&gt;0,0,A124=NA(),NA())</f>
        <v>#N/A</v>
      </c>
      <c r="C124" s="6" t="e">
        <f t="shared" si="15"/>
        <v>#N/A</v>
      </c>
      <c r="D124" s="6" t="e" cm="1">
        <f t="array" ref="D124">_xlfn.IFS(A124&lt;Retirement_Age,C124*Investment_Return,A124&lt;(Retirement_Age+Retirement_Years),C124*Retirement_Investment_Return,A124&gt;=Retirement_Age+Retirement_Years,C124*Post_Retirement_Return)</f>
        <v>#N/A</v>
      </c>
      <c r="E124" s="6" t="e">
        <f t="shared" si="16"/>
        <v>#N/A</v>
      </c>
      <c r="F124" s="6" t="e">
        <f t="shared" si="12"/>
        <v>#N/A</v>
      </c>
      <c r="G124" s="6" t="e">
        <f t="shared" si="13"/>
        <v>#N/A</v>
      </c>
      <c r="H124" s="6" t="e">
        <f t="shared" si="14"/>
        <v>#N/A</v>
      </c>
      <c r="I124" s="6" t="e">
        <f t="shared" si="17"/>
        <v>#N/A</v>
      </c>
      <c r="J124" t="e">
        <f t="shared" si="18"/>
        <v>#N/A</v>
      </c>
    </row>
    <row r="125" spans="1:10" x14ac:dyDescent="0.25">
      <c r="A125" t="e">
        <f>IF(ROWS($A$33:A125)+Current_Age-1&lt;Retirement_Age+Retirement_Years+Years_Before_Closing,ROWS($A$33:A125)+Current_Age-1,NA())</f>
        <v>#N/A</v>
      </c>
      <c r="B125" s="6" t="e" cm="1">
        <f t="array" ref="B125">_xlfn.IFS(A125&lt;Retirement_Age,Current_Income*(1+Inflation_Inome_Increase)^(A125-Current_Age),A125&gt;0,0,A125=NA(),NA())</f>
        <v>#N/A</v>
      </c>
      <c r="C125" s="6" t="e">
        <f t="shared" si="15"/>
        <v>#N/A</v>
      </c>
      <c r="D125" s="6" t="e" cm="1">
        <f t="array" ref="D125">_xlfn.IFS(A125&lt;Retirement_Age,C125*Investment_Return,A125&lt;(Retirement_Age+Retirement_Years),C125*Retirement_Investment_Return,A125&gt;=Retirement_Age+Retirement_Years,C125*Post_Retirement_Return)</f>
        <v>#N/A</v>
      </c>
      <c r="E125" s="6" t="e">
        <f t="shared" si="16"/>
        <v>#N/A</v>
      </c>
      <c r="F125" s="6" t="e">
        <f t="shared" si="12"/>
        <v>#N/A</v>
      </c>
      <c r="G125" s="6" t="e">
        <f t="shared" si="13"/>
        <v>#N/A</v>
      </c>
      <c r="H125" s="6" t="e">
        <f t="shared" si="14"/>
        <v>#N/A</v>
      </c>
      <c r="I125" s="6" t="e">
        <f t="shared" si="17"/>
        <v>#N/A</v>
      </c>
      <c r="J125" t="e">
        <f t="shared" si="18"/>
        <v>#N/A</v>
      </c>
    </row>
    <row r="126" spans="1:10" x14ac:dyDescent="0.25">
      <c r="A126" t="e">
        <f>IF(ROWS($A$33:A126)+Current_Age-1&lt;Retirement_Age+Retirement_Years+Years_Before_Closing,ROWS($A$33:A126)+Current_Age-1,NA())</f>
        <v>#N/A</v>
      </c>
      <c r="B126" s="6" t="e" cm="1">
        <f t="array" ref="B126">_xlfn.IFS(A126&lt;Retirement_Age,Current_Income*(1+Inflation_Inome_Increase)^(A126-Current_Age),A126&gt;0,0,A126=NA(),NA())</f>
        <v>#N/A</v>
      </c>
      <c r="C126" s="6" t="e">
        <f t="shared" si="15"/>
        <v>#N/A</v>
      </c>
      <c r="D126" s="6" t="e" cm="1">
        <f t="array" ref="D126">_xlfn.IFS(A126&lt;Retirement_Age,C126*Investment_Return,A126&lt;(Retirement_Age+Retirement_Years),C126*Retirement_Investment_Return,A126&gt;=Retirement_Age+Retirement_Years,C126*Post_Retirement_Return)</f>
        <v>#N/A</v>
      </c>
      <c r="E126" s="6" t="e">
        <f t="shared" si="16"/>
        <v>#N/A</v>
      </c>
      <c r="F126" s="6" t="e">
        <f t="shared" si="12"/>
        <v>#N/A</v>
      </c>
      <c r="G126" s="6" t="e">
        <f t="shared" si="13"/>
        <v>#N/A</v>
      </c>
      <c r="H126" s="6" t="e">
        <f t="shared" si="14"/>
        <v>#N/A</v>
      </c>
      <c r="I126" s="6" t="e">
        <f t="shared" si="17"/>
        <v>#N/A</v>
      </c>
      <c r="J126" t="e">
        <f t="shared" si="18"/>
        <v>#N/A</v>
      </c>
    </row>
    <row r="127" spans="1:10" x14ac:dyDescent="0.25">
      <c r="A127" t="e">
        <f>IF(ROWS($A$33:A127)+Current_Age-1&lt;Retirement_Age+Retirement_Years+Years_Before_Closing,ROWS($A$33:A127)+Current_Age-1,NA())</f>
        <v>#N/A</v>
      </c>
      <c r="B127" s="6" t="e" cm="1">
        <f t="array" ref="B127">_xlfn.IFS(A127&lt;Retirement_Age,Current_Income*(1+Inflation_Inome_Increase)^(A127-Current_Age),A127&gt;0,0,A127=NA(),NA())</f>
        <v>#N/A</v>
      </c>
      <c r="C127" s="6" t="e">
        <f t="shared" si="15"/>
        <v>#N/A</v>
      </c>
      <c r="D127" s="6" t="e" cm="1">
        <f t="array" ref="D127">_xlfn.IFS(A127&lt;Retirement_Age,C127*Investment_Return,A127&lt;(Retirement_Age+Retirement_Years),C127*Retirement_Investment_Return,A127&gt;=Retirement_Age+Retirement_Years,C127*Post_Retirement_Return)</f>
        <v>#N/A</v>
      </c>
      <c r="E127" s="6" t="e">
        <f t="shared" si="16"/>
        <v>#N/A</v>
      </c>
      <c r="F127" s="6" t="e">
        <f t="shared" si="12"/>
        <v>#N/A</v>
      </c>
      <c r="G127" s="6" t="e">
        <f t="shared" si="13"/>
        <v>#N/A</v>
      </c>
      <c r="H127" s="6" t="e">
        <f t="shared" si="14"/>
        <v>#N/A</v>
      </c>
      <c r="I127" s="6" t="e">
        <f t="shared" si="17"/>
        <v>#N/A</v>
      </c>
      <c r="J127" t="e">
        <f t="shared" si="18"/>
        <v>#N/A</v>
      </c>
    </row>
    <row r="128" spans="1:10" x14ac:dyDescent="0.25">
      <c r="A128" t="e">
        <f>IF(ROWS($A$33:A128)+Current_Age-1&lt;Retirement_Age+Retirement_Years+Years_Before_Closing,ROWS($A$33:A128)+Current_Age-1,NA())</f>
        <v>#N/A</v>
      </c>
      <c r="B128" s="6" t="e" cm="1">
        <f t="array" ref="B128">_xlfn.IFS(A128&lt;Retirement_Age,Current_Income*(1+Inflation_Inome_Increase)^(A128-Current_Age),A128&gt;0,0,A128=NA(),NA())</f>
        <v>#N/A</v>
      </c>
      <c r="C128" s="6" t="e">
        <f t="shared" si="15"/>
        <v>#N/A</v>
      </c>
      <c r="D128" s="6" t="e" cm="1">
        <f t="array" ref="D128">_xlfn.IFS(A128&lt;Retirement_Age,C128*Investment_Return,A128&lt;(Retirement_Age+Retirement_Years),C128*Retirement_Investment_Return,A128&gt;=Retirement_Age+Retirement_Years,C128*Post_Retirement_Return)</f>
        <v>#N/A</v>
      </c>
      <c r="E128" s="6" t="e">
        <f t="shared" si="16"/>
        <v>#N/A</v>
      </c>
      <c r="F128" s="6" t="e">
        <f t="shared" si="12"/>
        <v>#N/A</v>
      </c>
      <c r="G128" s="6" t="e">
        <f t="shared" si="13"/>
        <v>#N/A</v>
      </c>
      <c r="H128" s="6" t="e">
        <f t="shared" si="14"/>
        <v>#N/A</v>
      </c>
      <c r="I128" s="6" t="e">
        <f t="shared" si="17"/>
        <v>#N/A</v>
      </c>
      <c r="J128" t="e">
        <f t="shared" si="18"/>
        <v>#N/A</v>
      </c>
    </row>
    <row r="129" spans="1:10" x14ac:dyDescent="0.25">
      <c r="A129" t="e">
        <f>IF(ROWS($A$33:A129)+Current_Age-1&lt;Retirement_Age+Retirement_Years+Years_Before_Closing,ROWS($A$33:A129)+Current_Age-1,NA())</f>
        <v>#N/A</v>
      </c>
      <c r="B129" s="6" t="e" cm="1">
        <f t="array" ref="B129">_xlfn.IFS(A129&lt;Retirement_Age,Current_Income*(1+Inflation_Inome_Increase)^(A129-Current_Age),A129&gt;0,0,A129=NA(),NA())</f>
        <v>#N/A</v>
      </c>
      <c r="C129" s="6" t="e">
        <f t="shared" si="15"/>
        <v>#N/A</v>
      </c>
      <c r="D129" s="6" t="e" cm="1">
        <f t="array" ref="D129">_xlfn.IFS(A129&lt;Retirement_Age,C129*Investment_Return,A129&lt;(Retirement_Age+Retirement_Years),C129*Retirement_Investment_Return,A129&gt;=Retirement_Age+Retirement_Years,C129*Post_Retirement_Return)</f>
        <v>#N/A</v>
      </c>
      <c r="E129" s="6" t="e">
        <f t="shared" si="16"/>
        <v>#N/A</v>
      </c>
      <c r="F129" s="6" t="e">
        <f t="shared" ref="F129:F160" si="19">IF(A129&lt;Retirement_Age,0,Current_Income*(1+Inflation_Inome_Increase)^(A129-Current_Age)*Income_Replacement)</f>
        <v>#N/A</v>
      </c>
      <c r="G129" s="6" t="e">
        <f t="shared" ref="G129:G160" si="20">IF(A129&lt;Retirement_Age,0,Pension*(1+Pension_Increase)^(A129-Retirement_Age))</f>
        <v>#N/A</v>
      </c>
      <c r="H129" s="6" t="e">
        <f t="shared" ref="H129:H160" si="21">IF(A129&lt;Retirement_Age,0,F129-G129)</f>
        <v>#N/A</v>
      </c>
      <c r="I129" s="6" t="e">
        <f t="shared" si="17"/>
        <v>#N/A</v>
      </c>
      <c r="J129" t="e">
        <f t="shared" si="18"/>
        <v>#N/A</v>
      </c>
    </row>
    <row r="130" spans="1:10" x14ac:dyDescent="0.25">
      <c r="A130" t="e">
        <f>IF(ROWS($A$33:A130)+Current_Age-1&lt;Retirement_Age+Retirement_Years+Years_Before_Closing,ROWS($A$33:A130)+Current_Age-1,NA())</f>
        <v>#N/A</v>
      </c>
      <c r="B130" s="6" t="e" cm="1">
        <f t="array" ref="B130">_xlfn.IFS(A130&lt;Retirement_Age,Current_Income*(1+Inflation_Inome_Increase)^(A130-Current_Age),A130&gt;0,0,A130=NA(),NA())</f>
        <v>#N/A</v>
      </c>
      <c r="C130" s="6" t="e">
        <f t="shared" ref="C130:C161" si="22">IF(A130&lt;Retirement_Age+Retirement_Years,I129,NA())</f>
        <v>#N/A</v>
      </c>
      <c r="D130" s="6" t="e" cm="1">
        <f t="array" ref="D130">_xlfn.IFS(A130&lt;Retirement_Age,C130*Investment_Return,A130&lt;(Retirement_Age+Retirement_Years),C130*Retirement_Investment_Return,A130&gt;=Retirement_Age+Retirement_Years,C130*Post_Retirement_Return)</f>
        <v>#N/A</v>
      </c>
      <c r="E130" s="6" t="e">
        <f t="shared" ref="E130:E161" si="23">IF(A130&lt;Retirement_Age,Annual_Saving_Amount*(1+Saving_Increase)^(A130-Current_Age),0)</f>
        <v>#N/A</v>
      </c>
      <c r="F130" s="6" t="e">
        <f t="shared" si="19"/>
        <v>#N/A</v>
      </c>
      <c r="G130" s="6" t="e">
        <f t="shared" si="20"/>
        <v>#N/A</v>
      </c>
      <c r="H130" s="6" t="e">
        <f t="shared" si="21"/>
        <v>#N/A</v>
      </c>
      <c r="I130" s="6" t="e">
        <f t="shared" si="17"/>
        <v>#N/A</v>
      </c>
      <c r="J130" t="e">
        <f t="shared" si="18"/>
        <v>#N/A</v>
      </c>
    </row>
    <row r="131" spans="1:10" x14ac:dyDescent="0.25">
      <c r="A131" t="e">
        <f>IF(ROWS($A$33:A131)+Current_Age-1&lt;Retirement_Age+Retirement_Years+Years_Before_Closing,ROWS($A$33:A131)+Current_Age-1,NA())</f>
        <v>#N/A</v>
      </c>
      <c r="B131" s="6" t="e" cm="1">
        <f t="array" ref="B131">_xlfn.IFS(A131&lt;Retirement_Age,Current_Income*(1+Inflation_Inome_Increase)^(A131-Current_Age),A131&gt;0,0,A131=NA(),NA())</f>
        <v>#N/A</v>
      </c>
      <c r="C131" s="6" t="e">
        <f t="shared" si="22"/>
        <v>#N/A</v>
      </c>
      <c r="D131" s="6" t="e" cm="1">
        <f t="array" ref="D131">_xlfn.IFS(A131&lt;Retirement_Age,C131*Investment_Return,A131&lt;(Retirement_Age+Retirement_Years),C131*Retirement_Investment_Return,A131&gt;=Retirement_Age+Retirement_Years,C131*Post_Retirement_Return)</f>
        <v>#N/A</v>
      </c>
      <c r="E131" s="6" t="e">
        <f t="shared" si="23"/>
        <v>#N/A</v>
      </c>
      <c r="F131" s="6" t="e">
        <f t="shared" si="19"/>
        <v>#N/A</v>
      </c>
      <c r="G131" s="6" t="e">
        <f t="shared" si="20"/>
        <v>#N/A</v>
      </c>
      <c r="H131" s="6" t="e">
        <f t="shared" si="21"/>
        <v>#N/A</v>
      </c>
      <c r="I131" s="6" t="e">
        <f t="shared" si="17"/>
        <v>#N/A</v>
      </c>
      <c r="J131" t="e">
        <f t="shared" si="18"/>
        <v>#N/A</v>
      </c>
    </row>
    <row r="132" spans="1:10" x14ac:dyDescent="0.25">
      <c r="A132" t="e">
        <f>IF(ROWS($A$33:A132)+Current_Age-1&lt;Retirement_Age+Retirement_Years+Years_Before_Closing,ROWS($A$33:A132)+Current_Age-1,NA())</f>
        <v>#N/A</v>
      </c>
      <c r="B132" s="6" t="e" cm="1">
        <f t="array" ref="B132">_xlfn.IFS(A132&lt;Retirement_Age,Current_Income*(1+Inflation_Inome_Increase)^(A132-Current_Age),A132&gt;0,0,A132=NA(),NA())</f>
        <v>#N/A</v>
      </c>
      <c r="C132" s="6" t="e">
        <f t="shared" si="22"/>
        <v>#N/A</v>
      </c>
      <c r="D132" s="6" t="e" cm="1">
        <f t="array" ref="D132">_xlfn.IFS(A132&lt;Retirement_Age,C132*Investment_Return,A132&lt;(Retirement_Age+Retirement_Years),C132*Retirement_Investment_Return,A132&gt;=Retirement_Age+Retirement_Years,C132*Post_Retirement_Return)</f>
        <v>#N/A</v>
      </c>
      <c r="E132" s="6" t="e">
        <f t="shared" si="23"/>
        <v>#N/A</v>
      </c>
      <c r="F132" s="6" t="e">
        <f t="shared" si="19"/>
        <v>#N/A</v>
      </c>
      <c r="G132" s="6" t="e">
        <f t="shared" si="20"/>
        <v>#N/A</v>
      </c>
      <c r="H132" s="6" t="e">
        <f t="shared" si="21"/>
        <v>#N/A</v>
      </c>
      <c r="I132" s="6" t="e">
        <f t="shared" si="17"/>
        <v>#N/A</v>
      </c>
      <c r="J132" t="e">
        <f t="shared" si="18"/>
        <v>#N/A</v>
      </c>
    </row>
    <row r="133" spans="1:10" x14ac:dyDescent="0.25">
      <c r="A133" t="e">
        <f>IF(ROWS($A$33:A133)+Current_Age-1&lt;Retirement_Age+Retirement_Years+Years_Before_Closing,ROWS($A$33:A133)+Current_Age-1,NA())</f>
        <v>#N/A</v>
      </c>
      <c r="B133" s="6" t="e" cm="1">
        <f t="array" ref="B133">_xlfn.IFS(A133&lt;Retirement_Age,Current_Income*(1+Inflation_Inome_Increase)^(A133-Current_Age),A133&gt;0,0,A133=NA(),NA())</f>
        <v>#N/A</v>
      </c>
      <c r="C133" s="6" t="e">
        <f t="shared" si="22"/>
        <v>#N/A</v>
      </c>
      <c r="D133" s="6" t="e" cm="1">
        <f t="array" ref="D133">_xlfn.IFS(A133&lt;Retirement_Age,C133*Investment_Return,A133&lt;(Retirement_Age+Retirement_Years),C133*Retirement_Investment_Return,A133&gt;=Retirement_Age+Retirement_Years,C133*Post_Retirement_Return)</f>
        <v>#N/A</v>
      </c>
      <c r="E133" s="6" t="e">
        <f t="shared" si="23"/>
        <v>#N/A</v>
      </c>
      <c r="F133" s="6" t="e">
        <f t="shared" si="19"/>
        <v>#N/A</v>
      </c>
      <c r="G133" s="6" t="e">
        <f t="shared" si="20"/>
        <v>#N/A</v>
      </c>
      <c r="H133" s="6" t="e">
        <f t="shared" si="21"/>
        <v>#N/A</v>
      </c>
      <c r="I133" s="6" t="e">
        <f t="shared" si="17"/>
        <v>#N/A</v>
      </c>
      <c r="J133" t="e">
        <f t="shared" si="18"/>
        <v>#N/A</v>
      </c>
    </row>
    <row r="134" spans="1:10" x14ac:dyDescent="0.25">
      <c r="A134" t="e">
        <f>IF(ROWS($A$33:A134)+Current_Age-1&lt;Retirement_Age+Retirement_Years+Years_Before_Closing,ROWS($A$33:A134)+Current_Age-1,NA())</f>
        <v>#N/A</v>
      </c>
      <c r="B134" s="6" t="e" cm="1">
        <f t="array" ref="B134">_xlfn.IFS(A134&lt;Retirement_Age,Current_Income*(1+Inflation_Inome_Increase)^(A134-Current_Age),A134&gt;0,0,A134=NA(),NA())</f>
        <v>#N/A</v>
      </c>
      <c r="C134" s="6" t="e">
        <f t="shared" si="22"/>
        <v>#N/A</v>
      </c>
      <c r="D134" s="6" t="e" cm="1">
        <f t="array" ref="D134">_xlfn.IFS(A134&lt;Retirement_Age,C134*Investment_Return,A134&lt;(Retirement_Age+Retirement_Years),C134*Retirement_Investment_Return,A134&gt;=Retirement_Age+Retirement_Years,C134*Post_Retirement_Return)</f>
        <v>#N/A</v>
      </c>
      <c r="E134" s="6" t="e">
        <f t="shared" si="23"/>
        <v>#N/A</v>
      </c>
      <c r="F134" s="6" t="e">
        <f t="shared" si="19"/>
        <v>#N/A</v>
      </c>
      <c r="G134" s="6" t="e">
        <f t="shared" si="20"/>
        <v>#N/A</v>
      </c>
      <c r="H134" s="6" t="e">
        <f t="shared" si="21"/>
        <v>#N/A</v>
      </c>
      <c r="I134" s="6" t="e">
        <f t="shared" si="17"/>
        <v>#N/A</v>
      </c>
      <c r="J134" t="e">
        <f t="shared" si="18"/>
        <v>#N/A</v>
      </c>
    </row>
    <row r="135" spans="1:10" x14ac:dyDescent="0.25">
      <c r="A135" t="e">
        <f>IF(ROWS($A$33:A135)+Current_Age-1&lt;Retirement_Age+Retirement_Years+Years_Before_Closing,ROWS($A$33:A135)+Current_Age-1,NA())</f>
        <v>#N/A</v>
      </c>
      <c r="B135" s="6" t="e" cm="1">
        <f t="array" ref="B135">_xlfn.IFS(A135&lt;Retirement_Age,Current_Income*(1+Inflation_Inome_Increase)^(A135-Current_Age),A135&gt;0,0,A135=NA(),NA())</f>
        <v>#N/A</v>
      </c>
      <c r="C135" s="6" t="e">
        <f t="shared" si="22"/>
        <v>#N/A</v>
      </c>
      <c r="D135" s="6" t="e" cm="1">
        <f t="array" ref="D135">_xlfn.IFS(A135&lt;Retirement_Age,C135*Investment_Return,A135&lt;(Retirement_Age+Retirement_Years),C135*Retirement_Investment_Return,A135&gt;=Retirement_Age+Retirement_Years,C135*Post_Retirement_Return)</f>
        <v>#N/A</v>
      </c>
      <c r="E135" s="6" t="e">
        <f t="shared" si="23"/>
        <v>#N/A</v>
      </c>
      <c r="F135" s="6" t="e">
        <f t="shared" si="19"/>
        <v>#N/A</v>
      </c>
      <c r="G135" s="6" t="e">
        <f t="shared" si="20"/>
        <v>#N/A</v>
      </c>
      <c r="H135" s="6" t="e">
        <f t="shared" si="21"/>
        <v>#N/A</v>
      </c>
      <c r="I135" s="6" t="e">
        <f t="shared" si="17"/>
        <v>#N/A</v>
      </c>
      <c r="J135" t="e">
        <f t="shared" si="18"/>
        <v>#N/A</v>
      </c>
    </row>
    <row r="136" spans="1:10" x14ac:dyDescent="0.25">
      <c r="A136" t="e">
        <f>IF(ROWS($A$33:A136)+Current_Age-1&lt;Retirement_Age+Retirement_Years+Years_Before_Closing,ROWS($A$33:A136)+Current_Age-1,NA())</f>
        <v>#N/A</v>
      </c>
      <c r="B136" s="6" t="e" cm="1">
        <f t="array" ref="B136">_xlfn.IFS(A136&lt;Retirement_Age,Current_Income*(1+Inflation_Inome_Increase)^(A136-Current_Age),A136&gt;0,0,A136=NA(),NA())</f>
        <v>#N/A</v>
      </c>
      <c r="C136" s="6" t="e">
        <f t="shared" si="22"/>
        <v>#N/A</v>
      </c>
      <c r="D136" s="6" t="e" cm="1">
        <f t="array" ref="D136">_xlfn.IFS(A136&lt;Retirement_Age,C136*Investment_Return,A136&lt;(Retirement_Age+Retirement_Years),C136*Retirement_Investment_Return,A136&gt;=Retirement_Age+Retirement_Years,C136*Post_Retirement_Return)</f>
        <v>#N/A</v>
      </c>
      <c r="E136" s="6" t="e">
        <f t="shared" si="23"/>
        <v>#N/A</v>
      </c>
      <c r="F136" s="6" t="e">
        <f t="shared" si="19"/>
        <v>#N/A</v>
      </c>
      <c r="G136" s="6" t="e">
        <f t="shared" si="20"/>
        <v>#N/A</v>
      </c>
      <c r="H136" s="6" t="e">
        <f t="shared" si="21"/>
        <v>#N/A</v>
      </c>
      <c r="I136" s="6" t="e">
        <f t="shared" si="17"/>
        <v>#N/A</v>
      </c>
      <c r="J136" t="e">
        <f t="shared" si="18"/>
        <v>#N/A</v>
      </c>
    </row>
    <row r="137" spans="1:10" x14ac:dyDescent="0.25">
      <c r="A137" t="e">
        <f>IF(ROWS($A$33:A137)+Current_Age-1&lt;Retirement_Age+Retirement_Years+Years_Before_Closing,ROWS($A$33:A137)+Current_Age-1,NA())</f>
        <v>#N/A</v>
      </c>
      <c r="B137" s="6" t="e" cm="1">
        <f t="array" ref="B137">_xlfn.IFS(A137&lt;Retirement_Age,Current_Income*(1+Inflation_Inome_Increase)^(A137-Current_Age),A137&gt;0,0,A137=NA(),NA())</f>
        <v>#N/A</v>
      </c>
      <c r="C137" s="6" t="e">
        <f t="shared" si="22"/>
        <v>#N/A</v>
      </c>
      <c r="D137" s="6" t="e" cm="1">
        <f t="array" ref="D137">_xlfn.IFS(A137&lt;Retirement_Age,C137*Investment_Return,A137&lt;(Retirement_Age+Retirement_Years),C137*Retirement_Investment_Return,A137&gt;=Retirement_Age+Retirement_Years,C137*Post_Retirement_Return)</f>
        <v>#N/A</v>
      </c>
      <c r="E137" s="6" t="e">
        <f t="shared" si="23"/>
        <v>#N/A</v>
      </c>
      <c r="F137" s="6" t="e">
        <f t="shared" si="19"/>
        <v>#N/A</v>
      </c>
      <c r="G137" s="6" t="e">
        <f t="shared" si="20"/>
        <v>#N/A</v>
      </c>
      <c r="H137" s="6" t="e">
        <f t="shared" si="21"/>
        <v>#N/A</v>
      </c>
      <c r="I137" s="6" t="e">
        <f t="shared" si="17"/>
        <v>#N/A</v>
      </c>
      <c r="J137" t="e">
        <f t="shared" si="18"/>
        <v>#N/A</v>
      </c>
    </row>
    <row r="138" spans="1:10" x14ac:dyDescent="0.25">
      <c r="A138" t="e">
        <f>IF(ROWS($A$33:A138)+Current_Age-1&lt;Retirement_Age+Retirement_Years+Years_Before_Closing,ROWS($A$33:A138)+Current_Age-1,NA())</f>
        <v>#N/A</v>
      </c>
      <c r="B138" s="6" t="e" cm="1">
        <f t="array" ref="B138">_xlfn.IFS(A138&lt;Retirement_Age,Current_Income*(1+Inflation_Inome_Increase)^(A138-Current_Age),A138&gt;0,0,A138=NA(),NA())</f>
        <v>#N/A</v>
      </c>
      <c r="C138" s="6" t="e">
        <f t="shared" si="22"/>
        <v>#N/A</v>
      </c>
      <c r="D138" s="6" t="e" cm="1">
        <f t="array" ref="D138">_xlfn.IFS(A138&lt;Retirement_Age,C138*Investment_Return,A138&lt;(Retirement_Age+Retirement_Years),C138*Retirement_Investment_Return,A138&gt;=Retirement_Age+Retirement_Years,C138*Post_Retirement_Return)</f>
        <v>#N/A</v>
      </c>
      <c r="E138" s="6" t="e">
        <f t="shared" si="23"/>
        <v>#N/A</v>
      </c>
      <c r="F138" s="6" t="e">
        <f t="shared" si="19"/>
        <v>#N/A</v>
      </c>
      <c r="G138" s="6" t="e">
        <f t="shared" si="20"/>
        <v>#N/A</v>
      </c>
      <c r="H138" s="6" t="e">
        <f t="shared" si="21"/>
        <v>#N/A</v>
      </c>
      <c r="I138" s="6" t="e">
        <f t="shared" si="17"/>
        <v>#N/A</v>
      </c>
      <c r="J138" t="e">
        <f t="shared" si="18"/>
        <v>#N/A</v>
      </c>
    </row>
    <row r="139" spans="1:10" x14ac:dyDescent="0.25">
      <c r="A139" t="e">
        <f>IF(ROWS($A$33:A139)+Current_Age-1&lt;Retirement_Age+Retirement_Years+Years_Before_Closing,ROWS($A$33:A139)+Current_Age-1,NA())</f>
        <v>#N/A</v>
      </c>
      <c r="B139" s="6" t="e" cm="1">
        <f t="array" ref="B139">_xlfn.IFS(A139&lt;Retirement_Age,Current_Income*(1+Inflation_Inome_Increase)^(A139-Current_Age),A139&gt;0,0,A139=NA(),NA())</f>
        <v>#N/A</v>
      </c>
      <c r="C139" s="6" t="e">
        <f t="shared" si="22"/>
        <v>#N/A</v>
      </c>
      <c r="D139" s="6" t="e" cm="1">
        <f t="array" ref="D139">_xlfn.IFS(A139&lt;Retirement_Age,C139*Investment_Return,A139&lt;(Retirement_Age+Retirement_Years),C139*Retirement_Investment_Return,A139&gt;=Retirement_Age+Retirement_Years,C139*Post_Retirement_Return)</f>
        <v>#N/A</v>
      </c>
      <c r="E139" s="6" t="e">
        <f t="shared" si="23"/>
        <v>#N/A</v>
      </c>
      <c r="F139" s="6" t="e">
        <f t="shared" si="19"/>
        <v>#N/A</v>
      </c>
      <c r="G139" s="6" t="e">
        <f t="shared" si="20"/>
        <v>#N/A</v>
      </c>
      <c r="H139" s="6" t="e">
        <f t="shared" si="21"/>
        <v>#N/A</v>
      </c>
      <c r="I139" s="6" t="e">
        <f t="shared" si="17"/>
        <v>#N/A</v>
      </c>
      <c r="J139" t="e">
        <f t="shared" si="18"/>
        <v>#N/A</v>
      </c>
    </row>
    <row r="140" spans="1:10" x14ac:dyDescent="0.25">
      <c r="A140" t="e">
        <f>IF(ROWS($A$33:A140)+Current_Age-1&lt;Retirement_Age+Retirement_Years+Years_Before_Closing,ROWS($A$33:A140)+Current_Age-1,NA())</f>
        <v>#N/A</v>
      </c>
      <c r="B140" s="6" t="e" cm="1">
        <f t="array" ref="B140">_xlfn.IFS(A140&lt;Retirement_Age,Current_Income*(1+Inflation_Inome_Increase)^(A140-Current_Age),A140&gt;0,0,A140=NA(),NA())</f>
        <v>#N/A</v>
      </c>
      <c r="C140" s="6" t="e">
        <f t="shared" si="22"/>
        <v>#N/A</v>
      </c>
      <c r="D140" s="6" t="e" cm="1">
        <f t="array" ref="D140">_xlfn.IFS(A140&lt;Retirement_Age,C140*Investment_Return,A140&lt;(Retirement_Age+Retirement_Years),C140*Retirement_Investment_Return,A140&gt;=Retirement_Age+Retirement_Years,C140*Post_Retirement_Return)</f>
        <v>#N/A</v>
      </c>
      <c r="E140" s="6" t="e">
        <f t="shared" si="23"/>
        <v>#N/A</v>
      </c>
      <c r="F140" s="6" t="e">
        <f t="shared" si="19"/>
        <v>#N/A</v>
      </c>
      <c r="G140" s="6" t="e">
        <f t="shared" si="20"/>
        <v>#N/A</v>
      </c>
      <c r="H140" s="6" t="e">
        <f t="shared" si="21"/>
        <v>#N/A</v>
      </c>
      <c r="I140" s="6" t="e">
        <f t="shared" si="17"/>
        <v>#N/A</v>
      </c>
      <c r="J140" t="e">
        <f t="shared" si="18"/>
        <v>#N/A</v>
      </c>
    </row>
    <row r="141" spans="1:10" x14ac:dyDescent="0.25">
      <c r="A141" t="e">
        <f>IF(ROWS($A$33:A141)+Current_Age-1&lt;Retirement_Age+Retirement_Years+Years_Before_Closing,ROWS($A$33:A141)+Current_Age-1,NA())</f>
        <v>#N/A</v>
      </c>
      <c r="B141" s="6" t="e" cm="1">
        <f t="array" ref="B141">_xlfn.IFS(A141&lt;Retirement_Age,Current_Income*(1+Inflation_Inome_Increase)^(A141-Current_Age),A141&gt;0,0,A141=NA(),NA())</f>
        <v>#N/A</v>
      </c>
      <c r="C141" s="6" t="e">
        <f t="shared" si="22"/>
        <v>#N/A</v>
      </c>
      <c r="D141" s="6" t="e" cm="1">
        <f t="array" ref="D141">_xlfn.IFS(A141&lt;Retirement_Age,C141*Investment_Return,A141&lt;(Retirement_Age+Retirement_Years),C141*Retirement_Investment_Return,A141&gt;=Retirement_Age+Retirement_Years,C141*Post_Retirement_Return)</f>
        <v>#N/A</v>
      </c>
      <c r="E141" s="6" t="e">
        <f t="shared" si="23"/>
        <v>#N/A</v>
      </c>
      <c r="F141" s="6" t="e">
        <f t="shared" si="19"/>
        <v>#N/A</v>
      </c>
      <c r="G141" s="6" t="e">
        <f t="shared" si="20"/>
        <v>#N/A</v>
      </c>
      <c r="H141" s="6" t="e">
        <f t="shared" si="21"/>
        <v>#N/A</v>
      </c>
      <c r="I141" s="6" t="e">
        <f t="shared" si="17"/>
        <v>#N/A</v>
      </c>
      <c r="J141" t="e">
        <f t="shared" si="18"/>
        <v>#N/A</v>
      </c>
    </row>
    <row r="142" spans="1:10" x14ac:dyDescent="0.25">
      <c r="A142" t="e">
        <f>IF(ROWS($A$33:A142)+Current_Age-1&lt;Retirement_Age+Retirement_Years+Years_Before_Closing,ROWS($A$33:A142)+Current_Age-1,NA())</f>
        <v>#N/A</v>
      </c>
      <c r="B142" s="6" t="e" cm="1">
        <f t="array" ref="B142">_xlfn.IFS(A142&lt;Retirement_Age,Current_Income*(1+Inflation_Inome_Increase)^(A142-Current_Age),A142&gt;0,0,A142=NA(),NA())</f>
        <v>#N/A</v>
      </c>
      <c r="C142" s="6" t="e">
        <f t="shared" si="22"/>
        <v>#N/A</v>
      </c>
      <c r="D142" s="6" t="e" cm="1">
        <f t="array" ref="D142">_xlfn.IFS(A142&lt;Retirement_Age,C142*Investment_Return,A142&lt;(Retirement_Age+Retirement_Years),C142*Retirement_Investment_Return,A142&gt;=Retirement_Age+Retirement_Years,C142*Post_Retirement_Return)</f>
        <v>#N/A</v>
      </c>
      <c r="E142" s="6" t="e">
        <f t="shared" si="23"/>
        <v>#N/A</v>
      </c>
      <c r="F142" s="6" t="e">
        <f t="shared" si="19"/>
        <v>#N/A</v>
      </c>
      <c r="G142" s="6" t="e">
        <f t="shared" si="20"/>
        <v>#N/A</v>
      </c>
      <c r="H142" s="6" t="e">
        <f t="shared" si="21"/>
        <v>#N/A</v>
      </c>
      <c r="I142" s="6" t="e">
        <f t="shared" si="17"/>
        <v>#N/A</v>
      </c>
      <c r="J142" t="e">
        <f t="shared" si="18"/>
        <v>#N/A</v>
      </c>
    </row>
    <row r="143" spans="1:10" x14ac:dyDescent="0.25">
      <c r="A143" t="e">
        <f>IF(ROWS($A$33:A143)+Current_Age-1&lt;Retirement_Age+Retirement_Years+Years_Before_Closing,ROWS($A$33:A143)+Current_Age-1,NA())</f>
        <v>#N/A</v>
      </c>
      <c r="B143" s="6" t="e" cm="1">
        <f t="array" ref="B143">_xlfn.IFS(A143&lt;Retirement_Age,Current_Income*(1+Inflation_Inome_Increase)^(A143-Current_Age),A143&gt;0,0,A143=NA(),NA())</f>
        <v>#N/A</v>
      </c>
      <c r="C143" s="6" t="e">
        <f t="shared" si="22"/>
        <v>#N/A</v>
      </c>
      <c r="D143" s="6" t="e" cm="1">
        <f t="array" ref="D143">_xlfn.IFS(A143&lt;Retirement_Age,C143*Investment_Return,A143&lt;(Retirement_Age+Retirement_Years),C143*Retirement_Investment_Return,A143&gt;=Retirement_Age+Retirement_Years,C143*Post_Retirement_Return)</f>
        <v>#N/A</v>
      </c>
      <c r="E143" s="6" t="e">
        <f t="shared" si="23"/>
        <v>#N/A</v>
      </c>
      <c r="F143" s="6" t="e">
        <f t="shared" si="19"/>
        <v>#N/A</v>
      </c>
      <c r="G143" s="6" t="e">
        <f t="shared" si="20"/>
        <v>#N/A</v>
      </c>
      <c r="H143" s="6" t="e">
        <f t="shared" si="21"/>
        <v>#N/A</v>
      </c>
      <c r="I143" s="6" t="e">
        <f t="shared" si="17"/>
        <v>#N/A</v>
      </c>
      <c r="J143" t="e">
        <f t="shared" si="18"/>
        <v>#N/A</v>
      </c>
    </row>
    <row r="144" spans="1:10" x14ac:dyDescent="0.25">
      <c r="A144" t="e">
        <f>IF(ROWS($A$33:A144)+Current_Age-1&lt;Retirement_Age+Retirement_Years+Years_Before_Closing,ROWS($A$33:A144)+Current_Age-1,NA())</f>
        <v>#N/A</v>
      </c>
      <c r="B144" s="6" t="e" cm="1">
        <f t="array" ref="B144">_xlfn.IFS(A144&lt;Retirement_Age,Current_Income*(1+Inflation_Inome_Increase)^(A144-Current_Age),A144&gt;0,0,A144=NA(),NA())</f>
        <v>#N/A</v>
      </c>
      <c r="C144" s="6" t="e">
        <f t="shared" si="22"/>
        <v>#N/A</v>
      </c>
      <c r="D144" s="6" t="e" cm="1">
        <f t="array" ref="D144">_xlfn.IFS(A144&lt;Retirement_Age,C144*Investment_Return,A144&lt;(Retirement_Age+Retirement_Years),C144*Retirement_Investment_Return,A144&gt;=Retirement_Age+Retirement_Years,C144*Post_Retirement_Return)</f>
        <v>#N/A</v>
      </c>
      <c r="E144" s="6" t="e">
        <f t="shared" si="23"/>
        <v>#N/A</v>
      </c>
      <c r="F144" s="6" t="e">
        <f t="shared" si="19"/>
        <v>#N/A</v>
      </c>
      <c r="G144" s="6" t="e">
        <f t="shared" si="20"/>
        <v>#N/A</v>
      </c>
      <c r="H144" s="6" t="e">
        <f t="shared" si="21"/>
        <v>#N/A</v>
      </c>
      <c r="I144" s="6" t="e">
        <f t="shared" si="17"/>
        <v>#N/A</v>
      </c>
      <c r="J144" t="e">
        <f t="shared" si="18"/>
        <v>#N/A</v>
      </c>
    </row>
    <row r="145" spans="1:10" x14ac:dyDescent="0.25">
      <c r="A145" t="e">
        <f>IF(ROWS($A$33:A145)+Current_Age-1&lt;Retirement_Age+Retirement_Years+Years_Before_Closing,ROWS($A$33:A145)+Current_Age-1,NA())</f>
        <v>#N/A</v>
      </c>
      <c r="B145" s="6" t="e" cm="1">
        <f t="array" ref="B145">_xlfn.IFS(A145&lt;Retirement_Age,Current_Income*(1+Inflation_Inome_Increase)^(A145-Current_Age),A145&gt;0,0,A145=NA(),NA())</f>
        <v>#N/A</v>
      </c>
      <c r="C145" s="6" t="e">
        <f t="shared" si="22"/>
        <v>#N/A</v>
      </c>
      <c r="D145" s="6" t="e" cm="1">
        <f t="array" ref="D145">_xlfn.IFS(A145&lt;Retirement_Age,C145*Investment_Return,A145&lt;(Retirement_Age+Retirement_Years),C145*Retirement_Investment_Return,A145&gt;=Retirement_Age+Retirement_Years,C145*Post_Retirement_Return)</f>
        <v>#N/A</v>
      </c>
      <c r="E145" s="6" t="e">
        <f t="shared" si="23"/>
        <v>#N/A</v>
      </c>
      <c r="F145" s="6" t="e">
        <f t="shared" si="19"/>
        <v>#N/A</v>
      </c>
      <c r="G145" s="6" t="e">
        <f t="shared" si="20"/>
        <v>#N/A</v>
      </c>
      <c r="H145" s="6" t="e">
        <f t="shared" si="21"/>
        <v>#N/A</v>
      </c>
      <c r="I145" s="6" t="e">
        <f t="shared" si="17"/>
        <v>#N/A</v>
      </c>
      <c r="J145" t="e">
        <f t="shared" si="18"/>
        <v>#N/A</v>
      </c>
    </row>
    <row r="146" spans="1:10" x14ac:dyDescent="0.25">
      <c r="A146" t="e">
        <f>IF(ROWS($A$33:A146)+Current_Age-1&lt;Retirement_Age+Retirement_Years+Years_Before_Closing,ROWS($A$33:A146)+Current_Age-1,NA())</f>
        <v>#N/A</v>
      </c>
      <c r="B146" s="6" t="e" cm="1">
        <f t="array" ref="B146">_xlfn.IFS(A146&lt;Retirement_Age,Current_Income*(1+Inflation_Inome_Increase)^(A146-Current_Age),A146&gt;0,0,A146=NA(),NA())</f>
        <v>#N/A</v>
      </c>
      <c r="C146" s="6" t="e">
        <f t="shared" si="22"/>
        <v>#N/A</v>
      </c>
      <c r="D146" s="6" t="e" cm="1">
        <f t="array" ref="D146">_xlfn.IFS(A146&lt;Retirement_Age,C146*Investment_Return,A146&lt;(Retirement_Age+Retirement_Years),C146*Retirement_Investment_Return,A146&gt;=Retirement_Age+Retirement_Years,C146*Post_Retirement_Return)</f>
        <v>#N/A</v>
      </c>
      <c r="E146" s="6" t="e">
        <f t="shared" si="23"/>
        <v>#N/A</v>
      </c>
      <c r="F146" s="6" t="e">
        <f t="shared" si="19"/>
        <v>#N/A</v>
      </c>
      <c r="G146" s="6" t="e">
        <f t="shared" si="20"/>
        <v>#N/A</v>
      </c>
      <c r="H146" s="6" t="e">
        <f t="shared" si="21"/>
        <v>#N/A</v>
      </c>
      <c r="I146" s="6" t="e">
        <f t="shared" si="17"/>
        <v>#N/A</v>
      </c>
      <c r="J146" t="e">
        <f t="shared" si="18"/>
        <v>#N/A</v>
      </c>
    </row>
    <row r="147" spans="1:10" x14ac:dyDescent="0.25">
      <c r="A147" t="e">
        <f>IF(ROWS($A$33:A147)+Current_Age-1&lt;Retirement_Age+Retirement_Years+Years_Before_Closing,ROWS($A$33:A147)+Current_Age-1,NA())</f>
        <v>#N/A</v>
      </c>
      <c r="B147" s="6" t="e" cm="1">
        <f t="array" ref="B147">_xlfn.IFS(A147&lt;Retirement_Age,Current_Income*(1+Inflation_Inome_Increase)^(A147-Current_Age),A147&gt;0,0,A147=NA(),NA())</f>
        <v>#N/A</v>
      </c>
      <c r="C147" s="6" t="e">
        <f t="shared" si="22"/>
        <v>#N/A</v>
      </c>
      <c r="D147" s="6" t="e" cm="1">
        <f t="array" ref="D147">_xlfn.IFS(A147&lt;Retirement_Age,C147*Investment_Return,A147&lt;(Retirement_Age+Retirement_Years),C147*Retirement_Investment_Return,A147&gt;=Retirement_Age+Retirement_Years,C147*Post_Retirement_Return)</f>
        <v>#N/A</v>
      </c>
      <c r="E147" s="6" t="e">
        <f t="shared" si="23"/>
        <v>#N/A</v>
      </c>
      <c r="F147" s="6" t="e">
        <f t="shared" si="19"/>
        <v>#N/A</v>
      </c>
      <c r="G147" s="6" t="e">
        <f t="shared" si="20"/>
        <v>#N/A</v>
      </c>
      <c r="H147" s="6" t="e">
        <f t="shared" si="21"/>
        <v>#N/A</v>
      </c>
      <c r="I147" s="6" t="e">
        <f t="shared" si="17"/>
        <v>#N/A</v>
      </c>
      <c r="J147" t="e">
        <f t="shared" si="18"/>
        <v>#N/A</v>
      </c>
    </row>
    <row r="148" spans="1:10" x14ac:dyDescent="0.25">
      <c r="A148" t="e">
        <f>IF(ROWS($A$33:A148)+Current_Age-1&lt;Retirement_Age+Retirement_Years+Years_Before_Closing,ROWS($A$33:A148)+Current_Age-1,NA())</f>
        <v>#N/A</v>
      </c>
      <c r="B148" s="6" t="e" cm="1">
        <f t="array" ref="B148">_xlfn.IFS(A148&lt;Retirement_Age,Current_Income*(1+Inflation_Inome_Increase)^(A148-Current_Age),A148&gt;0,0,A148=NA(),NA())</f>
        <v>#N/A</v>
      </c>
      <c r="C148" s="6" t="e">
        <f t="shared" si="22"/>
        <v>#N/A</v>
      </c>
      <c r="D148" s="6" t="e" cm="1">
        <f t="array" ref="D148">_xlfn.IFS(A148&lt;Retirement_Age,C148*Investment_Return,A148&lt;(Retirement_Age+Retirement_Years),C148*Retirement_Investment_Return,A148&gt;=Retirement_Age+Retirement_Years,C148*Post_Retirement_Return)</f>
        <v>#N/A</v>
      </c>
      <c r="E148" s="6" t="e">
        <f t="shared" si="23"/>
        <v>#N/A</v>
      </c>
      <c r="F148" s="6" t="e">
        <f t="shared" si="19"/>
        <v>#N/A</v>
      </c>
      <c r="G148" s="6" t="e">
        <f t="shared" si="20"/>
        <v>#N/A</v>
      </c>
      <c r="H148" s="6" t="e">
        <f t="shared" si="21"/>
        <v>#N/A</v>
      </c>
      <c r="I148" s="6" t="e">
        <f t="shared" si="17"/>
        <v>#N/A</v>
      </c>
      <c r="J148" t="e">
        <f t="shared" si="18"/>
        <v>#N/A</v>
      </c>
    </row>
    <row r="149" spans="1:10" x14ac:dyDescent="0.25">
      <c r="A149" t="e">
        <f>IF(ROWS($A$33:A149)+Current_Age-1&lt;Retirement_Age+Retirement_Years+Years_Before_Closing,ROWS($A$33:A149)+Current_Age-1,NA())</f>
        <v>#N/A</v>
      </c>
      <c r="B149" s="6" t="e" cm="1">
        <f t="array" ref="B149">_xlfn.IFS(A149&lt;Retirement_Age,Current_Income*(1+Inflation_Inome_Increase)^(A149-Current_Age),A149&gt;0,0,A149=NA(),NA())</f>
        <v>#N/A</v>
      </c>
      <c r="C149" s="6" t="e">
        <f t="shared" si="22"/>
        <v>#N/A</v>
      </c>
      <c r="D149" s="6" t="e" cm="1">
        <f t="array" ref="D149">_xlfn.IFS(A149&lt;Retirement_Age,C149*Investment_Return,A149&lt;(Retirement_Age+Retirement_Years),C149*Retirement_Investment_Return,A149&gt;=Retirement_Age+Retirement_Years,C149*Post_Retirement_Return)</f>
        <v>#N/A</v>
      </c>
      <c r="E149" s="6" t="e">
        <f t="shared" si="23"/>
        <v>#N/A</v>
      </c>
      <c r="F149" s="6" t="e">
        <f t="shared" si="19"/>
        <v>#N/A</v>
      </c>
      <c r="G149" s="6" t="e">
        <f t="shared" si="20"/>
        <v>#N/A</v>
      </c>
      <c r="H149" s="6" t="e">
        <f t="shared" si="21"/>
        <v>#N/A</v>
      </c>
      <c r="I149" s="6" t="e">
        <f t="shared" si="17"/>
        <v>#N/A</v>
      </c>
      <c r="J149" t="e">
        <f t="shared" si="18"/>
        <v>#N/A</v>
      </c>
    </row>
    <row r="150" spans="1:10" x14ac:dyDescent="0.25">
      <c r="A150" t="e">
        <f>IF(ROWS($A$33:A150)+Current_Age-1&lt;Retirement_Age+Retirement_Years+Years_Before_Closing,ROWS($A$33:A150)+Current_Age-1,NA())</f>
        <v>#N/A</v>
      </c>
      <c r="B150" s="6" t="e" cm="1">
        <f t="array" ref="B150">_xlfn.IFS(A150&lt;Retirement_Age,Current_Income*(1+Inflation_Inome_Increase)^(A150-Current_Age),A150&gt;0,0,A150=NA(),NA())</f>
        <v>#N/A</v>
      </c>
      <c r="C150" s="6" t="e">
        <f t="shared" si="22"/>
        <v>#N/A</v>
      </c>
      <c r="D150" s="6" t="e" cm="1">
        <f t="array" ref="D150">_xlfn.IFS(A150&lt;Retirement_Age,C150*Investment_Return,A150&lt;(Retirement_Age+Retirement_Years),C150*Retirement_Investment_Return,A150&gt;=Retirement_Age+Retirement_Years,C150*Post_Retirement_Return)</f>
        <v>#N/A</v>
      </c>
      <c r="E150" s="6" t="e">
        <f t="shared" si="23"/>
        <v>#N/A</v>
      </c>
      <c r="F150" s="6" t="e">
        <f t="shared" si="19"/>
        <v>#N/A</v>
      </c>
      <c r="G150" s="6" t="e">
        <f t="shared" si="20"/>
        <v>#N/A</v>
      </c>
      <c r="H150" s="6" t="e">
        <f t="shared" si="21"/>
        <v>#N/A</v>
      </c>
      <c r="I150" s="6" t="e">
        <f t="shared" si="17"/>
        <v>#N/A</v>
      </c>
      <c r="J150" t="e">
        <f t="shared" si="18"/>
        <v>#N/A</v>
      </c>
    </row>
    <row r="151" spans="1:10" x14ac:dyDescent="0.25">
      <c r="A151" t="e">
        <f>IF(ROWS($A$33:A151)+Current_Age-1&lt;Retirement_Age+Retirement_Years+Years_Before_Closing,ROWS($A$33:A151)+Current_Age-1,NA())</f>
        <v>#N/A</v>
      </c>
      <c r="B151" s="6" t="e" cm="1">
        <f t="array" ref="B151">_xlfn.IFS(A151&lt;Retirement_Age,Current_Income*(1+Inflation_Inome_Increase)^(A151-Current_Age),A151&gt;0,0,A151=NA(),NA())</f>
        <v>#N/A</v>
      </c>
      <c r="C151" s="6" t="e">
        <f t="shared" si="22"/>
        <v>#N/A</v>
      </c>
      <c r="D151" s="6" t="e" cm="1">
        <f t="array" ref="D151">_xlfn.IFS(A151&lt;Retirement_Age,C151*Investment_Return,A151&lt;(Retirement_Age+Retirement_Years),C151*Retirement_Investment_Return,A151&gt;=Retirement_Age+Retirement_Years,C151*Post_Retirement_Return)</f>
        <v>#N/A</v>
      </c>
      <c r="E151" s="6" t="e">
        <f t="shared" si="23"/>
        <v>#N/A</v>
      </c>
      <c r="F151" s="6" t="e">
        <f t="shared" si="19"/>
        <v>#N/A</v>
      </c>
      <c r="G151" s="6" t="e">
        <f t="shared" si="20"/>
        <v>#N/A</v>
      </c>
      <c r="H151" s="6" t="e">
        <f t="shared" si="21"/>
        <v>#N/A</v>
      </c>
      <c r="I151" s="6" t="e">
        <f t="shared" si="17"/>
        <v>#N/A</v>
      </c>
      <c r="J151" t="e">
        <f t="shared" si="18"/>
        <v>#N/A</v>
      </c>
    </row>
    <row r="152" spans="1:10" x14ac:dyDescent="0.25">
      <c r="A152" t="e">
        <f>IF(ROWS($A$33:A152)+Current_Age-1&lt;Retirement_Age+Retirement_Years+Years_Before_Closing,ROWS($A$33:A152)+Current_Age-1,NA())</f>
        <v>#N/A</v>
      </c>
      <c r="B152" s="6" t="e" cm="1">
        <f t="array" ref="B152">_xlfn.IFS(A152&lt;Retirement_Age,Current_Income*(1+Inflation_Inome_Increase)^(A152-Current_Age),A152&gt;0,0,A152=NA(),NA())</f>
        <v>#N/A</v>
      </c>
      <c r="C152" s="6" t="e">
        <f t="shared" si="22"/>
        <v>#N/A</v>
      </c>
      <c r="D152" s="6" t="e" cm="1">
        <f t="array" ref="D152">_xlfn.IFS(A152&lt;Retirement_Age,C152*Investment_Return,A152&lt;(Retirement_Age+Retirement_Years),C152*Retirement_Investment_Return,A152&gt;=Retirement_Age+Retirement_Years,C152*Post_Retirement_Return)</f>
        <v>#N/A</v>
      </c>
      <c r="E152" s="6" t="e">
        <f t="shared" si="23"/>
        <v>#N/A</v>
      </c>
      <c r="F152" s="6" t="e">
        <f t="shared" si="19"/>
        <v>#N/A</v>
      </c>
      <c r="G152" s="6" t="e">
        <f t="shared" si="20"/>
        <v>#N/A</v>
      </c>
      <c r="H152" s="6" t="e">
        <f t="shared" si="21"/>
        <v>#N/A</v>
      </c>
      <c r="I152" s="6" t="e">
        <f t="shared" si="17"/>
        <v>#N/A</v>
      </c>
      <c r="J152" t="e">
        <f t="shared" si="18"/>
        <v>#N/A</v>
      </c>
    </row>
    <row r="153" spans="1:10" x14ac:dyDescent="0.25">
      <c r="A153" t="e">
        <f>IF(ROWS($A$33:A153)+Current_Age-1&lt;Retirement_Age+Retirement_Years+Years_Before_Closing,ROWS($A$33:A153)+Current_Age-1,NA())</f>
        <v>#N/A</v>
      </c>
      <c r="B153" s="6" t="e" cm="1">
        <f t="array" ref="B153">_xlfn.IFS(A153&lt;Retirement_Age,Current_Income*(1+Inflation_Inome_Increase)^(A153-Current_Age),A153&gt;0,0,A153=NA(),NA())</f>
        <v>#N/A</v>
      </c>
      <c r="C153" s="6" t="e">
        <f t="shared" si="22"/>
        <v>#N/A</v>
      </c>
      <c r="D153" s="6" t="e" cm="1">
        <f t="array" ref="D153">_xlfn.IFS(A153&lt;Retirement_Age,C153*Investment_Return,A153&lt;(Retirement_Age+Retirement_Years),C153*Retirement_Investment_Return,A153&gt;=Retirement_Age+Retirement_Years,C153*Post_Retirement_Return)</f>
        <v>#N/A</v>
      </c>
      <c r="E153" s="6" t="e">
        <f t="shared" si="23"/>
        <v>#N/A</v>
      </c>
      <c r="F153" s="6" t="e">
        <f t="shared" si="19"/>
        <v>#N/A</v>
      </c>
      <c r="G153" s="6" t="e">
        <f t="shared" si="20"/>
        <v>#N/A</v>
      </c>
      <c r="H153" s="6" t="e">
        <f t="shared" si="21"/>
        <v>#N/A</v>
      </c>
      <c r="I153" s="6" t="e">
        <f t="shared" si="17"/>
        <v>#N/A</v>
      </c>
      <c r="J153" t="e">
        <f t="shared" si="18"/>
        <v>#N/A</v>
      </c>
    </row>
    <row r="154" spans="1:10" x14ac:dyDescent="0.25">
      <c r="A154" t="e">
        <f>IF(ROWS($A$33:A154)+Current_Age-1&lt;Retirement_Age+Retirement_Years+Years_Before_Closing,ROWS($A$33:A154)+Current_Age-1,NA())</f>
        <v>#N/A</v>
      </c>
      <c r="B154" s="6" t="e" cm="1">
        <f t="array" ref="B154">_xlfn.IFS(A154&lt;Retirement_Age,Current_Income*(1+Inflation_Inome_Increase)^(A154-Current_Age),A154&gt;0,0,A154=NA(),NA())</f>
        <v>#N/A</v>
      </c>
      <c r="C154" s="6" t="e">
        <f t="shared" si="22"/>
        <v>#N/A</v>
      </c>
      <c r="D154" s="6" t="e" cm="1">
        <f t="array" ref="D154">_xlfn.IFS(A154&lt;Retirement_Age,C154*Investment_Return,A154&lt;(Retirement_Age+Retirement_Years),C154*Retirement_Investment_Return,A154&gt;=Retirement_Age+Retirement_Years,C154*Post_Retirement_Return)</f>
        <v>#N/A</v>
      </c>
      <c r="E154" s="6" t="e">
        <f t="shared" si="23"/>
        <v>#N/A</v>
      </c>
      <c r="F154" s="6" t="e">
        <f t="shared" si="19"/>
        <v>#N/A</v>
      </c>
      <c r="G154" s="6" t="e">
        <f t="shared" si="20"/>
        <v>#N/A</v>
      </c>
      <c r="H154" s="6" t="e">
        <f t="shared" si="21"/>
        <v>#N/A</v>
      </c>
      <c r="I154" s="6" t="e">
        <f t="shared" si="17"/>
        <v>#N/A</v>
      </c>
      <c r="J154" t="e">
        <f t="shared" si="18"/>
        <v>#N/A</v>
      </c>
    </row>
    <row r="155" spans="1:10" x14ac:dyDescent="0.25">
      <c r="A155" t="e">
        <f>IF(ROWS($A$33:A155)+Current_Age-1&lt;Retirement_Age+Retirement_Years+Years_Before_Closing,ROWS($A$33:A155)+Current_Age-1,NA())</f>
        <v>#N/A</v>
      </c>
      <c r="B155" s="6" t="e" cm="1">
        <f t="array" ref="B155">_xlfn.IFS(A155&lt;Retirement_Age,Current_Income*(1+Inflation_Inome_Increase)^(A155-Current_Age),A155&gt;0,0,A155=NA(),NA())</f>
        <v>#N/A</v>
      </c>
      <c r="C155" s="6" t="e">
        <f t="shared" si="22"/>
        <v>#N/A</v>
      </c>
      <c r="D155" s="6" t="e" cm="1">
        <f t="array" ref="D155">_xlfn.IFS(A155&lt;Retirement_Age,C155*Investment_Return,A155&lt;(Retirement_Age+Retirement_Years),C155*Retirement_Investment_Return,A155&gt;=Retirement_Age+Retirement_Years,C155*Post_Retirement_Return)</f>
        <v>#N/A</v>
      </c>
      <c r="E155" s="6" t="e">
        <f t="shared" si="23"/>
        <v>#N/A</v>
      </c>
      <c r="F155" s="6" t="e">
        <f t="shared" si="19"/>
        <v>#N/A</v>
      </c>
      <c r="G155" s="6" t="e">
        <f t="shared" si="20"/>
        <v>#N/A</v>
      </c>
      <c r="H155" s="6" t="e">
        <f t="shared" si="21"/>
        <v>#N/A</v>
      </c>
      <c r="I155" s="6" t="e">
        <f t="shared" si="17"/>
        <v>#N/A</v>
      </c>
      <c r="J155" t="e">
        <f t="shared" si="18"/>
        <v>#N/A</v>
      </c>
    </row>
    <row r="156" spans="1:10" x14ac:dyDescent="0.25">
      <c r="A156" t="e">
        <f>IF(ROWS($A$33:A156)+Current_Age-1&lt;Retirement_Age+Retirement_Years+Years_Before_Closing,ROWS($A$33:A156)+Current_Age-1,NA())</f>
        <v>#N/A</v>
      </c>
      <c r="B156" s="6" t="e" cm="1">
        <f t="array" ref="B156">_xlfn.IFS(A156&lt;Retirement_Age,Current_Income*(1+Inflation_Inome_Increase)^(A156-Current_Age),A156&gt;0,0,A156=NA(),NA())</f>
        <v>#N/A</v>
      </c>
      <c r="C156" s="6" t="e">
        <f t="shared" si="22"/>
        <v>#N/A</v>
      </c>
      <c r="D156" s="6" t="e" cm="1">
        <f t="array" ref="D156">_xlfn.IFS(A156&lt;Retirement_Age,C156*Investment_Return,A156&lt;(Retirement_Age+Retirement_Years),C156*Retirement_Investment_Return,A156&gt;=Retirement_Age+Retirement_Years,C156*Post_Retirement_Return)</f>
        <v>#N/A</v>
      </c>
      <c r="E156" s="6" t="e">
        <f t="shared" si="23"/>
        <v>#N/A</v>
      </c>
      <c r="F156" s="6" t="e">
        <f t="shared" si="19"/>
        <v>#N/A</v>
      </c>
      <c r="G156" s="6" t="e">
        <f t="shared" si="20"/>
        <v>#N/A</v>
      </c>
      <c r="H156" s="6" t="e">
        <f t="shared" si="21"/>
        <v>#N/A</v>
      </c>
      <c r="I156" s="6" t="e">
        <f t="shared" si="17"/>
        <v>#N/A</v>
      </c>
      <c r="J156" t="e">
        <f t="shared" si="18"/>
        <v>#N/A</v>
      </c>
    </row>
    <row r="157" spans="1:10" x14ac:dyDescent="0.25">
      <c r="A157" t="e">
        <f>IF(ROWS($A$33:A157)+Current_Age-1&lt;Retirement_Age+Retirement_Years+Years_Before_Closing,ROWS($A$33:A157)+Current_Age-1,NA())</f>
        <v>#N/A</v>
      </c>
      <c r="B157" s="6" t="e" cm="1">
        <f t="array" ref="B157">_xlfn.IFS(A157&lt;Retirement_Age,Current_Income*(1+Inflation_Inome_Increase)^(A157-Current_Age),A157&gt;0,0,A157=NA(),NA())</f>
        <v>#N/A</v>
      </c>
      <c r="C157" s="6" t="e">
        <f t="shared" si="22"/>
        <v>#N/A</v>
      </c>
      <c r="D157" s="6" t="e" cm="1">
        <f t="array" ref="D157">_xlfn.IFS(A157&lt;Retirement_Age,C157*Investment_Return,A157&lt;(Retirement_Age+Retirement_Years),C157*Retirement_Investment_Return,A157&gt;=Retirement_Age+Retirement_Years,C157*Post_Retirement_Return)</f>
        <v>#N/A</v>
      </c>
      <c r="E157" s="6" t="e">
        <f t="shared" si="23"/>
        <v>#N/A</v>
      </c>
      <c r="F157" s="6" t="e">
        <f t="shared" si="19"/>
        <v>#N/A</v>
      </c>
      <c r="G157" s="6" t="e">
        <f t="shared" si="20"/>
        <v>#N/A</v>
      </c>
      <c r="H157" s="6" t="e">
        <f t="shared" si="21"/>
        <v>#N/A</v>
      </c>
      <c r="I157" s="6" t="e">
        <f t="shared" si="17"/>
        <v>#N/A</v>
      </c>
      <c r="J157" t="e">
        <f t="shared" si="18"/>
        <v>#N/A</v>
      </c>
    </row>
    <row r="158" spans="1:10" x14ac:dyDescent="0.25">
      <c r="A158" t="e">
        <f>IF(ROWS($A$33:A158)+Current_Age-1&lt;Retirement_Age+Retirement_Years+Years_Before_Closing,ROWS($A$33:A158)+Current_Age-1,NA())</f>
        <v>#N/A</v>
      </c>
      <c r="B158" s="6" t="e" cm="1">
        <f t="array" ref="B158">_xlfn.IFS(A158&lt;Retirement_Age,Current_Income*(1+Inflation_Inome_Increase)^(A158-Current_Age),A158&gt;0,0,A158=NA(),NA())</f>
        <v>#N/A</v>
      </c>
      <c r="C158" s="6" t="e">
        <f t="shared" si="22"/>
        <v>#N/A</v>
      </c>
      <c r="D158" s="6" t="e" cm="1">
        <f t="array" ref="D158">_xlfn.IFS(A158&lt;Retirement_Age,C158*Investment_Return,A158&lt;(Retirement_Age+Retirement_Years),C158*Retirement_Investment_Return,A158&gt;=Retirement_Age+Retirement_Years,C158*Post_Retirement_Return)</f>
        <v>#N/A</v>
      </c>
      <c r="E158" s="6" t="e">
        <f t="shared" si="23"/>
        <v>#N/A</v>
      </c>
      <c r="F158" s="6" t="e">
        <f t="shared" si="19"/>
        <v>#N/A</v>
      </c>
      <c r="G158" s="6" t="e">
        <f t="shared" si="20"/>
        <v>#N/A</v>
      </c>
      <c r="H158" s="6" t="e">
        <f t="shared" si="21"/>
        <v>#N/A</v>
      </c>
      <c r="I158" s="6" t="e">
        <f t="shared" si="17"/>
        <v>#N/A</v>
      </c>
      <c r="J158" t="e">
        <f t="shared" si="18"/>
        <v>#N/A</v>
      </c>
    </row>
    <row r="159" spans="1:10" x14ac:dyDescent="0.25">
      <c r="A159" t="e">
        <f>IF(ROWS($A$33:A159)+Current_Age-1&lt;Retirement_Age+Retirement_Years+Years_Before_Closing,ROWS($A$33:A159)+Current_Age-1,NA())</f>
        <v>#N/A</v>
      </c>
      <c r="B159" s="6" t="e" cm="1">
        <f t="array" ref="B159">_xlfn.IFS(A159&lt;Retirement_Age,Current_Income*(1+Inflation_Inome_Increase)^(A159-Current_Age),A159&gt;0,0,A159=NA(),NA())</f>
        <v>#N/A</v>
      </c>
      <c r="C159" s="6" t="e">
        <f t="shared" si="22"/>
        <v>#N/A</v>
      </c>
      <c r="D159" s="6" t="e" cm="1">
        <f t="array" ref="D159">_xlfn.IFS(A159&lt;Retirement_Age,C159*Investment_Return,A159&lt;(Retirement_Age+Retirement_Years),C159*Retirement_Investment_Return,A159&gt;=Retirement_Age+Retirement_Years,C159*Post_Retirement_Return)</f>
        <v>#N/A</v>
      </c>
      <c r="E159" s="6" t="e">
        <f t="shared" si="23"/>
        <v>#N/A</v>
      </c>
      <c r="F159" s="6" t="e">
        <f t="shared" si="19"/>
        <v>#N/A</v>
      </c>
      <c r="G159" s="6" t="e">
        <f t="shared" si="20"/>
        <v>#N/A</v>
      </c>
      <c r="H159" s="6" t="e">
        <f t="shared" si="21"/>
        <v>#N/A</v>
      </c>
      <c r="I159" s="6" t="e">
        <f t="shared" si="17"/>
        <v>#N/A</v>
      </c>
      <c r="J159" t="e">
        <f t="shared" si="18"/>
        <v>#N/A</v>
      </c>
    </row>
    <row r="160" spans="1:10" x14ac:dyDescent="0.25">
      <c r="A160" t="e">
        <f>IF(ROWS($A$33:A160)+Current_Age-1&lt;Retirement_Age+Retirement_Years+Years_Before_Closing,ROWS($A$33:A160)+Current_Age-1,NA())</f>
        <v>#N/A</v>
      </c>
      <c r="B160" s="6" t="e" cm="1">
        <f t="array" ref="B160">_xlfn.IFS(A160&lt;Retirement_Age,Current_Income*(1+Inflation_Inome_Increase)^(A160-Current_Age),A160&gt;0,0,A160=NA(),NA())</f>
        <v>#N/A</v>
      </c>
      <c r="C160" s="6" t="e">
        <f t="shared" si="22"/>
        <v>#N/A</v>
      </c>
      <c r="D160" s="6" t="e" cm="1">
        <f t="array" ref="D160">_xlfn.IFS(A160&lt;Retirement_Age,C160*Investment_Return,A160&lt;(Retirement_Age+Retirement_Years),C160*Retirement_Investment_Return,A160&gt;=Retirement_Age+Retirement_Years,C160*Post_Retirement_Return)</f>
        <v>#N/A</v>
      </c>
      <c r="E160" s="6" t="e">
        <f t="shared" si="23"/>
        <v>#N/A</v>
      </c>
      <c r="F160" s="6" t="e">
        <f t="shared" si="19"/>
        <v>#N/A</v>
      </c>
      <c r="G160" s="6" t="e">
        <f t="shared" si="20"/>
        <v>#N/A</v>
      </c>
      <c r="H160" s="6" t="e">
        <f t="shared" si="21"/>
        <v>#N/A</v>
      </c>
      <c r="I160" s="6" t="e">
        <f t="shared" si="17"/>
        <v>#N/A</v>
      </c>
      <c r="J160" t="e">
        <f t="shared" si="18"/>
        <v>#N/A</v>
      </c>
    </row>
    <row r="161" spans="1:10" x14ac:dyDescent="0.25">
      <c r="A161" t="e">
        <f>IF(ROWS($A$33:A161)+Current_Age-1&lt;Retirement_Age+Retirement_Years+Years_Before_Closing,ROWS($A$33:A161)+Current_Age-1,NA())</f>
        <v>#N/A</v>
      </c>
      <c r="B161" s="6" t="e" cm="1">
        <f t="array" ref="B161">_xlfn.IFS(A161&lt;Retirement_Age,Current_Income*(1+Inflation_Inome_Increase)^(A161-Current_Age),A161&gt;0,0,A161=NA(),NA())</f>
        <v>#N/A</v>
      </c>
      <c r="C161" s="6" t="e">
        <f t="shared" si="22"/>
        <v>#N/A</v>
      </c>
      <c r="D161" s="6" t="e" cm="1">
        <f t="array" ref="D161">_xlfn.IFS(A161&lt;Retirement_Age,C161*Investment_Return,A161&lt;(Retirement_Age+Retirement_Years),C161*Retirement_Investment_Return,A161&gt;=Retirement_Age+Retirement_Years,C161*Post_Retirement_Return)</f>
        <v>#N/A</v>
      </c>
      <c r="E161" s="6" t="e">
        <f t="shared" si="23"/>
        <v>#N/A</v>
      </c>
      <c r="F161" s="6" t="e">
        <f t="shared" ref="F161:F192" si="24">IF(A161&lt;Retirement_Age,0,Current_Income*(1+Inflation_Inome_Increase)^(A161-Current_Age)*Income_Replacement)</f>
        <v>#N/A</v>
      </c>
      <c r="G161" s="6" t="e">
        <f t="shared" ref="G161:G192" si="25">IF(A161&lt;Retirement_Age,0,Pension*(1+Pension_Increase)^(A161-Retirement_Age))</f>
        <v>#N/A</v>
      </c>
      <c r="H161" s="6" t="e">
        <f t="shared" ref="H161:H192" si="26">IF(A161&lt;Retirement_Age,0,F161-G161)</f>
        <v>#N/A</v>
      </c>
      <c r="I161" s="6" t="e">
        <f t="shared" si="17"/>
        <v>#N/A</v>
      </c>
      <c r="J161" t="e">
        <f t="shared" si="18"/>
        <v>#N/A</v>
      </c>
    </row>
    <row r="162" spans="1:10" x14ac:dyDescent="0.25">
      <c r="A162" t="e">
        <f>IF(ROWS($A$33:A162)+Current_Age-1&lt;Retirement_Age+Retirement_Years+Years_Before_Closing,ROWS($A$33:A162)+Current_Age-1,NA())</f>
        <v>#N/A</v>
      </c>
      <c r="B162" s="6" t="e" cm="1">
        <f t="array" ref="B162">_xlfn.IFS(A162&lt;Retirement_Age,Current_Income*(1+Inflation_Inome_Increase)^(A162-Current_Age),A162&gt;0,0,A162=NA(),NA())</f>
        <v>#N/A</v>
      </c>
      <c r="C162" s="6" t="e">
        <f t="shared" ref="C162:C193" si="27">IF(A162&lt;Retirement_Age+Retirement_Years,I161,NA())</f>
        <v>#N/A</v>
      </c>
      <c r="D162" s="6" t="e" cm="1">
        <f t="array" ref="D162">_xlfn.IFS(A162&lt;Retirement_Age,C162*Investment_Return,A162&lt;(Retirement_Age+Retirement_Years),C162*Retirement_Investment_Return,A162&gt;=Retirement_Age+Retirement_Years,C162*Post_Retirement_Return)</f>
        <v>#N/A</v>
      </c>
      <c r="E162" s="6" t="e">
        <f t="shared" ref="E162:E193" si="28">IF(A162&lt;Retirement_Age,Annual_Saving_Amount*(1+Saving_Increase)^(A162-Current_Age),0)</f>
        <v>#N/A</v>
      </c>
      <c r="F162" s="6" t="e">
        <f t="shared" si="24"/>
        <v>#N/A</v>
      </c>
      <c r="G162" s="6" t="e">
        <f t="shared" si="25"/>
        <v>#N/A</v>
      </c>
      <c r="H162" s="6" t="e">
        <f t="shared" si="26"/>
        <v>#N/A</v>
      </c>
      <c r="I162" s="6" t="e">
        <f t="shared" ref="I162:I203" si="29">C162+D162+E162-H162</f>
        <v>#N/A</v>
      </c>
      <c r="J162" t="e">
        <f t="shared" ref="J162:J202" si="30">I162&lt;0</f>
        <v>#N/A</v>
      </c>
    </row>
    <row r="163" spans="1:10" x14ac:dyDescent="0.25">
      <c r="A163" t="e">
        <f>IF(ROWS($A$33:A163)+Current_Age-1&lt;Retirement_Age+Retirement_Years+Years_Before_Closing,ROWS($A$33:A163)+Current_Age-1,NA())</f>
        <v>#N/A</v>
      </c>
      <c r="B163" s="6" t="e" cm="1">
        <f t="array" ref="B163">_xlfn.IFS(A163&lt;Retirement_Age,Current_Income*(1+Inflation_Inome_Increase)^(A163-Current_Age),A163&gt;0,0,A163=NA(),NA())</f>
        <v>#N/A</v>
      </c>
      <c r="C163" s="6" t="e">
        <f t="shared" si="27"/>
        <v>#N/A</v>
      </c>
      <c r="D163" s="6" t="e" cm="1">
        <f t="array" ref="D163">_xlfn.IFS(A163&lt;Retirement_Age,C163*Investment_Return,A163&lt;(Retirement_Age+Retirement_Years),C163*Retirement_Investment_Return,A163&gt;=Retirement_Age+Retirement_Years,C163*Post_Retirement_Return)</f>
        <v>#N/A</v>
      </c>
      <c r="E163" s="6" t="e">
        <f t="shared" si="28"/>
        <v>#N/A</v>
      </c>
      <c r="F163" s="6" t="e">
        <f t="shared" si="24"/>
        <v>#N/A</v>
      </c>
      <c r="G163" s="6" t="e">
        <f t="shared" si="25"/>
        <v>#N/A</v>
      </c>
      <c r="H163" s="6" t="e">
        <f t="shared" si="26"/>
        <v>#N/A</v>
      </c>
      <c r="I163" s="6" t="e">
        <f t="shared" si="29"/>
        <v>#N/A</v>
      </c>
      <c r="J163" t="e">
        <f t="shared" si="30"/>
        <v>#N/A</v>
      </c>
    </row>
    <row r="164" spans="1:10" x14ac:dyDescent="0.25">
      <c r="A164" t="e">
        <f>IF(ROWS($A$33:A164)+Current_Age-1&lt;Retirement_Age+Retirement_Years+Years_Before_Closing,ROWS($A$33:A164)+Current_Age-1,NA())</f>
        <v>#N/A</v>
      </c>
      <c r="B164" s="6" t="e" cm="1">
        <f t="array" ref="B164">_xlfn.IFS(A164&lt;Retirement_Age,Current_Income*(1+Inflation_Inome_Increase)^(A164-Current_Age),A164&gt;0,0,A164=NA(),NA())</f>
        <v>#N/A</v>
      </c>
      <c r="C164" s="6" t="e">
        <f t="shared" si="27"/>
        <v>#N/A</v>
      </c>
      <c r="D164" s="6" t="e" cm="1">
        <f t="array" ref="D164">_xlfn.IFS(A164&lt;Retirement_Age,C164*Investment_Return,A164&lt;(Retirement_Age+Retirement_Years),C164*Retirement_Investment_Return,A164&gt;=Retirement_Age+Retirement_Years,C164*Post_Retirement_Return)</f>
        <v>#N/A</v>
      </c>
      <c r="E164" s="6" t="e">
        <f t="shared" si="28"/>
        <v>#N/A</v>
      </c>
      <c r="F164" s="6" t="e">
        <f t="shared" si="24"/>
        <v>#N/A</v>
      </c>
      <c r="G164" s="6" t="e">
        <f t="shared" si="25"/>
        <v>#N/A</v>
      </c>
      <c r="H164" s="6" t="e">
        <f t="shared" si="26"/>
        <v>#N/A</v>
      </c>
      <c r="I164" s="6" t="e">
        <f t="shared" si="29"/>
        <v>#N/A</v>
      </c>
      <c r="J164" t="e">
        <f t="shared" si="30"/>
        <v>#N/A</v>
      </c>
    </row>
    <row r="165" spans="1:10" x14ac:dyDescent="0.25">
      <c r="A165" t="e">
        <f>IF(ROWS($A$33:A165)+Current_Age-1&lt;Retirement_Age+Retirement_Years+Years_Before_Closing,ROWS($A$33:A165)+Current_Age-1,NA())</f>
        <v>#N/A</v>
      </c>
      <c r="B165" s="6" t="e" cm="1">
        <f t="array" ref="B165">_xlfn.IFS(A165&lt;Retirement_Age,Current_Income*(1+Inflation_Inome_Increase)^(A165-Current_Age),A165&gt;0,0,A165=NA(),NA())</f>
        <v>#N/A</v>
      </c>
      <c r="C165" s="6" t="e">
        <f t="shared" si="27"/>
        <v>#N/A</v>
      </c>
      <c r="D165" s="6" t="e" cm="1">
        <f t="array" ref="D165">_xlfn.IFS(A165&lt;Retirement_Age,C165*Investment_Return,A165&lt;(Retirement_Age+Retirement_Years),C165*Retirement_Investment_Return,A165&gt;=Retirement_Age+Retirement_Years,C165*Post_Retirement_Return)</f>
        <v>#N/A</v>
      </c>
      <c r="E165" s="6" t="e">
        <f t="shared" si="28"/>
        <v>#N/A</v>
      </c>
      <c r="F165" s="6" t="e">
        <f t="shared" si="24"/>
        <v>#N/A</v>
      </c>
      <c r="G165" s="6" t="e">
        <f t="shared" si="25"/>
        <v>#N/A</v>
      </c>
      <c r="H165" s="6" t="e">
        <f t="shared" si="26"/>
        <v>#N/A</v>
      </c>
      <c r="I165" s="6" t="e">
        <f t="shared" si="29"/>
        <v>#N/A</v>
      </c>
      <c r="J165" t="e">
        <f t="shared" si="30"/>
        <v>#N/A</v>
      </c>
    </row>
    <row r="166" spans="1:10" x14ac:dyDescent="0.25">
      <c r="A166" t="e">
        <f>IF(ROWS($A$33:A166)+Current_Age-1&lt;Retirement_Age+Retirement_Years+Years_Before_Closing,ROWS($A$33:A166)+Current_Age-1,NA())</f>
        <v>#N/A</v>
      </c>
      <c r="B166" s="6" t="e" cm="1">
        <f t="array" ref="B166">_xlfn.IFS(A166&lt;Retirement_Age,Current_Income*(1+Inflation_Inome_Increase)^(A166-Current_Age),A166&gt;0,0,A166=NA(),NA())</f>
        <v>#N/A</v>
      </c>
      <c r="C166" s="6" t="e">
        <f t="shared" si="27"/>
        <v>#N/A</v>
      </c>
      <c r="D166" s="6" t="e" cm="1">
        <f t="array" ref="D166">_xlfn.IFS(A166&lt;Retirement_Age,C166*Investment_Return,A166&lt;(Retirement_Age+Retirement_Years),C166*Retirement_Investment_Return,A166&gt;=Retirement_Age+Retirement_Years,C166*Post_Retirement_Return)</f>
        <v>#N/A</v>
      </c>
      <c r="E166" s="6" t="e">
        <f t="shared" si="28"/>
        <v>#N/A</v>
      </c>
      <c r="F166" s="6" t="e">
        <f t="shared" si="24"/>
        <v>#N/A</v>
      </c>
      <c r="G166" s="6" t="e">
        <f t="shared" si="25"/>
        <v>#N/A</v>
      </c>
      <c r="H166" s="6" t="e">
        <f t="shared" si="26"/>
        <v>#N/A</v>
      </c>
      <c r="I166" s="6" t="e">
        <f t="shared" si="29"/>
        <v>#N/A</v>
      </c>
      <c r="J166" t="e">
        <f t="shared" si="30"/>
        <v>#N/A</v>
      </c>
    </row>
    <row r="167" spans="1:10" x14ac:dyDescent="0.25">
      <c r="A167" t="e">
        <f>IF(ROWS($A$33:A167)+Current_Age-1&lt;Retirement_Age+Retirement_Years+Years_Before_Closing,ROWS($A$33:A167)+Current_Age-1,NA())</f>
        <v>#N/A</v>
      </c>
      <c r="B167" s="6" t="e" cm="1">
        <f t="array" ref="B167">_xlfn.IFS(A167&lt;Retirement_Age,Current_Income*(1+Inflation_Inome_Increase)^(A167-Current_Age),A167&gt;0,0,A167=NA(),NA())</f>
        <v>#N/A</v>
      </c>
      <c r="C167" s="6" t="e">
        <f t="shared" si="27"/>
        <v>#N/A</v>
      </c>
      <c r="D167" s="6" t="e" cm="1">
        <f t="array" ref="D167">_xlfn.IFS(A167&lt;Retirement_Age,C167*Investment_Return,A167&lt;(Retirement_Age+Retirement_Years),C167*Retirement_Investment_Return,A167&gt;=Retirement_Age+Retirement_Years,C167*Post_Retirement_Return)</f>
        <v>#N/A</v>
      </c>
      <c r="E167" s="6" t="e">
        <f t="shared" si="28"/>
        <v>#N/A</v>
      </c>
      <c r="F167" s="6" t="e">
        <f t="shared" si="24"/>
        <v>#N/A</v>
      </c>
      <c r="G167" s="6" t="e">
        <f t="shared" si="25"/>
        <v>#N/A</v>
      </c>
      <c r="H167" s="6" t="e">
        <f t="shared" si="26"/>
        <v>#N/A</v>
      </c>
      <c r="I167" s="6" t="e">
        <f t="shared" si="29"/>
        <v>#N/A</v>
      </c>
      <c r="J167" t="e">
        <f t="shared" si="30"/>
        <v>#N/A</v>
      </c>
    </row>
    <row r="168" spans="1:10" x14ac:dyDescent="0.25">
      <c r="A168" t="e">
        <f>IF(ROWS($A$33:A168)+Current_Age-1&lt;Retirement_Age+Retirement_Years+Years_Before_Closing,ROWS($A$33:A168)+Current_Age-1,NA())</f>
        <v>#N/A</v>
      </c>
      <c r="B168" s="6" t="e" cm="1">
        <f t="array" ref="B168">_xlfn.IFS(A168&lt;Retirement_Age,Current_Income*(1+Inflation_Inome_Increase)^(A168-Current_Age),A168&gt;0,0,A168=NA(),NA())</f>
        <v>#N/A</v>
      </c>
      <c r="C168" s="6" t="e">
        <f t="shared" si="27"/>
        <v>#N/A</v>
      </c>
      <c r="D168" s="6" t="e" cm="1">
        <f t="array" ref="D168">_xlfn.IFS(A168&lt;Retirement_Age,C168*Investment_Return,A168&lt;(Retirement_Age+Retirement_Years),C168*Retirement_Investment_Return,A168&gt;=Retirement_Age+Retirement_Years,C168*Post_Retirement_Return)</f>
        <v>#N/A</v>
      </c>
      <c r="E168" s="6" t="e">
        <f t="shared" si="28"/>
        <v>#N/A</v>
      </c>
      <c r="F168" s="6" t="e">
        <f t="shared" si="24"/>
        <v>#N/A</v>
      </c>
      <c r="G168" s="6" t="e">
        <f t="shared" si="25"/>
        <v>#N/A</v>
      </c>
      <c r="H168" s="6" t="e">
        <f t="shared" si="26"/>
        <v>#N/A</v>
      </c>
      <c r="I168" s="6" t="e">
        <f t="shared" si="29"/>
        <v>#N/A</v>
      </c>
      <c r="J168" t="e">
        <f t="shared" si="30"/>
        <v>#N/A</v>
      </c>
    </row>
    <row r="169" spans="1:10" x14ac:dyDescent="0.25">
      <c r="A169" t="e">
        <f>IF(ROWS($A$33:A169)+Current_Age-1&lt;Retirement_Age+Retirement_Years+Years_Before_Closing,ROWS($A$33:A169)+Current_Age-1,NA())</f>
        <v>#N/A</v>
      </c>
      <c r="B169" s="6" t="e" cm="1">
        <f t="array" ref="B169">_xlfn.IFS(A169&lt;Retirement_Age,Current_Income*(1+Inflation_Inome_Increase)^(A169-Current_Age),A169&gt;0,0,A169=NA(),NA())</f>
        <v>#N/A</v>
      </c>
      <c r="C169" s="6" t="e">
        <f t="shared" si="27"/>
        <v>#N/A</v>
      </c>
      <c r="D169" s="6" t="e" cm="1">
        <f t="array" ref="D169">_xlfn.IFS(A169&lt;Retirement_Age,C169*Investment_Return,A169&lt;(Retirement_Age+Retirement_Years),C169*Retirement_Investment_Return,A169&gt;=Retirement_Age+Retirement_Years,C169*Post_Retirement_Return)</f>
        <v>#N/A</v>
      </c>
      <c r="E169" s="6" t="e">
        <f t="shared" si="28"/>
        <v>#N/A</v>
      </c>
      <c r="F169" s="6" t="e">
        <f t="shared" si="24"/>
        <v>#N/A</v>
      </c>
      <c r="G169" s="6" t="e">
        <f t="shared" si="25"/>
        <v>#N/A</v>
      </c>
      <c r="H169" s="6" t="e">
        <f t="shared" si="26"/>
        <v>#N/A</v>
      </c>
      <c r="I169" s="6" t="e">
        <f t="shared" si="29"/>
        <v>#N/A</v>
      </c>
      <c r="J169" t="e">
        <f t="shared" si="30"/>
        <v>#N/A</v>
      </c>
    </row>
    <row r="170" spans="1:10" x14ac:dyDescent="0.25">
      <c r="A170" t="e">
        <f>IF(ROWS($A$33:A170)+Current_Age-1&lt;Retirement_Age+Retirement_Years+Years_Before_Closing,ROWS($A$33:A170)+Current_Age-1,NA())</f>
        <v>#N/A</v>
      </c>
      <c r="B170" s="6" t="e" cm="1">
        <f t="array" ref="B170">_xlfn.IFS(A170&lt;Retirement_Age,Current_Income*(1+Inflation_Inome_Increase)^(A170-Current_Age),A170&gt;0,0,A170=NA(),NA())</f>
        <v>#N/A</v>
      </c>
      <c r="C170" s="6" t="e">
        <f t="shared" si="27"/>
        <v>#N/A</v>
      </c>
      <c r="D170" s="6" t="e" cm="1">
        <f t="array" ref="D170">_xlfn.IFS(A170&lt;Retirement_Age,C170*Investment_Return,A170&lt;(Retirement_Age+Retirement_Years),C170*Retirement_Investment_Return,A170&gt;=Retirement_Age+Retirement_Years,C170*Post_Retirement_Return)</f>
        <v>#N/A</v>
      </c>
      <c r="E170" s="6" t="e">
        <f t="shared" si="28"/>
        <v>#N/A</v>
      </c>
      <c r="F170" s="6" t="e">
        <f t="shared" si="24"/>
        <v>#N/A</v>
      </c>
      <c r="G170" s="6" t="e">
        <f t="shared" si="25"/>
        <v>#N/A</v>
      </c>
      <c r="H170" s="6" t="e">
        <f t="shared" si="26"/>
        <v>#N/A</v>
      </c>
      <c r="I170" s="6" t="e">
        <f t="shared" si="29"/>
        <v>#N/A</v>
      </c>
      <c r="J170" t="e">
        <f t="shared" si="30"/>
        <v>#N/A</v>
      </c>
    </row>
    <row r="171" spans="1:10" x14ac:dyDescent="0.25">
      <c r="A171" t="e">
        <f>IF(ROWS($A$33:A171)+Current_Age-1&lt;Retirement_Age+Retirement_Years+Years_Before_Closing,ROWS($A$33:A171)+Current_Age-1,NA())</f>
        <v>#N/A</v>
      </c>
      <c r="B171" s="6" t="e" cm="1">
        <f t="array" ref="B171">_xlfn.IFS(A171&lt;Retirement_Age,Current_Income*(1+Inflation_Inome_Increase)^(A171-Current_Age),A171&gt;0,0,A171=NA(),NA())</f>
        <v>#N/A</v>
      </c>
      <c r="C171" s="6" t="e">
        <f t="shared" si="27"/>
        <v>#N/A</v>
      </c>
      <c r="D171" s="6" t="e" cm="1">
        <f t="array" ref="D171">_xlfn.IFS(A171&lt;Retirement_Age,C171*Investment_Return,A171&lt;(Retirement_Age+Retirement_Years),C171*Retirement_Investment_Return,A171&gt;=Retirement_Age+Retirement_Years,C171*Post_Retirement_Return)</f>
        <v>#N/A</v>
      </c>
      <c r="E171" s="6" t="e">
        <f t="shared" si="28"/>
        <v>#N/A</v>
      </c>
      <c r="F171" s="6" t="e">
        <f t="shared" si="24"/>
        <v>#N/A</v>
      </c>
      <c r="G171" s="6" t="e">
        <f t="shared" si="25"/>
        <v>#N/A</v>
      </c>
      <c r="H171" s="6" t="e">
        <f t="shared" si="26"/>
        <v>#N/A</v>
      </c>
      <c r="I171" s="6" t="e">
        <f t="shared" si="29"/>
        <v>#N/A</v>
      </c>
      <c r="J171" t="e">
        <f t="shared" si="30"/>
        <v>#N/A</v>
      </c>
    </row>
    <row r="172" spans="1:10" x14ac:dyDescent="0.25">
      <c r="A172" t="e">
        <f>IF(ROWS($A$33:A172)+Current_Age-1&lt;Retirement_Age+Retirement_Years+Years_Before_Closing,ROWS($A$33:A172)+Current_Age-1,NA())</f>
        <v>#N/A</v>
      </c>
      <c r="B172" s="6" t="e" cm="1">
        <f t="array" ref="B172">_xlfn.IFS(A172&lt;Retirement_Age,Current_Income*(1+Inflation_Inome_Increase)^(A172-Current_Age),A172&gt;0,0,A172=NA(),NA())</f>
        <v>#N/A</v>
      </c>
      <c r="C172" s="6" t="e">
        <f t="shared" si="27"/>
        <v>#N/A</v>
      </c>
      <c r="D172" s="6" t="e" cm="1">
        <f t="array" ref="D172">_xlfn.IFS(A172&lt;Retirement_Age,C172*Investment_Return,A172&lt;(Retirement_Age+Retirement_Years),C172*Retirement_Investment_Return,A172&gt;=Retirement_Age+Retirement_Years,C172*Post_Retirement_Return)</f>
        <v>#N/A</v>
      </c>
      <c r="E172" s="6" t="e">
        <f t="shared" si="28"/>
        <v>#N/A</v>
      </c>
      <c r="F172" s="6" t="e">
        <f t="shared" si="24"/>
        <v>#N/A</v>
      </c>
      <c r="G172" s="6" t="e">
        <f t="shared" si="25"/>
        <v>#N/A</v>
      </c>
      <c r="H172" s="6" t="e">
        <f t="shared" si="26"/>
        <v>#N/A</v>
      </c>
      <c r="I172" s="6" t="e">
        <f t="shared" si="29"/>
        <v>#N/A</v>
      </c>
      <c r="J172" t="e">
        <f t="shared" si="30"/>
        <v>#N/A</v>
      </c>
    </row>
    <row r="173" spans="1:10" x14ac:dyDescent="0.25">
      <c r="A173" t="e">
        <f>IF(ROWS($A$33:A173)+Current_Age-1&lt;Retirement_Age+Retirement_Years+Years_Before_Closing,ROWS($A$33:A173)+Current_Age-1,NA())</f>
        <v>#N/A</v>
      </c>
      <c r="B173" s="6" t="e" cm="1">
        <f t="array" ref="B173">_xlfn.IFS(A173&lt;Retirement_Age,Current_Income*(1+Inflation_Inome_Increase)^(A173-Current_Age),A173&gt;0,0,A173=NA(),NA())</f>
        <v>#N/A</v>
      </c>
      <c r="C173" s="6" t="e">
        <f t="shared" si="27"/>
        <v>#N/A</v>
      </c>
      <c r="D173" s="6" t="e" cm="1">
        <f t="array" ref="D173">_xlfn.IFS(A173&lt;Retirement_Age,C173*Investment_Return,A173&lt;(Retirement_Age+Retirement_Years),C173*Retirement_Investment_Return,A173&gt;=Retirement_Age+Retirement_Years,C173*Post_Retirement_Return)</f>
        <v>#N/A</v>
      </c>
      <c r="E173" s="6" t="e">
        <f t="shared" si="28"/>
        <v>#N/A</v>
      </c>
      <c r="F173" s="6" t="e">
        <f t="shared" si="24"/>
        <v>#N/A</v>
      </c>
      <c r="G173" s="6" t="e">
        <f t="shared" si="25"/>
        <v>#N/A</v>
      </c>
      <c r="H173" s="6" t="e">
        <f t="shared" si="26"/>
        <v>#N/A</v>
      </c>
      <c r="I173" s="6" t="e">
        <f t="shared" si="29"/>
        <v>#N/A</v>
      </c>
      <c r="J173" t="e">
        <f t="shared" si="30"/>
        <v>#N/A</v>
      </c>
    </row>
    <row r="174" spans="1:10" x14ac:dyDescent="0.25">
      <c r="A174" t="e">
        <f>IF(ROWS($A$33:A174)+Current_Age-1&lt;Retirement_Age+Retirement_Years+Years_Before_Closing,ROWS($A$33:A174)+Current_Age-1,NA())</f>
        <v>#N/A</v>
      </c>
      <c r="B174" s="6" t="e" cm="1">
        <f t="array" ref="B174">_xlfn.IFS(A174&lt;Retirement_Age,Current_Income*(1+Inflation_Inome_Increase)^(A174-Current_Age),A174&gt;0,0,A174=NA(),NA())</f>
        <v>#N/A</v>
      </c>
      <c r="C174" s="6" t="e">
        <f t="shared" si="27"/>
        <v>#N/A</v>
      </c>
      <c r="D174" s="6" t="e" cm="1">
        <f t="array" ref="D174">_xlfn.IFS(A174&lt;Retirement_Age,C174*Investment_Return,A174&lt;(Retirement_Age+Retirement_Years),C174*Retirement_Investment_Return,A174&gt;=Retirement_Age+Retirement_Years,C174*Post_Retirement_Return)</f>
        <v>#N/A</v>
      </c>
      <c r="E174" s="6" t="e">
        <f t="shared" si="28"/>
        <v>#N/A</v>
      </c>
      <c r="F174" s="6" t="e">
        <f t="shared" si="24"/>
        <v>#N/A</v>
      </c>
      <c r="G174" s="6" t="e">
        <f t="shared" si="25"/>
        <v>#N/A</v>
      </c>
      <c r="H174" s="6" t="e">
        <f t="shared" si="26"/>
        <v>#N/A</v>
      </c>
      <c r="I174" s="6" t="e">
        <f t="shared" si="29"/>
        <v>#N/A</v>
      </c>
      <c r="J174" t="e">
        <f t="shared" si="30"/>
        <v>#N/A</v>
      </c>
    </row>
    <row r="175" spans="1:10" x14ac:dyDescent="0.25">
      <c r="A175" t="e">
        <f>IF(ROWS($A$33:A175)+Current_Age-1&lt;Retirement_Age+Retirement_Years+Years_Before_Closing,ROWS($A$33:A175)+Current_Age-1,NA())</f>
        <v>#N/A</v>
      </c>
      <c r="B175" s="6" t="e" cm="1">
        <f t="array" ref="B175">_xlfn.IFS(A175&lt;Retirement_Age,Current_Income*(1+Inflation_Inome_Increase)^(A175-Current_Age),A175&gt;0,0,A175=NA(),NA())</f>
        <v>#N/A</v>
      </c>
      <c r="C175" s="6" t="e">
        <f t="shared" si="27"/>
        <v>#N/A</v>
      </c>
      <c r="D175" s="6" t="e" cm="1">
        <f t="array" ref="D175">_xlfn.IFS(A175&lt;Retirement_Age,C175*Investment_Return,A175&lt;(Retirement_Age+Retirement_Years),C175*Retirement_Investment_Return,A175&gt;=Retirement_Age+Retirement_Years,C175*Post_Retirement_Return)</f>
        <v>#N/A</v>
      </c>
      <c r="E175" s="6" t="e">
        <f t="shared" si="28"/>
        <v>#N/A</v>
      </c>
      <c r="F175" s="6" t="e">
        <f t="shared" si="24"/>
        <v>#N/A</v>
      </c>
      <c r="G175" s="6" t="e">
        <f t="shared" si="25"/>
        <v>#N/A</v>
      </c>
      <c r="H175" s="6" t="e">
        <f t="shared" si="26"/>
        <v>#N/A</v>
      </c>
      <c r="I175" s="6" t="e">
        <f t="shared" si="29"/>
        <v>#N/A</v>
      </c>
      <c r="J175" t="e">
        <f t="shared" si="30"/>
        <v>#N/A</v>
      </c>
    </row>
    <row r="176" spans="1:10" x14ac:dyDescent="0.25">
      <c r="A176" t="e">
        <f>IF(ROWS($A$33:A176)+Current_Age-1&lt;Retirement_Age+Retirement_Years+Years_Before_Closing,ROWS($A$33:A176)+Current_Age-1,NA())</f>
        <v>#N/A</v>
      </c>
      <c r="B176" s="6" t="e" cm="1">
        <f t="array" ref="B176">_xlfn.IFS(A176&lt;Retirement_Age,Current_Income*(1+Inflation_Inome_Increase)^(A176-Current_Age),A176&gt;0,0,A176=NA(),NA())</f>
        <v>#N/A</v>
      </c>
      <c r="C176" s="6" t="e">
        <f t="shared" si="27"/>
        <v>#N/A</v>
      </c>
      <c r="D176" s="6" t="e" cm="1">
        <f t="array" ref="D176">_xlfn.IFS(A176&lt;Retirement_Age,C176*Investment_Return,A176&lt;(Retirement_Age+Retirement_Years),C176*Retirement_Investment_Return,A176&gt;=Retirement_Age+Retirement_Years,C176*Post_Retirement_Return)</f>
        <v>#N/A</v>
      </c>
      <c r="E176" s="6" t="e">
        <f t="shared" si="28"/>
        <v>#N/A</v>
      </c>
      <c r="F176" s="6" t="e">
        <f t="shared" si="24"/>
        <v>#N/A</v>
      </c>
      <c r="G176" s="6" t="e">
        <f t="shared" si="25"/>
        <v>#N/A</v>
      </c>
      <c r="H176" s="6" t="e">
        <f t="shared" si="26"/>
        <v>#N/A</v>
      </c>
      <c r="I176" s="6" t="e">
        <f t="shared" si="29"/>
        <v>#N/A</v>
      </c>
      <c r="J176" t="e">
        <f t="shared" si="30"/>
        <v>#N/A</v>
      </c>
    </row>
    <row r="177" spans="1:10" x14ac:dyDescent="0.25">
      <c r="A177" t="e">
        <f>IF(ROWS($A$33:A177)+Current_Age-1&lt;Retirement_Age+Retirement_Years+Years_Before_Closing,ROWS($A$33:A177)+Current_Age-1,NA())</f>
        <v>#N/A</v>
      </c>
      <c r="B177" s="6" t="e" cm="1">
        <f t="array" ref="B177">_xlfn.IFS(A177&lt;Retirement_Age,Current_Income*(1+Inflation_Inome_Increase)^(A177-Current_Age),A177&gt;0,0,A177=NA(),NA())</f>
        <v>#N/A</v>
      </c>
      <c r="C177" s="6" t="e">
        <f t="shared" si="27"/>
        <v>#N/A</v>
      </c>
      <c r="D177" s="6" t="e" cm="1">
        <f t="array" ref="D177">_xlfn.IFS(A177&lt;Retirement_Age,C177*Investment_Return,A177&lt;(Retirement_Age+Retirement_Years),C177*Retirement_Investment_Return,A177&gt;=Retirement_Age+Retirement_Years,C177*Post_Retirement_Return)</f>
        <v>#N/A</v>
      </c>
      <c r="E177" s="6" t="e">
        <f t="shared" si="28"/>
        <v>#N/A</v>
      </c>
      <c r="F177" s="6" t="e">
        <f t="shared" si="24"/>
        <v>#N/A</v>
      </c>
      <c r="G177" s="6" t="e">
        <f t="shared" si="25"/>
        <v>#N/A</v>
      </c>
      <c r="H177" s="6" t="e">
        <f t="shared" si="26"/>
        <v>#N/A</v>
      </c>
      <c r="I177" s="6" t="e">
        <f t="shared" si="29"/>
        <v>#N/A</v>
      </c>
      <c r="J177" t="e">
        <f t="shared" si="30"/>
        <v>#N/A</v>
      </c>
    </row>
    <row r="178" spans="1:10" x14ac:dyDescent="0.25">
      <c r="A178" t="e">
        <f>IF(ROWS($A$33:A178)+Current_Age-1&lt;Retirement_Age+Retirement_Years+Years_Before_Closing,ROWS($A$33:A178)+Current_Age-1,NA())</f>
        <v>#N/A</v>
      </c>
      <c r="B178" s="6" t="e" cm="1">
        <f t="array" ref="B178">_xlfn.IFS(A178&lt;Retirement_Age,Current_Income*(1+Inflation_Inome_Increase)^(A178-Current_Age),A178&gt;0,0,A178=NA(),NA())</f>
        <v>#N/A</v>
      </c>
      <c r="C178" s="6" t="e">
        <f t="shared" si="27"/>
        <v>#N/A</v>
      </c>
      <c r="D178" s="6" t="e" cm="1">
        <f t="array" ref="D178">_xlfn.IFS(A178&lt;Retirement_Age,C178*Investment_Return,A178&lt;(Retirement_Age+Retirement_Years),C178*Retirement_Investment_Return,A178&gt;=Retirement_Age+Retirement_Years,C178*Post_Retirement_Return)</f>
        <v>#N/A</v>
      </c>
      <c r="E178" s="6" t="e">
        <f t="shared" si="28"/>
        <v>#N/A</v>
      </c>
      <c r="F178" s="6" t="e">
        <f t="shared" si="24"/>
        <v>#N/A</v>
      </c>
      <c r="G178" s="6" t="e">
        <f t="shared" si="25"/>
        <v>#N/A</v>
      </c>
      <c r="H178" s="6" t="e">
        <f t="shared" si="26"/>
        <v>#N/A</v>
      </c>
      <c r="I178" s="6" t="e">
        <f t="shared" si="29"/>
        <v>#N/A</v>
      </c>
      <c r="J178" t="e">
        <f t="shared" si="30"/>
        <v>#N/A</v>
      </c>
    </row>
    <row r="179" spans="1:10" x14ac:dyDescent="0.25">
      <c r="A179" t="e">
        <f>IF(ROWS($A$33:A179)+Current_Age-1&lt;Retirement_Age+Retirement_Years+Years_Before_Closing,ROWS($A$33:A179)+Current_Age-1,NA())</f>
        <v>#N/A</v>
      </c>
      <c r="B179" s="6" t="e" cm="1">
        <f t="array" ref="B179">_xlfn.IFS(A179&lt;Retirement_Age,Current_Income*(1+Inflation_Inome_Increase)^(A179-Current_Age),A179&gt;0,0,A179=NA(),NA())</f>
        <v>#N/A</v>
      </c>
      <c r="C179" s="6" t="e">
        <f t="shared" si="27"/>
        <v>#N/A</v>
      </c>
      <c r="D179" s="6" t="e" cm="1">
        <f t="array" ref="D179">_xlfn.IFS(A179&lt;Retirement_Age,C179*Investment_Return,A179&lt;(Retirement_Age+Retirement_Years),C179*Retirement_Investment_Return,A179&gt;=Retirement_Age+Retirement_Years,C179*Post_Retirement_Return)</f>
        <v>#N/A</v>
      </c>
      <c r="E179" s="6" t="e">
        <f t="shared" si="28"/>
        <v>#N/A</v>
      </c>
      <c r="F179" s="6" t="e">
        <f t="shared" si="24"/>
        <v>#N/A</v>
      </c>
      <c r="G179" s="6" t="e">
        <f t="shared" si="25"/>
        <v>#N/A</v>
      </c>
      <c r="H179" s="6" t="e">
        <f t="shared" si="26"/>
        <v>#N/A</v>
      </c>
      <c r="I179" s="6" t="e">
        <f t="shared" si="29"/>
        <v>#N/A</v>
      </c>
      <c r="J179" t="e">
        <f t="shared" si="30"/>
        <v>#N/A</v>
      </c>
    </row>
    <row r="180" spans="1:10" x14ac:dyDescent="0.25">
      <c r="A180" t="e">
        <f>IF(ROWS($A$33:A180)+Current_Age-1&lt;Retirement_Age+Retirement_Years+Years_Before_Closing,ROWS($A$33:A180)+Current_Age-1,NA())</f>
        <v>#N/A</v>
      </c>
      <c r="B180" s="6" t="e" cm="1">
        <f t="array" ref="B180">_xlfn.IFS(A180&lt;Retirement_Age,Current_Income*(1+Inflation_Inome_Increase)^(A180-Current_Age),A180&gt;0,0,A180=NA(),NA())</f>
        <v>#N/A</v>
      </c>
      <c r="C180" s="6" t="e">
        <f t="shared" si="27"/>
        <v>#N/A</v>
      </c>
      <c r="D180" s="6" t="e" cm="1">
        <f t="array" ref="D180">_xlfn.IFS(A180&lt;Retirement_Age,C180*Investment_Return,A180&lt;(Retirement_Age+Retirement_Years),C180*Retirement_Investment_Return,A180&gt;=Retirement_Age+Retirement_Years,C180*Post_Retirement_Return)</f>
        <v>#N/A</v>
      </c>
      <c r="E180" s="6" t="e">
        <f t="shared" si="28"/>
        <v>#N/A</v>
      </c>
      <c r="F180" s="6" t="e">
        <f t="shared" si="24"/>
        <v>#N/A</v>
      </c>
      <c r="G180" s="6" t="e">
        <f t="shared" si="25"/>
        <v>#N/A</v>
      </c>
      <c r="H180" s="6" t="e">
        <f t="shared" si="26"/>
        <v>#N/A</v>
      </c>
      <c r="I180" s="6" t="e">
        <f t="shared" si="29"/>
        <v>#N/A</v>
      </c>
      <c r="J180" t="e">
        <f t="shared" si="30"/>
        <v>#N/A</v>
      </c>
    </row>
    <row r="181" spans="1:10" x14ac:dyDescent="0.25">
      <c r="A181" t="e">
        <f>IF(ROWS($A$33:A181)+Current_Age-1&lt;Retirement_Age+Retirement_Years+Years_Before_Closing,ROWS($A$33:A181)+Current_Age-1,NA())</f>
        <v>#N/A</v>
      </c>
      <c r="B181" s="6" t="e" cm="1">
        <f t="array" ref="B181">_xlfn.IFS(A181&lt;Retirement_Age,Current_Income*(1+Inflation_Inome_Increase)^(A181-Current_Age),A181&gt;0,0,A181=NA(),NA())</f>
        <v>#N/A</v>
      </c>
      <c r="C181" s="6" t="e">
        <f t="shared" si="27"/>
        <v>#N/A</v>
      </c>
      <c r="D181" s="6" t="e" cm="1">
        <f t="array" ref="D181">_xlfn.IFS(A181&lt;Retirement_Age,C181*Investment_Return,A181&lt;(Retirement_Age+Retirement_Years),C181*Retirement_Investment_Return,A181&gt;=Retirement_Age+Retirement_Years,C181*Post_Retirement_Return)</f>
        <v>#N/A</v>
      </c>
      <c r="E181" s="6" t="e">
        <f t="shared" si="28"/>
        <v>#N/A</v>
      </c>
      <c r="F181" s="6" t="e">
        <f t="shared" si="24"/>
        <v>#N/A</v>
      </c>
      <c r="G181" s="6" t="e">
        <f t="shared" si="25"/>
        <v>#N/A</v>
      </c>
      <c r="H181" s="6" t="e">
        <f t="shared" si="26"/>
        <v>#N/A</v>
      </c>
      <c r="I181" s="6" t="e">
        <f t="shared" si="29"/>
        <v>#N/A</v>
      </c>
      <c r="J181" t="e">
        <f t="shared" si="30"/>
        <v>#N/A</v>
      </c>
    </row>
    <row r="182" spans="1:10" x14ac:dyDescent="0.25">
      <c r="A182" t="e">
        <f>IF(ROWS($A$33:A182)+Current_Age-1&lt;Retirement_Age+Retirement_Years+Years_Before_Closing,ROWS($A$33:A182)+Current_Age-1,NA())</f>
        <v>#N/A</v>
      </c>
      <c r="B182" s="6" t="e" cm="1">
        <f t="array" ref="B182">_xlfn.IFS(A182&lt;Retirement_Age,Current_Income*(1+Inflation_Inome_Increase)^(A182-Current_Age),A182&gt;0,0,A182=NA(),NA())</f>
        <v>#N/A</v>
      </c>
      <c r="C182" s="6" t="e">
        <f t="shared" si="27"/>
        <v>#N/A</v>
      </c>
      <c r="D182" s="6" t="e" cm="1">
        <f t="array" ref="D182">_xlfn.IFS(A182&lt;Retirement_Age,C182*Investment_Return,A182&lt;(Retirement_Age+Retirement_Years),C182*Retirement_Investment_Return,A182&gt;=Retirement_Age+Retirement_Years,C182*Post_Retirement_Return)</f>
        <v>#N/A</v>
      </c>
      <c r="E182" s="6" t="e">
        <f t="shared" si="28"/>
        <v>#N/A</v>
      </c>
      <c r="F182" s="6" t="e">
        <f t="shared" si="24"/>
        <v>#N/A</v>
      </c>
      <c r="G182" s="6" t="e">
        <f t="shared" si="25"/>
        <v>#N/A</v>
      </c>
      <c r="H182" s="6" t="e">
        <f t="shared" si="26"/>
        <v>#N/A</v>
      </c>
      <c r="I182" s="6" t="e">
        <f t="shared" si="29"/>
        <v>#N/A</v>
      </c>
      <c r="J182" t="e">
        <f t="shared" si="30"/>
        <v>#N/A</v>
      </c>
    </row>
    <row r="183" spans="1:10" x14ac:dyDescent="0.25">
      <c r="A183" t="e">
        <f>IF(ROWS($A$33:A183)+Current_Age-1&lt;Retirement_Age+Retirement_Years+Years_Before_Closing,ROWS($A$33:A183)+Current_Age-1,NA())</f>
        <v>#N/A</v>
      </c>
      <c r="B183" s="6" t="e" cm="1">
        <f t="array" ref="B183">_xlfn.IFS(A183&lt;Retirement_Age,Current_Income*(1+Inflation_Inome_Increase)^(A183-Current_Age),A183&gt;0,0,A183=NA(),NA())</f>
        <v>#N/A</v>
      </c>
      <c r="C183" s="6" t="e">
        <f t="shared" si="27"/>
        <v>#N/A</v>
      </c>
      <c r="D183" s="6" t="e" cm="1">
        <f t="array" ref="D183">_xlfn.IFS(A183&lt;Retirement_Age,C183*Investment_Return,A183&lt;(Retirement_Age+Retirement_Years),C183*Retirement_Investment_Return,A183&gt;=Retirement_Age+Retirement_Years,C183*Post_Retirement_Return)</f>
        <v>#N/A</v>
      </c>
      <c r="E183" s="6" t="e">
        <f t="shared" si="28"/>
        <v>#N/A</v>
      </c>
      <c r="F183" s="6" t="e">
        <f t="shared" si="24"/>
        <v>#N/A</v>
      </c>
      <c r="G183" s="6" t="e">
        <f t="shared" si="25"/>
        <v>#N/A</v>
      </c>
      <c r="H183" s="6" t="e">
        <f t="shared" si="26"/>
        <v>#N/A</v>
      </c>
      <c r="I183" s="6" t="e">
        <f t="shared" si="29"/>
        <v>#N/A</v>
      </c>
      <c r="J183" t="e">
        <f t="shared" si="30"/>
        <v>#N/A</v>
      </c>
    </row>
    <row r="184" spans="1:10" x14ac:dyDescent="0.25">
      <c r="A184" t="e">
        <f>IF(ROWS($A$33:A184)+Current_Age-1&lt;Retirement_Age+Retirement_Years+Years_Before_Closing,ROWS($A$33:A184)+Current_Age-1,NA())</f>
        <v>#N/A</v>
      </c>
      <c r="B184" s="6" t="e" cm="1">
        <f t="array" ref="B184">_xlfn.IFS(A184&lt;Retirement_Age,Current_Income*(1+Inflation_Inome_Increase)^(A184-Current_Age),A184&gt;0,0,A184=NA(),NA())</f>
        <v>#N/A</v>
      </c>
      <c r="C184" s="6" t="e">
        <f t="shared" si="27"/>
        <v>#N/A</v>
      </c>
      <c r="D184" s="6" t="e" cm="1">
        <f t="array" ref="D184">_xlfn.IFS(A184&lt;Retirement_Age,C184*Investment_Return,A184&lt;(Retirement_Age+Retirement_Years),C184*Retirement_Investment_Return,A184&gt;=Retirement_Age+Retirement_Years,C184*Post_Retirement_Return)</f>
        <v>#N/A</v>
      </c>
      <c r="E184" s="6" t="e">
        <f t="shared" si="28"/>
        <v>#N/A</v>
      </c>
      <c r="F184" s="6" t="e">
        <f t="shared" si="24"/>
        <v>#N/A</v>
      </c>
      <c r="G184" s="6" t="e">
        <f t="shared" si="25"/>
        <v>#N/A</v>
      </c>
      <c r="H184" s="6" t="e">
        <f t="shared" si="26"/>
        <v>#N/A</v>
      </c>
      <c r="I184" s="6" t="e">
        <f t="shared" si="29"/>
        <v>#N/A</v>
      </c>
      <c r="J184" t="e">
        <f t="shared" si="30"/>
        <v>#N/A</v>
      </c>
    </row>
    <row r="185" spans="1:10" x14ac:dyDescent="0.25">
      <c r="A185" t="e">
        <f>IF(ROWS($A$33:A185)+Current_Age-1&lt;Retirement_Age+Retirement_Years+Years_Before_Closing,ROWS($A$33:A185)+Current_Age-1,NA())</f>
        <v>#N/A</v>
      </c>
      <c r="B185" s="6" t="e" cm="1">
        <f t="array" ref="B185">_xlfn.IFS(A185&lt;Retirement_Age,Current_Income*(1+Inflation_Inome_Increase)^(A185-Current_Age),A185&gt;0,0,A185=NA(),NA())</f>
        <v>#N/A</v>
      </c>
      <c r="C185" s="6" t="e">
        <f t="shared" si="27"/>
        <v>#N/A</v>
      </c>
      <c r="D185" s="6" t="e" cm="1">
        <f t="array" ref="D185">_xlfn.IFS(A185&lt;Retirement_Age,C185*Investment_Return,A185&lt;(Retirement_Age+Retirement_Years),C185*Retirement_Investment_Return,A185&gt;=Retirement_Age+Retirement_Years,C185*Post_Retirement_Return)</f>
        <v>#N/A</v>
      </c>
      <c r="E185" s="6" t="e">
        <f t="shared" si="28"/>
        <v>#N/A</v>
      </c>
      <c r="F185" s="6" t="e">
        <f t="shared" si="24"/>
        <v>#N/A</v>
      </c>
      <c r="G185" s="6" t="e">
        <f t="shared" si="25"/>
        <v>#N/A</v>
      </c>
      <c r="H185" s="6" t="e">
        <f t="shared" si="26"/>
        <v>#N/A</v>
      </c>
      <c r="I185" s="6" t="e">
        <f t="shared" si="29"/>
        <v>#N/A</v>
      </c>
      <c r="J185" t="e">
        <f t="shared" si="30"/>
        <v>#N/A</v>
      </c>
    </row>
    <row r="186" spans="1:10" x14ac:dyDescent="0.25">
      <c r="A186" t="e">
        <f>IF(ROWS($A$33:A186)+Current_Age-1&lt;Retirement_Age+Retirement_Years+Years_Before_Closing,ROWS($A$33:A186)+Current_Age-1,NA())</f>
        <v>#N/A</v>
      </c>
      <c r="B186" s="6" t="e" cm="1">
        <f t="array" ref="B186">_xlfn.IFS(A186&lt;Retirement_Age,Current_Income*(1+Inflation_Inome_Increase)^(A186-Current_Age),A186&gt;0,0,A186=NA(),NA())</f>
        <v>#N/A</v>
      </c>
      <c r="C186" s="6" t="e">
        <f t="shared" si="27"/>
        <v>#N/A</v>
      </c>
      <c r="D186" s="6" t="e" cm="1">
        <f t="array" ref="D186">_xlfn.IFS(A186&lt;Retirement_Age,C186*Investment_Return,A186&lt;(Retirement_Age+Retirement_Years),C186*Retirement_Investment_Return,A186&gt;=Retirement_Age+Retirement_Years,C186*Post_Retirement_Return)</f>
        <v>#N/A</v>
      </c>
      <c r="E186" s="6" t="e">
        <f t="shared" si="28"/>
        <v>#N/A</v>
      </c>
      <c r="F186" s="6" t="e">
        <f t="shared" si="24"/>
        <v>#N/A</v>
      </c>
      <c r="G186" s="6" t="e">
        <f t="shared" si="25"/>
        <v>#N/A</v>
      </c>
      <c r="H186" s="6" t="e">
        <f t="shared" si="26"/>
        <v>#N/A</v>
      </c>
      <c r="I186" s="6" t="e">
        <f t="shared" si="29"/>
        <v>#N/A</v>
      </c>
      <c r="J186" t="e">
        <f t="shared" si="30"/>
        <v>#N/A</v>
      </c>
    </row>
    <row r="187" spans="1:10" x14ac:dyDescent="0.25">
      <c r="A187" t="e">
        <f>IF(ROWS($A$33:A187)+Current_Age-1&lt;Retirement_Age+Retirement_Years+Years_Before_Closing,ROWS($A$33:A187)+Current_Age-1,NA())</f>
        <v>#N/A</v>
      </c>
      <c r="B187" s="6" t="e" cm="1">
        <f t="array" ref="B187">_xlfn.IFS(A187&lt;Retirement_Age,Current_Income*(1+Inflation_Inome_Increase)^(A187-Current_Age),A187&gt;0,0,A187=NA(),NA())</f>
        <v>#N/A</v>
      </c>
      <c r="C187" s="6" t="e">
        <f t="shared" si="27"/>
        <v>#N/A</v>
      </c>
      <c r="D187" s="6" t="e" cm="1">
        <f t="array" ref="D187">_xlfn.IFS(A187&lt;Retirement_Age,C187*Investment_Return,A187&lt;(Retirement_Age+Retirement_Years),C187*Retirement_Investment_Return,A187&gt;=Retirement_Age+Retirement_Years,C187*Post_Retirement_Return)</f>
        <v>#N/A</v>
      </c>
      <c r="E187" s="6" t="e">
        <f t="shared" si="28"/>
        <v>#N/A</v>
      </c>
      <c r="F187" s="6" t="e">
        <f t="shared" si="24"/>
        <v>#N/A</v>
      </c>
      <c r="G187" s="6" t="e">
        <f t="shared" si="25"/>
        <v>#N/A</v>
      </c>
      <c r="H187" s="6" t="e">
        <f t="shared" si="26"/>
        <v>#N/A</v>
      </c>
      <c r="I187" s="6" t="e">
        <f t="shared" si="29"/>
        <v>#N/A</v>
      </c>
      <c r="J187" t="e">
        <f t="shared" si="30"/>
        <v>#N/A</v>
      </c>
    </row>
    <row r="188" spans="1:10" x14ac:dyDescent="0.25">
      <c r="A188" t="e">
        <f>IF(ROWS($A$33:A188)+Current_Age-1&lt;Retirement_Age+Retirement_Years+Years_Before_Closing,ROWS($A$33:A188)+Current_Age-1,NA())</f>
        <v>#N/A</v>
      </c>
      <c r="B188" s="6" t="e" cm="1">
        <f t="array" ref="B188">_xlfn.IFS(A188&lt;Retirement_Age,Current_Income*(1+Inflation_Inome_Increase)^(A188-Current_Age),A188&gt;0,0,A188=NA(),NA())</f>
        <v>#N/A</v>
      </c>
      <c r="C188" s="6" t="e">
        <f t="shared" si="27"/>
        <v>#N/A</v>
      </c>
      <c r="D188" s="6" t="e" cm="1">
        <f t="array" ref="D188">_xlfn.IFS(A188&lt;Retirement_Age,C188*Investment_Return,A188&lt;(Retirement_Age+Retirement_Years),C188*Retirement_Investment_Return,A188&gt;=Retirement_Age+Retirement_Years,C188*Post_Retirement_Return)</f>
        <v>#N/A</v>
      </c>
      <c r="E188" s="6" t="e">
        <f t="shared" si="28"/>
        <v>#N/A</v>
      </c>
      <c r="F188" s="6" t="e">
        <f t="shared" si="24"/>
        <v>#N/A</v>
      </c>
      <c r="G188" s="6" t="e">
        <f t="shared" si="25"/>
        <v>#N/A</v>
      </c>
      <c r="H188" s="6" t="e">
        <f t="shared" si="26"/>
        <v>#N/A</v>
      </c>
      <c r="I188" s="6" t="e">
        <f t="shared" si="29"/>
        <v>#N/A</v>
      </c>
      <c r="J188" t="e">
        <f t="shared" si="30"/>
        <v>#N/A</v>
      </c>
    </row>
    <row r="189" spans="1:10" x14ac:dyDescent="0.25">
      <c r="A189" t="e">
        <f>IF(ROWS($A$33:A189)+Current_Age-1&lt;Retirement_Age+Retirement_Years+Years_Before_Closing,ROWS($A$33:A189)+Current_Age-1,NA())</f>
        <v>#N/A</v>
      </c>
      <c r="B189" s="6" t="e" cm="1">
        <f t="array" ref="B189">_xlfn.IFS(A189&lt;Retirement_Age,Current_Income*(1+Inflation_Inome_Increase)^(A189-Current_Age),A189&gt;0,0,A189=NA(),NA())</f>
        <v>#N/A</v>
      </c>
      <c r="C189" s="6" t="e">
        <f t="shared" si="27"/>
        <v>#N/A</v>
      </c>
      <c r="D189" s="6" t="e" cm="1">
        <f t="array" ref="D189">_xlfn.IFS(A189&lt;Retirement_Age,C189*Investment_Return,A189&lt;(Retirement_Age+Retirement_Years),C189*Retirement_Investment_Return,A189&gt;=Retirement_Age+Retirement_Years,C189*Post_Retirement_Return)</f>
        <v>#N/A</v>
      </c>
      <c r="E189" s="6" t="e">
        <f t="shared" si="28"/>
        <v>#N/A</v>
      </c>
      <c r="F189" s="6" t="e">
        <f t="shared" si="24"/>
        <v>#N/A</v>
      </c>
      <c r="G189" s="6" t="e">
        <f t="shared" si="25"/>
        <v>#N/A</v>
      </c>
      <c r="H189" s="6" t="e">
        <f t="shared" si="26"/>
        <v>#N/A</v>
      </c>
      <c r="I189" s="6" t="e">
        <f t="shared" si="29"/>
        <v>#N/A</v>
      </c>
      <c r="J189" t="e">
        <f t="shared" si="30"/>
        <v>#N/A</v>
      </c>
    </row>
    <row r="190" spans="1:10" x14ac:dyDescent="0.25">
      <c r="A190" t="e">
        <f>IF(ROWS($A$33:A190)+Current_Age-1&lt;Retirement_Age+Retirement_Years+Years_Before_Closing,ROWS($A$33:A190)+Current_Age-1,NA())</f>
        <v>#N/A</v>
      </c>
      <c r="B190" s="6" t="e" cm="1">
        <f t="array" ref="B190">_xlfn.IFS(A190&lt;Retirement_Age,Current_Income*(1+Inflation_Inome_Increase)^(A190-Current_Age),A190&gt;0,0,A190=NA(),NA())</f>
        <v>#N/A</v>
      </c>
      <c r="C190" s="6" t="e">
        <f t="shared" si="27"/>
        <v>#N/A</v>
      </c>
      <c r="D190" s="6" t="e" cm="1">
        <f t="array" ref="D190">_xlfn.IFS(A190&lt;Retirement_Age,C190*Investment_Return,A190&lt;(Retirement_Age+Retirement_Years),C190*Retirement_Investment_Return,A190&gt;=Retirement_Age+Retirement_Years,C190*Post_Retirement_Return)</f>
        <v>#N/A</v>
      </c>
      <c r="E190" s="6" t="e">
        <f t="shared" si="28"/>
        <v>#N/A</v>
      </c>
      <c r="F190" s="6" t="e">
        <f t="shared" si="24"/>
        <v>#N/A</v>
      </c>
      <c r="G190" s="6" t="e">
        <f t="shared" si="25"/>
        <v>#N/A</v>
      </c>
      <c r="H190" s="6" t="e">
        <f t="shared" si="26"/>
        <v>#N/A</v>
      </c>
      <c r="I190" s="6" t="e">
        <f t="shared" si="29"/>
        <v>#N/A</v>
      </c>
      <c r="J190" t="e">
        <f t="shared" si="30"/>
        <v>#N/A</v>
      </c>
    </row>
    <row r="191" spans="1:10" x14ac:dyDescent="0.25">
      <c r="A191" t="e">
        <f>IF(ROWS($A$33:A191)+Current_Age-1&lt;Retirement_Age+Retirement_Years+Years_Before_Closing,ROWS($A$33:A191)+Current_Age-1,NA())</f>
        <v>#N/A</v>
      </c>
      <c r="B191" s="6" t="e" cm="1">
        <f t="array" ref="B191">_xlfn.IFS(A191&lt;Retirement_Age,Current_Income*(1+Inflation_Inome_Increase)^(A191-Current_Age),A191&gt;0,0,A191=NA(),NA())</f>
        <v>#N/A</v>
      </c>
      <c r="C191" s="6" t="e">
        <f t="shared" si="27"/>
        <v>#N/A</v>
      </c>
      <c r="D191" s="6" t="e" cm="1">
        <f t="array" ref="D191">_xlfn.IFS(A191&lt;Retirement_Age,C191*Investment_Return,A191&lt;(Retirement_Age+Retirement_Years),C191*Retirement_Investment_Return,A191&gt;=Retirement_Age+Retirement_Years,C191*Post_Retirement_Return)</f>
        <v>#N/A</v>
      </c>
      <c r="E191" s="6" t="e">
        <f t="shared" si="28"/>
        <v>#N/A</v>
      </c>
      <c r="F191" s="6" t="e">
        <f t="shared" si="24"/>
        <v>#N/A</v>
      </c>
      <c r="G191" s="6" t="e">
        <f t="shared" si="25"/>
        <v>#N/A</v>
      </c>
      <c r="H191" s="6" t="e">
        <f t="shared" si="26"/>
        <v>#N/A</v>
      </c>
      <c r="I191" s="6" t="e">
        <f t="shared" si="29"/>
        <v>#N/A</v>
      </c>
      <c r="J191" t="e">
        <f t="shared" si="30"/>
        <v>#N/A</v>
      </c>
    </row>
    <row r="192" spans="1:10" x14ac:dyDescent="0.25">
      <c r="A192" t="e">
        <f>IF(ROWS($A$33:A192)+Current_Age-1&lt;Retirement_Age+Retirement_Years+Years_Before_Closing,ROWS($A$33:A192)+Current_Age-1,NA())</f>
        <v>#N/A</v>
      </c>
      <c r="B192" s="6" t="e" cm="1">
        <f t="array" ref="B192">_xlfn.IFS(A192&lt;Retirement_Age,Current_Income*(1+Inflation_Inome_Increase)^(A192-Current_Age),A192&gt;0,0,A192=NA(),NA())</f>
        <v>#N/A</v>
      </c>
      <c r="C192" s="6" t="e">
        <f t="shared" si="27"/>
        <v>#N/A</v>
      </c>
      <c r="D192" s="6" t="e" cm="1">
        <f t="array" ref="D192">_xlfn.IFS(A192&lt;Retirement_Age,C192*Investment_Return,A192&lt;(Retirement_Age+Retirement_Years),C192*Retirement_Investment_Return,A192&gt;=Retirement_Age+Retirement_Years,C192*Post_Retirement_Return)</f>
        <v>#N/A</v>
      </c>
      <c r="E192" s="6" t="e">
        <f t="shared" si="28"/>
        <v>#N/A</v>
      </c>
      <c r="F192" s="6" t="e">
        <f t="shared" si="24"/>
        <v>#N/A</v>
      </c>
      <c r="G192" s="6" t="e">
        <f t="shared" si="25"/>
        <v>#N/A</v>
      </c>
      <c r="H192" s="6" t="e">
        <f t="shared" si="26"/>
        <v>#N/A</v>
      </c>
      <c r="I192" s="6" t="e">
        <f t="shared" si="29"/>
        <v>#N/A</v>
      </c>
      <c r="J192" t="e">
        <f t="shared" si="30"/>
        <v>#N/A</v>
      </c>
    </row>
    <row r="193" spans="1:10" x14ac:dyDescent="0.25">
      <c r="A193" t="e">
        <f>IF(ROWS($A$33:A193)+Current_Age-1&lt;Retirement_Age+Retirement_Years+Years_Before_Closing,ROWS($A$33:A193)+Current_Age-1,NA())</f>
        <v>#N/A</v>
      </c>
      <c r="B193" s="6" t="e" cm="1">
        <f t="array" ref="B193">_xlfn.IFS(A193&lt;Retirement_Age,Current_Income*(1+Inflation_Inome_Increase)^(A193-Current_Age),A193&gt;0,0,A193=NA(),NA())</f>
        <v>#N/A</v>
      </c>
      <c r="C193" s="6" t="e">
        <f t="shared" si="27"/>
        <v>#N/A</v>
      </c>
      <c r="D193" s="6" t="e" cm="1">
        <f t="array" ref="D193">_xlfn.IFS(A193&lt;Retirement_Age,C193*Investment_Return,A193&lt;(Retirement_Age+Retirement_Years),C193*Retirement_Investment_Return,A193&gt;=Retirement_Age+Retirement_Years,C193*Post_Retirement_Return)</f>
        <v>#N/A</v>
      </c>
      <c r="E193" s="6" t="e">
        <f t="shared" si="28"/>
        <v>#N/A</v>
      </c>
      <c r="F193" s="6" t="e">
        <f t="shared" ref="F193:F203" si="31">IF(A193&lt;Retirement_Age,0,Current_Income*(1+Inflation_Inome_Increase)^(A193-Current_Age)*Income_Replacement)</f>
        <v>#N/A</v>
      </c>
      <c r="G193" s="6" t="e">
        <f t="shared" ref="G193:G203" si="32">IF(A193&lt;Retirement_Age,0,Pension*(1+Pension_Increase)^(A193-Retirement_Age))</f>
        <v>#N/A</v>
      </c>
      <c r="H193" s="6" t="e">
        <f t="shared" ref="H193:H203" si="33">IF(A193&lt;Retirement_Age,0,F193-G193)</f>
        <v>#N/A</v>
      </c>
      <c r="I193" s="6" t="e">
        <f t="shared" si="29"/>
        <v>#N/A</v>
      </c>
      <c r="J193" t="e">
        <f t="shared" si="30"/>
        <v>#N/A</v>
      </c>
    </row>
    <row r="194" spans="1:10" x14ac:dyDescent="0.25">
      <c r="A194" t="e">
        <f>IF(ROWS($A$33:A194)+Current_Age-1&lt;Retirement_Age+Retirement_Years+Years_Before_Closing,ROWS($A$33:A194)+Current_Age-1,NA())</f>
        <v>#N/A</v>
      </c>
      <c r="B194" s="6" t="e" cm="1">
        <f t="array" ref="B194">_xlfn.IFS(A194&lt;Retirement_Age,Current_Income*(1+Inflation_Inome_Increase)^(A194-Current_Age),A194&gt;0,0,A194=NA(),NA())</f>
        <v>#N/A</v>
      </c>
      <c r="C194" s="6" t="e">
        <f t="shared" ref="C194:C203" si="34">IF(A194&lt;Retirement_Age+Retirement_Years,I193,NA())</f>
        <v>#N/A</v>
      </c>
      <c r="D194" s="6" t="e" cm="1">
        <f t="array" ref="D194">_xlfn.IFS(A194&lt;Retirement_Age,C194*Investment_Return,A194&lt;(Retirement_Age+Retirement_Years),C194*Retirement_Investment_Return,A194&gt;=Retirement_Age+Retirement_Years,C194*Post_Retirement_Return)</f>
        <v>#N/A</v>
      </c>
      <c r="E194" s="6" t="e">
        <f t="shared" ref="E194:E203" si="35">IF(A194&lt;Retirement_Age,Annual_Saving_Amount*(1+Saving_Increase)^(A194-Current_Age),0)</f>
        <v>#N/A</v>
      </c>
      <c r="F194" s="6" t="e">
        <f t="shared" si="31"/>
        <v>#N/A</v>
      </c>
      <c r="G194" s="6" t="e">
        <f t="shared" si="32"/>
        <v>#N/A</v>
      </c>
      <c r="H194" s="6" t="e">
        <f t="shared" si="33"/>
        <v>#N/A</v>
      </c>
      <c r="I194" s="6" t="e">
        <f t="shared" si="29"/>
        <v>#N/A</v>
      </c>
      <c r="J194" t="e">
        <f t="shared" si="30"/>
        <v>#N/A</v>
      </c>
    </row>
    <row r="195" spans="1:10" x14ac:dyDescent="0.25">
      <c r="A195" t="e">
        <f>IF(ROWS($A$33:A195)+Current_Age-1&lt;Retirement_Age+Retirement_Years+Years_Before_Closing,ROWS($A$33:A195)+Current_Age-1,NA())</f>
        <v>#N/A</v>
      </c>
      <c r="B195" s="6" t="e" cm="1">
        <f t="array" ref="B195">_xlfn.IFS(A195&lt;Retirement_Age,Current_Income*(1+Inflation_Inome_Increase)^(A195-Current_Age),A195&gt;0,0,A195=NA(),NA())</f>
        <v>#N/A</v>
      </c>
      <c r="C195" s="6" t="e">
        <f t="shared" si="34"/>
        <v>#N/A</v>
      </c>
      <c r="D195" s="6" t="e" cm="1">
        <f t="array" ref="D195">_xlfn.IFS(A195&lt;Retirement_Age,C195*Investment_Return,A195&lt;(Retirement_Age+Retirement_Years),C195*Retirement_Investment_Return,A195&gt;=Retirement_Age+Retirement_Years,C195*Post_Retirement_Return)</f>
        <v>#N/A</v>
      </c>
      <c r="E195" s="6" t="e">
        <f t="shared" si="35"/>
        <v>#N/A</v>
      </c>
      <c r="F195" s="6" t="e">
        <f t="shared" si="31"/>
        <v>#N/A</v>
      </c>
      <c r="G195" s="6" t="e">
        <f t="shared" si="32"/>
        <v>#N/A</v>
      </c>
      <c r="H195" s="6" t="e">
        <f t="shared" si="33"/>
        <v>#N/A</v>
      </c>
      <c r="I195" s="6" t="e">
        <f t="shared" si="29"/>
        <v>#N/A</v>
      </c>
      <c r="J195" t="e">
        <f t="shared" si="30"/>
        <v>#N/A</v>
      </c>
    </row>
    <row r="196" spans="1:10" x14ac:dyDescent="0.25">
      <c r="A196" t="e">
        <f>IF(ROWS($A$33:A196)+Current_Age-1&lt;Retirement_Age+Retirement_Years+Years_Before_Closing,ROWS($A$33:A196)+Current_Age-1,NA())</f>
        <v>#N/A</v>
      </c>
      <c r="B196" s="6" t="e" cm="1">
        <f t="array" ref="B196">_xlfn.IFS(A196&lt;Retirement_Age,Current_Income*(1+Inflation_Inome_Increase)^(A196-Current_Age),A196&gt;0,0,A196=NA(),NA())</f>
        <v>#N/A</v>
      </c>
      <c r="C196" s="6" t="e">
        <f t="shared" si="34"/>
        <v>#N/A</v>
      </c>
      <c r="D196" s="6" t="e" cm="1">
        <f t="array" ref="D196">_xlfn.IFS(A196&lt;Retirement_Age,C196*Investment_Return,A196&lt;(Retirement_Age+Retirement_Years),C196*Retirement_Investment_Return,A196&gt;=Retirement_Age+Retirement_Years,C196*Post_Retirement_Return)</f>
        <v>#N/A</v>
      </c>
      <c r="E196" s="6" t="e">
        <f t="shared" si="35"/>
        <v>#N/A</v>
      </c>
      <c r="F196" s="6" t="e">
        <f t="shared" si="31"/>
        <v>#N/A</v>
      </c>
      <c r="G196" s="6" t="e">
        <f t="shared" si="32"/>
        <v>#N/A</v>
      </c>
      <c r="H196" s="6" t="e">
        <f t="shared" si="33"/>
        <v>#N/A</v>
      </c>
      <c r="I196" s="6" t="e">
        <f t="shared" si="29"/>
        <v>#N/A</v>
      </c>
      <c r="J196" t="e">
        <f t="shared" si="30"/>
        <v>#N/A</v>
      </c>
    </row>
    <row r="197" spans="1:10" x14ac:dyDescent="0.25">
      <c r="A197" t="e">
        <f>IF(ROWS($A$33:A197)+Current_Age-1&lt;Retirement_Age+Retirement_Years+Years_Before_Closing,ROWS($A$33:A197)+Current_Age-1,NA())</f>
        <v>#N/A</v>
      </c>
      <c r="B197" s="6" t="e" cm="1">
        <f t="array" ref="B197">_xlfn.IFS(A197&lt;Retirement_Age,Current_Income*(1+Inflation_Inome_Increase)^(A197-Current_Age),A197&gt;0,0,A197=NA(),NA())</f>
        <v>#N/A</v>
      </c>
      <c r="C197" s="6" t="e">
        <f t="shared" si="34"/>
        <v>#N/A</v>
      </c>
      <c r="D197" s="6" t="e" cm="1">
        <f t="array" ref="D197">_xlfn.IFS(A197&lt;Retirement_Age,C197*Investment_Return,A197&lt;(Retirement_Age+Retirement_Years),C197*Retirement_Investment_Return,A197&gt;=Retirement_Age+Retirement_Years,C197*Post_Retirement_Return)</f>
        <v>#N/A</v>
      </c>
      <c r="E197" s="6" t="e">
        <f t="shared" si="35"/>
        <v>#N/A</v>
      </c>
      <c r="F197" s="6" t="e">
        <f t="shared" si="31"/>
        <v>#N/A</v>
      </c>
      <c r="G197" s="6" t="e">
        <f t="shared" si="32"/>
        <v>#N/A</v>
      </c>
      <c r="H197" s="6" t="e">
        <f t="shared" si="33"/>
        <v>#N/A</v>
      </c>
      <c r="I197" s="6" t="e">
        <f t="shared" si="29"/>
        <v>#N/A</v>
      </c>
      <c r="J197" t="e">
        <f t="shared" si="30"/>
        <v>#N/A</v>
      </c>
    </row>
    <row r="198" spans="1:10" x14ac:dyDescent="0.25">
      <c r="A198" t="e">
        <f>IF(ROWS($A$33:A198)+Current_Age-1&lt;Retirement_Age+Retirement_Years+Years_Before_Closing,ROWS($A$33:A198)+Current_Age-1,NA())</f>
        <v>#N/A</v>
      </c>
      <c r="B198" s="6" t="e" cm="1">
        <f t="array" ref="B198">_xlfn.IFS(A198&lt;Retirement_Age,Current_Income*(1+Inflation_Inome_Increase)^(A198-Current_Age),A198&gt;0,0,A198=NA(),NA())</f>
        <v>#N/A</v>
      </c>
      <c r="C198" s="6" t="e">
        <f t="shared" si="34"/>
        <v>#N/A</v>
      </c>
      <c r="D198" s="6" t="e" cm="1">
        <f t="array" ref="D198">_xlfn.IFS(A198&lt;Retirement_Age,C198*Investment_Return,A198&lt;(Retirement_Age+Retirement_Years),C198*Retirement_Investment_Return,A198&gt;=Retirement_Age+Retirement_Years,C198*Post_Retirement_Return)</f>
        <v>#N/A</v>
      </c>
      <c r="E198" s="6" t="e">
        <f t="shared" si="35"/>
        <v>#N/A</v>
      </c>
      <c r="F198" s="6" t="e">
        <f t="shared" si="31"/>
        <v>#N/A</v>
      </c>
      <c r="G198" s="6" t="e">
        <f t="shared" si="32"/>
        <v>#N/A</v>
      </c>
      <c r="H198" s="6" t="e">
        <f t="shared" si="33"/>
        <v>#N/A</v>
      </c>
      <c r="I198" s="6" t="e">
        <f t="shared" si="29"/>
        <v>#N/A</v>
      </c>
      <c r="J198" t="e">
        <f t="shared" si="30"/>
        <v>#N/A</v>
      </c>
    </row>
    <row r="199" spans="1:10" x14ac:dyDescent="0.25">
      <c r="A199" t="e">
        <f>IF(ROWS($A$33:A199)+Current_Age-1&lt;Retirement_Age+Retirement_Years+Years_Before_Closing,ROWS($A$33:A199)+Current_Age-1,NA())</f>
        <v>#N/A</v>
      </c>
      <c r="B199" s="6" t="e" cm="1">
        <f t="array" ref="B199">_xlfn.IFS(A199&lt;Retirement_Age,Current_Income*(1+Inflation_Inome_Increase)^(A199-Current_Age),A199&gt;0,0,A199=NA(),NA())</f>
        <v>#N/A</v>
      </c>
      <c r="C199" s="6" t="e">
        <f t="shared" si="34"/>
        <v>#N/A</v>
      </c>
      <c r="D199" s="6" t="e" cm="1">
        <f t="array" ref="D199">_xlfn.IFS(A199&lt;Retirement_Age,C199*Investment_Return,A199&lt;(Retirement_Age+Retirement_Years),C199*Retirement_Investment_Return,A199&gt;=Retirement_Age+Retirement_Years,C199*Post_Retirement_Return)</f>
        <v>#N/A</v>
      </c>
      <c r="E199" s="6" t="e">
        <f t="shared" si="35"/>
        <v>#N/A</v>
      </c>
      <c r="F199" s="6" t="e">
        <f t="shared" si="31"/>
        <v>#N/A</v>
      </c>
      <c r="G199" s="6" t="e">
        <f t="shared" si="32"/>
        <v>#N/A</v>
      </c>
      <c r="H199" s="6" t="e">
        <f t="shared" si="33"/>
        <v>#N/A</v>
      </c>
      <c r="I199" s="6" t="e">
        <f t="shared" si="29"/>
        <v>#N/A</v>
      </c>
      <c r="J199" t="e">
        <f t="shared" si="30"/>
        <v>#N/A</v>
      </c>
    </row>
    <row r="200" spans="1:10" x14ac:dyDescent="0.25">
      <c r="A200" t="e">
        <f>IF(ROWS($A$33:A200)+Current_Age-1&lt;Retirement_Age+Retirement_Years+Years_Before_Closing,ROWS($A$33:A200)+Current_Age-1,NA())</f>
        <v>#N/A</v>
      </c>
      <c r="B200" s="6" t="e" cm="1">
        <f t="array" ref="B200">_xlfn.IFS(A200&lt;Retirement_Age,Current_Income*(1+Inflation_Inome_Increase)^(A200-Current_Age),A200&gt;0,0,A200=NA(),NA())</f>
        <v>#N/A</v>
      </c>
      <c r="C200" s="6" t="e">
        <f t="shared" si="34"/>
        <v>#N/A</v>
      </c>
      <c r="D200" s="6" t="e" cm="1">
        <f t="array" ref="D200">_xlfn.IFS(A200&lt;Retirement_Age,C200*Investment_Return,A200&lt;(Retirement_Age+Retirement_Years),C200*Retirement_Investment_Return,A200&gt;=Retirement_Age+Retirement_Years,C200*Post_Retirement_Return)</f>
        <v>#N/A</v>
      </c>
      <c r="E200" s="6" t="e">
        <f t="shared" si="35"/>
        <v>#N/A</v>
      </c>
      <c r="F200" s="6" t="e">
        <f t="shared" si="31"/>
        <v>#N/A</v>
      </c>
      <c r="G200" s="6" t="e">
        <f t="shared" si="32"/>
        <v>#N/A</v>
      </c>
      <c r="H200" s="6" t="e">
        <f t="shared" si="33"/>
        <v>#N/A</v>
      </c>
      <c r="I200" s="6" t="e">
        <f t="shared" si="29"/>
        <v>#N/A</v>
      </c>
      <c r="J200" t="e">
        <f t="shared" si="30"/>
        <v>#N/A</v>
      </c>
    </row>
    <row r="201" spans="1:10" x14ac:dyDescent="0.25">
      <c r="A201" t="e">
        <f>IF(ROWS($A$33:A201)+Current_Age-1&lt;Retirement_Age+Retirement_Years+Years_Before_Closing,ROWS($A$33:A201)+Current_Age-1,NA())</f>
        <v>#N/A</v>
      </c>
      <c r="B201" s="6" t="e" cm="1">
        <f t="array" ref="B201">_xlfn.IFS(A201&lt;Retirement_Age,Current_Income*(1+Inflation_Inome_Increase)^(A201-Current_Age),A201&gt;0,0,A201=NA(),NA())</f>
        <v>#N/A</v>
      </c>
      <c r="C201" s="6" t="e">
        <f t="shared" si="34"/>
        <v>#N/A</v>
      </c>
      <c r="D201" s="6" t="e" cm="1">
        <f t="array" ref="D201">_xlfn.IFS(A201&lt;Retirement_Age,C201*Investment_Return,A201&lt;(Retirement_Age+Retirement_Years),C201*Retirement_Investment_Return,A201&gt;=Retirement_Age+Retirement_Years,C201*Post_Retirement_Return)</f>
        <v>#N/A</v>
      </c>
      <c r="E201" s="6" t="e">
        <f t="shared" si="35"/>
        <v>#N/A</v>
      </c>
      <c r="F201" s="6" t="e">
        <f t="shared" si="31"/>
        <v>#N/A</v>
      </c>
      <c r="G201" s="6" t="e">
        <f t="shared" si="32"/>
        <v>#N/A</v>
      </c>
      <c r="H201" s="6" t="e">
        <f t="shared" si="33"/>
        <v>#N/A</v>
      </c>
      <c r="I201" s="6" t="e">
        <f t="shared" si="29"/>
        <v>#N/A</v>
      </c>
      <c r="J201" t="e">
        <f t="shared" si="30"/>
        <v>#N/A</v>
      </c>
    </row>
    <row r="202" spans="1:10" x14ac:dyDescent="0.25">
      <c r="A202" t="e">
        <f>IF(ROWS($A$33:A202)+Current_Age-1&lt;Retirement_Age+Retirement_Years+Years_Before_Closing,ROWS($A$33:A202)+Current_Age-1,NA())</f>
        <v>#N/A</v>
      </c>
      <c r="B202" s="6" t="e" cm="1">
        <f t="array" ref="B202">_xlfn.IFS(A202&lt;Retirement_Age,Current_Income*(1+Inflation_Inome_Increase)^(A202-Current_Age),A202&gt;0,0,A202=NA(),NA())</f>
        <v>#N/A</v>
      </c>
      <c r="C202" s="6" t="e">
        <f t="shared" si="34"/>
        <v>#N/A</v>
      </c>
      <c r="D202" s="6" t="e" cm="1">
        <f t="array" ref="D202">_xlfn.IFS(A202&lt;Retirement_Age,C202*Investment_Return,A202&lt;(Retirement_Age+Retirement_Years),C202*Retirement_Investment_Return,A202&gt;=Retirement_Age+Retirement_Years,C202*Post_Retirement_Return)</f>
        <v>#N/A</v>
      </c>
      <c r="E202" s="6" t="e">
        <f t="shared" si="35"/>
        <v>#N/A</v>
      </c>
      <c r="F202" s="6" t="e">
        <f t="shared" si="31"/>
        <v>#N/A</v>
      </c>
      <c r="G202" s="6" t="e">
        <f t="shared" si="32"/>
        <v>#N/A</v>
      </c>
      <c r="H202" s="6" t="e">
        <f t="shared" si="33"/>
        <v>#N/A</v>
      </c>
      <c r="I202" s="6" t="e">
        <f t="shared" si="29"/>
        <v>#N/A</v>
      </c>
      <c r="J202" t="e">
        <f t="shared" si="30"/>
        <v>#N/A</v>
      </c>
    </row>
    <row r="203" spans="1:10" x14ac:dyDescent="0.25">
      <c r="A203" t="e">
        <f>IF(ROWS($A$33:A203)+Current_Age-1&lt;Retirement_Age+Retirement_Years+Years_Before_Closing,ROWS($A$33:A203)+Current_Age-1,NA())</f>
        <v>#N/A</v>
      </c>
      <c r="B203" s="6" t="e" cm="1">
        <f t="array" ref="B203">_xlfn.IFS(A203&lt;Retirement_Age,Current_Income*(1+Inflation_Inome_Increase)^(A203-Current_Age),A203&gt;0,0,A203=NA(),NA())</f>
        <v>#N/A</v>
      </c>
      <c r="C203" s="6" t="e">
        <f t="shared" si="34"/>
        <v>#N/A</v>
      </c>
      <c r="D203" s="6" t="e" cm="1">
        <f t="array" ref="D203">_xlfn.IFS(A203&lt;Retirement_Age,C203*Investment_Return,A203&lt;(Retirement_Age+Retirement_Years),C203*Retirement_Investment_Return,A203&gt;=Retirement_Age+Retirement_Years,C203*Post_Retirement_Return)</f>
        <v>#N/A</v>
      </c>
      <c r="E203" s="6" t="e">
        <f t="shared" si="35"/>
        <v>#N/A</v>
      </c>
      <c r="F203" s="6" t="e">
        <f t="shared" si="31"/>
        <v>#N/A</v>
      </c>
      <c r="G203" s="6" t="e">
        <f t="shared" si="32"/>
        <v>#N/A</v>
      </c>
      <c r="H203" s="6" t="e">
        <f t="shared" si="33"/>
        <v>#N/A</v>
      </c>
      <c r="I203" s="6" t="e">
        <f t="shared" si="29"/>
        <v>#N/A</v>
      </c>
    </row>
  </sheetData>
  <mergeCells count="16">
    <mergeCell ref="A29:B29"/>
    <mergeCell ref="D29:E29"/>
    <mergeCell ref="A30:B30"/>
    <mergeCell ref="D30:E30"/>
    <mergeCell ref="A31:B31"/>
    <mergeCell ref="A26:B26"/>
    <mergeCell ref="D26:E26"/>
    <mergeCell ref="A27:B27"/>
    <mergeCell ref="D27:E27"/>
    <mergeCell ref="A28:B28"/>
    <mergeCell ref="D28:E28"/>
    <mergeCell ref="A1:I1"/>
    <mergeCell ref="A24:C24"/>
    <mergeCell ref="D24:F24"/>
    <mergeCell ref="A25:B25"/>
    <mergeCell ref="D25:E25"/>
  </mergeCells>
  <conditionalFormatting sqref="A33:I203">
    <cfRule type="notContainsErrors" dxfId="2" priority="3">
      <formula>NOT(ISERROR(A33))</formula>
    </cfRule>
    <cfRule type="containsErrors" dxfId="1" priority="4">
      <formula>ISERROR(A33)</formula>
    </cfRule>
  </conditionalFormatting>
  <conditionalFormatting sqref="J33:J544">
    <cfRule type="notContainsText" dxfId="0" priority="1" operator="notContains" text="OPP">
      <formula>ISERROR(SEARCH("OPP",J33))</formula>
    </cfRule>
  </conditionalFormatting>
  <dataValidations disablePrompts="1" count="1">
    <dataValidation allowBlank="1" showInputMessage="1" showErrorMessage="1" prompt="Title of this worksheet is in this cell. Information is automatically updated in cell below" sqref="A1" xr:uid="{18339B31-54DD-4673-B96B-20A7ECDF7EF3}"/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Documentation</vt:lpstr>
      <vt:lpstr>Retirement Planner</vt:lpstr>
      <vt:lpstr>Annual_Saving_Amount</vt:lpstr>
      <vt:lpstr>Current_Age</vt:lpstr>
      <vt:lpstr>Current_Income</vt:lpstr>
      <vt:lpstr>DATA</vt:lpstr>
      <vt:lpstr>Income_Replacement</vt:lpstr>
      <vt:lpstr>Inflation_Inome_Increase</vt:lpstr>
      <vt:lpstr>Investment_Return</vt:lpstr>
      <vt:lpstr>Pension</vt:lpstr>
      <vt:lpstr>Pension_Increase</vt:lpstr>
      <vt:lpstr>Post_Retirement_Return</vt:lpstr>
      <vt:lpstr>Retirement_Age</vt:lpstr>
      <vt:lpstr>Retirement_Investment_Return</vt:lpstr>
      <vt:lpstr>Retirement_Saving_Balance</vt:lpstr>
      <vt:lpstr>Retirement_Years</vt:lpstr>
      <vt:lpstr>Saving_Increase</vt:lpstr>
      <vt:lpstr>Years_Before_Closing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Niu</dc:creator>
  <cp:lastModifiedBy>Preston Niu</cp:lastModifiedBy>
  <dcterms:created xsi:type="dcterms:W3CDTF">2021-10-19T02:01:26Z</dcterms:created>
  <dcterms:modified xsi:type="dcterms:W3CDTF">2021-12-29T11:19:18Z</dcterms:modified>
</cp:coreProperties>
</file>