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yersonprod-my.sharepoint.com/personal/zijian_niu_ryerson_ca/Documents/Fall 2021/AFF514/"/>
    </mc:Choice>
  </mc:AlternateContent>
  <xr:revisionPtr revIDLastSave="39" documentId="8_{02C2AD71-B5AD-4AFA-AEA2-3A1C917CA69A}" xr6:coauthVersionLast="47" xr6:coauthVersionMax="47" xr10:uidLastSave="{3ACB2EEC-2D22-468F-8949-D5534486C471}"/>
  <bookViews>
    <workbookView xWindow="4095" yWindow="1635" windowWidth="21435" windowHeight="10935" activeTab="1" xr2:uid="{473699D6-8E19-4D95-A6CE-87FE89D6A767}"/>
  </bookViews>
  <sheets>
    <sheet name="Documentation" sheetId="2" r:id="rId1"/>
    <sheet name="Retirement Planner" sheetId="1" r:id="rId2"/>
    <sheet name="Mortgage Calclator" sheetId="3" r:id="rId3"/>
    <sheet name="Schedules" sheetId="4" r:id="rId4"/>
  </sheets>
  <definedNames>
    <definedName name="After_Retirement">INDEX('Retirement Planner'!$I$33:$I$203,'Retirement Planner'!$F$27-'Retirement Planner'!$C$25):INDEX('Retirement Planner'!$I$33:$I$203,'Retirement Planner'!$F$27+'Retirement Planner'!$F$28-'Retirement Planner'!$C$25)</definedName>
    <definedName name="After_Retirement_Ages">INDEX('Retirement Planner'!$A$33:$A$203,'Retirement Planner'!$F$27-'Retirement Planner'!$C$25):INDEX('Retirement Planner'!$A$33:$A$203,'Retirement Planner'!$F$27+'Retirement Planner'!$F$28-'Retirement Planner'!$C$25)</definedName>
    <definedName name="Ages">INDEX(Dynamic_Data,,1)</definedName>
    <definedName name="amortization_table">'Mortgage Calclator'!$A$18:$E$1318</definedName>
    <definedName name="Annual_Saving_Amount">'Retirement Planner'!$C$29</definedName>
    <definedName name="Before_Retirement">'Retirement Planner'!$I$33:INDEX('Retirement Planner'!$I$33:$I$203,'Retirement Planner'!$F$27-'Retirement Planner'!$C$25)</definedName>
    <definedName name="Before_Retirement_Ages">'Retirement Planner'!$A$33:INDEX('Retirement Planner'!$A$33:$A$203,'Retirement Planner'!$F$27-'Retirement Planner'!$C$25)</definedName>
    <definedName name="Current_Age">'Retirement Planner'!$C$25</definedName>
    <definedName name="Current_Income">'Retirement Planner'!$C$26</definedName>
    <definedName name="DATA">'Retirement Planner'!$A$33:$I$203</definedName>
    <definedName name="Dynamic_amortization_table">'Mortgage Calclator'!$A$18:INDEX(amortization_table,'Mortgage Calclator'!$D$9+1,5)</definedName>
    <definedName name="Dynamic_Data">'Retirement Planner'!$A$33:INDEX(DATA,COUNT('Retirement Planner'!$A$33:$A$203),9)</definedName>
    <definedName name="epr">'Mortgage Calclator'!$D$10</definedName>
    <definedName name="Income_Replacement">'Retirement Planner'!$F$29</definedName>
    <definedName name="Inflation_Inome_Increase">'Retirement Planner'!$C$27</definedName>
    <definedName name="interest">'Mortgage Calclator'!$C$19:INDEX('Mortgage Calclator'!$C$19:$C$1318,'Mortgage Calclator'!$D$9)</definedName>
    <definedName name="Investment_Return">'Retirement Planner'!$C$31</definedName>
    <definedName name="loan">'Mortgage Calclator'!$D$3</definedName>
    <definedName name="mornths">'Mortgage Calclator'!$A$18:INDEX('Mortgage Calclator'!$A$18:$A$1318,'Mortgage Calclator'!$D$9+1)</definedName>
    <definedName name="Outstand_balance">'Mortgage Calclator'!$E$18:INDEX('Mortgage Calclator'!$E$18:$E$1318,'Mortgage Calclator'!$D$9+1)</definedName>
    <definedName name="payments">'Mortgage Calclator'!$B$18:INDEX('Mortgage Calclator'!$B$18:$B$1318,'Mortgage Calclator'!$D$9+1)</definedName>
    <definedName name="Payments_Per_Year">'Mortgage Calclator'!$D$6</definedName>
    <definedName name="Pension">'Retirement Planner'!$F$25</definedName>
    <definedName name="Pension_Increase">'Retirement Planner'!$F$26</definedName>
    <definedName name="PMT">'Mortgage Calclator'!$D$11</definedName>
    <definedName name="Post_Retirement_Return">'Retirement Planner'!$I$26</definedName>
    <definedName name="principles">'Mortgage Calclator'!$D$19:INDEX('Mortgage Calclator'!$D$19:$D$1318,'Mortgage Calclator'!$D$9)</definedName>
    <definedName name="rate">'Mortgage Calclator'!$D$4</definedName>
    <definedName name="Retirement_Age">'Retirement Planner'!$F$27</definedName>
    <definedName name="Retirement_Investment_Return">'Retirement Planner'!$F$30</definedName>
    <definedName name="Retirement_Saving_Balance">'Retirement Planner'!$C$28</definedName>
    <definedName name="Retirement_Years">'Retirement Planner'!$F$28</definedName>
    <definedName name="Saving_Increase">'Retirement Planner'!$C$30</definedName>
    <definedName name="total_interest">'Mortgage Calclator'!$D$13</definedName>
    <definedName name="total_number_payments">'Mortgage Calclator'!$D$9</definedName>
    <definedName name="total_paid">'Mortgage Calclator'!$D$12</definedName>
    <definedName name="total_principle">'Mortgage Calclator'!$D$14</definedName>
    <definedName name="Withdraws">INDEX(Dynamic_Data,,8)</definedName>
    <definedName name="Yearly_Savings">INDEX(Dynamic_Data,,5)</definedName>
    <definedName name="Years">'Mortgage Calclator'!$D$5</definedName>
    <definedName name="Years_Before_Closing">'Retirement Planner'!$I$25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D10" i="3"/>
  <c r="D18" i="3"/>
  <c r="C18" i="3"/>
  <c r="E18" i="3"/>
  <c r="C19" i="3"/>
  <c r="D9" i="3"/>
  <c r="F9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33" i="1"/>
  <c r="F8" i="1"/>
  <c r="C33" i="1"/>
  <c r="A34" i="1"/>
  <c r="F34" i="1"/>
  <c r="A35" i="1"/>
  <c r="A36" i="1"/>
  <c r="E36" i="1"/>
  <c r="A37" i="1"/>
  <c r="B37" i="1" a="1"/>
  <c r="B37" i="1"/>
  <c r="A38" i="1"/>
  <c r="G38" i="1"/>
  <c r="A39" i="1"/>
  <c r="A40" i="1"/>
  <c r="A41" i="1"/>
  <c r="B41" i="1" a="1"/>
  <c r="B41" i="1"/>
  <c r="A42" i="1"/>
  <c r="G42" i="1"/>
  <c r="A43" i="1"/>
  <c r="A44" i="1"/>
  <c r="E44" i="1"/>
  <c r="A45" i="1"/>
  <c r="B45" i="1" a="1"/>
  <c r="B45" i="1"/>
  <c r="A46" i="1"/>
  <c r="G46" i="1"/>
  <c r="A47" i="1"/>
  <c r="B47" i="1" a="1"/>
  <c r="B47" i="1"/>
  <c r="A48" i="1"/>
  <c r="E48" i="1"/>
  <c r="A49" i="1"/>
  <c r="E49" i="1"/>
  <c r="A50" i="1"/>
  <c r="G50" i="1"/>
  <c r="A51" i="1"/>
  <c r="A52" i="1"/>
  <c r="E52" i="1"/>
  <c r="A53" i="1"/>
  <c r="B53" i="1" a="1"/>
  <c r="B53" i="1"/>
  <c r="A54" i="1"/>
  <c r="G54" i="1"/>
  <c r="A55" i="1"/>
  <c r="A56" i="1"/>
  <c r="A57" i="1"/>
  <c r="B57" i="1" a="1"/>
  <c r="B57" i="1"/>
  <c r="A58" i="1"/>
  <c r="G58" i="1"/>
  <c r="A59" i="1"/>
  <c r="A60" i="1"/>
  <c r="E60" i="1"/>
  <c r="A61" i="1"/>
  <c r="A62" i="1"/>
  <c r="G62" i="1"/>
  <c r="A63" i="1"/>
  <c r="B63" i="1" a="1"/>
  <c r="B63" i="1"/>
  <c r="A64" i="1"/>
  <c r="E64" i="1"/>
  <c r="A65" i="1"/>
  <c r="A66" i="1"/>
  <c r="G66" i="1"/>
  <c r="A67" i="1"/>
  <c r="A68" i="1"/>
  <c r="E68" i="1"/>
  <c r="A69" i="1"/>
  <c r="B69" i="1" a="1"/>
  <c r="B69" i="1"/>
  <c r="A70" i="1"/>
  <c r="G70" i="1"/>
  <c r="A71" i="1"/>
  <c r="A72" i="1"/>
  <c r="A73" i="1"/>
  <c r="B73" i="1" a="1"/>
  <c r="B73" i="1"/>
  <c r="A74" i="1"/>
  <c r="G74" i="1"/>
  <c r="A75" i="1"/>
  <c r="A76" i="1"/>
  <c r="E76" i="1"/>
  <c r="A77" i="1"/>
  <c r="A78" i="1"/>
  <c r="A79" i="1"/>
  <c r="B79" i="1" a="1"/>
  <c r="B79" i="1"/>
  <c r="A80" i="1"/>
  <c r="E80" i="1"/>
  <c r="A81" i="1"/>
  <c r="A82" i="1"/>
  <c r="F82" i="1"/>
  <c r="A83" i="1"/>
  <c r="A84" i="1"/>
  <c r="E84" i="1"/>
  <c r="A85" i="1"/>
  <c r="B85" i="1" a="1"/>
  <c r="B85" i="1"/>
  <c r="A86" i="1"/>
  <c r="E86" i="1"/>
  <c r="A87" i="1"/>
  <c r="A88" i="1"/>
  <c r="B88" i="1" a="1"/>
  <c r="B88" i="1"/>
  <c r="A89" i="1"/>
  <c r="F89" i="1"/>
  <c r="A90" i="1"/>
  <c r="F90" i="1"/>
  <c r="A91" i="1"/>
  <c r="A92" i="1"/>
  <c r="B92" i="1" a="1"/>
  <c r="B92" i="1"/>
  <c r="A93" i="1"/>
  <c r="A94" i="1"/>
  <c r="F94" i="1"/>
  <c r="A95" i="1"/>
  <c r="A96" i="1"/>
  <c r="E96" i="1"/>
  <c r="A97" i="1"/>
  <c r="A98" i="1"/>
  <c r="F98" i="1"/>
  <c r="A99" i="1"/>
  <c r="A100" i="1"/>
  <c r="E100" i="1"/>
  <c r="A101" i="1"/>
  <c r="B101" i="1" a="1"/>
  <c r="B101" i="1"/>
  <c r="A102" i="1"/>
  <c r="F102" i="1"/>
  <c r="A103" i="1"/>
  <c r="A104" i="1"/>
  <c r="B104" i="1" a="1"/>
  <c r="B104" i="1"/>
  <c r="A105" i="1"/>
  <c r="F105" i="1"/>
  <c r="A106" i="1"/>
  <c r="H106" i="1"/>
  <c r="A107" i="1"/>
  <c r="A108" i="1"/>
  <c r="E108" i="1"/>
  <c r="A109" i="1"/>
  <c r="B109" i="1" a="1"/>
  <c r="B109" i="1"/>
  <c r="A110" i="1"/>
  <c r="H110" i="1"/>
  <c r="A111" i="1"/>
  <c r="A112" i="1"/>
  <c r="E112" i="1"/>
  <c r="A113" i="1"/>
  <c r="A114" i="1"/>
  <c r="F114" i="1"/>
  <c r="A115" i="1"/>
  <c r="A116" i="1"/>
  <c r="E116" i="1"/>
  <c r="A117" i="1"/>
  <c r="B117" i="1" a="1"/>
  <c r="B117" i="1"/>
  <c r="A118" i="1"/>
  <c r="E118" i="1"/>
  <c r="A119" i="1"/>
  <c r="A120" i="1"/>
  <c r="B120" i="1" a="1"/>
  <c r="B120" i="1"/>
  <c r="A121" i="1"/>
  <c r="F121" i="1"/>
  <c r="A122" i="1"/>
  <c r="C122" i="1"/>
  <c r="A123" i="1"/>
  <c r="A124" i="1"/>
  <c r="E124" i="1"/>
  <c r="A125" i="1"/>
  <c r="A126" i="1"/>
  <c r="C126" i="1"/>
  <c r="A127" i="1"/>
  <c r="A128" i="1"/>
  <c r="E128" i="1"/>
  <c r="A129" i="1"/>
  <c r="A130" i="1"/>
  <c r="C130" i="1"/>
  <c r="A131" i="1"/>
  <c r="A132" i="1"/>
  <c r="E132" i="1"/>
  <c r="A133" i="1"/>
  <c r="A134" i="1"/>
  <c r="C134" i="1"/>
  <c r="A135" i="1"/>
  <c r="A136" i="1"/>
  <c r="B136" i="1" a="1"/>
  <c r="B136" i="1"/>
  <c r="A137" i="1"/>
  <c r="F137" i="1"/>
  <c r="A138" i="1"/>
  <c r="C138" i="1"/>
  <c r="A139" i="1"/>
  <c r="A140" i="1"/>
  <c r="B140" i="1" a="1"/>
  <c r="B140" i="1"/>
  <c r="A141" i="1"/>
  <c r="B141" i="1" a="1"/>
  <c r="B141" i="1"/>
  <c r="A142" i="1"/>
  <c r="C142" i="1"/>
  <c r="A143" i="1"/>
  <c r="A144" i="1"/>
  <c r="E144" i="1"/>
  <c r="A145" i="1"/>
  <c r="A146" i="1"/>
  <c r="C146" i="1"/>
  <c r="A147" i="1"/>
  <c r="A148" i="1"/>
  <c r="E148" i="1"/>
  <c r="A149" i="1"/>
  <c r="B149" i="1" a="1"/>
  <c r="B149" i="1"/>
  <c r="A150" i="1"/>
  <c r="C150" i="1"/>
  <c r="A151" i="1"/>
  <c r="A152" i="1"/>
  <c r="B152" i="1" a="1"/>
  <c r="B152" i="1"/>
  <c r="A153" i="1"/>
  <c r="F153" i="1"/>
  <c r="A154" i="1"/>
  <c r="C154" i="1"/>
  <c r="A155" i="1"/>
  <c r="A156" i="1"/>
  <c r="E156" i="1"/>
  <c r="A157" i="1"/>
  <c r="A158" i="1"/>
  <c r="C158" i="1"/>
  <c r="A159" i="1"/>
  <c r="H159" i="1"/>
  <c r="A160" i="1"/>
  <c r="E160" i="1"/>
  <c r="A161" i="1"/>
  <c r="A162" i="1"/>
  <c r="C162" i="1"/>
  <c r="A163" i="1"/>
  <c r="A164" i="1"/>
  <c r="E164" i="1"/>
  <c r="A165" i="1"/>
  <c r="B165" i="1" a="1"/>
  <c r="B165" i="1"/>
  <c r="A166" i="1"/>
  <c r="C166" i="1"/>
  <c r="A167" i="1"/>
  <c r="A168" i="1"/>
  <c r="H168" i="1"/>
  <c r="A169" i="1"/>
  <c r="F169" i="1"/>
  <c r="A170" i="1"/>
  <c r="C170" i="1"/>
  <c r="A171" i="1"/>
  <c r="A172" i="1"/>
  <c r="E172" i="1"/>
  <c r="A173" i="1"/>
  <c r="A174" i="1"/>
  <c r="C174" i="1"/>
  <c r="A175" i="1"/>
  <c r="A176" i="1"/>
  <c r="H176" i="1"/>
  <c r="A177" i="1"/>
  <c r="A178" i="1"/>
  <c r="C178" i="1"/>
  <c r="A179" i="1"/>
  <c r="A180" i="1"/>
  <c r="E180" i="1"/>
  <c r="A181" i="1"/>
  <c r="B181" i="1" a="1"/>
  <c r="B181" i="1"/>
  <c r="A182" i="1"/>
  <c r="C182" i="1"/>
  <c r="A183" i="1"/>
  <c r="A184" i="1"/>
  <c r="H184" i="1"/>
  <c r="A185" i="1"/>
  <c r="F185" i="1"/>
  <c r="A186" i="1"/>
  <c r="C186" i="1"/>
  <c r="A187" i="1"/>
  <c r="A188" i="1"/>
  <c r="E188" i="1"/>
  <c r="A189" i="1"/>
  <c r="A190" i="1"/>
  <c r="A191" i="1"/>
  <c r="A192" i="1"/>
  <c r="H192" i="1"/>
  <c r="A193" i="1"/>
  <c r="A194" i="1"/>
  <c r="C194" i="1"/>
  <c r="A195" i="1"/>
  <c r="A196" i="1"/>
  <c r="E196" i="1"/>
  <c r="A197" i="1"/>
  <c r="A198" i="1"/>
  <c r="H198" i="1"/>
  <c r="A199" i="1"/>
  <c r="A200" i="1"/>
  <c r="H200" i="1"/>
  <c r="A201" i="1"/>
  <c r="A202" i="1"/>
  <c r="C202" i="1"/>
  <c r="A203" i="1"/>
  <c r="C203" i="1"/>
  <c r="A33" i="1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07" i="3"/>
  <c r="A111" i="3"/>
  <c r="A115" i="3"/>
  <c r="A119" i="3"/>
  <c r="A123" i="3"/>
  <c r="A127" i="3"/>
  <c r="A131" i="3"/>
  <c r="A135" i="3"/>
  <c r="A139" i="3"/>
  <c r="A143" i="3"/>
  <c r="A147" i="3"/>
  <c r="A151" i="3"/>
  <c r="A155" i="3"/>
  <c r="A159" i="3"/>
  <c r="A163" i="3"/>
  <c r="A167" i="3"/>
  <c r="A20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A165" i="3"/>
  <c r="A169" i="3"/>
  <c r="A173" i="3"/>
  <c r="A177" i="3"/>
  <c r="A181" i="3"/>
  <c r="A185" i="3"/>
  <c r="A189" i="3"/>
  <c r="A193" i="3"/>
  <c r="A197" i="3"/>
  <c r="A201" i="3"/>
  <c r="A205" i="3"/>
  <c r="A209" i="3"/>
  <c r="A213" i="3"/>
  <c r="A217" i="3"/>
  <c r="A221" i="3"/>
  <c r="A225" i="3"/>
  <c r="A229" i="3"/>
  <c r="A233" i="3"/>
  <c r="A237" i="3"/>
  <c r="A241" i="3"/>
  <c r="A245" i="3"/>
  <c r="A249" i="3"/>
  <c r="A253" i="3"/>
  <c r="A257" i="3"/>
  <c r="A261" i="3"/>
  <c r="A265" i="3"/>
  <c r="A269" i="3"/>
  <c r="A273" i="3"/>
  <c r="A277" i="3"/>
  <c r="A281" i="3"/>
  <c r="A285" i="3"/>
  <c r="A289" i="3"/>
  <c r="A293" i="3"/>
  <c r="A297" i="3"/>
  <c r="A301" i="3"/>
  <c r="A305" i="3"/>
  <c r="A309" i="3"/>
  <c r="A313" i="3"/>
  <c r="A317" i="3"/>
  <c r="A321" i="3"/>
  <c r="A325" i="3"/>
  <c r="A329" i="3"/>
  <c r="A333" i="3"/>
  <c r="A337" i="3"/>
  <c r="A341" i="3"/>
  <c r="A345" i="3"/>
  <c r="A349" i="3"/>
  <c r="A353" i="3"/>
  <c r="A357" i="3"/>
  <c r="A22" i="3"/>
  <c r="A24" i="3"/>
  <c r="A32" i="3"/>
  <c r="A40" i="3"/>
  <c r="A48" i="3"/>
  <c r="A56" i="3"/>
  <c r="A64" i="3"/>
  <c r="A72" i="3"/>
  <c r="A80" i="3"/>
  <c r="A88" i="3"/>
  <c r="A96" i="3"/>
  <c r="A104" i="3"/>
  <c r="A112" i="3"/>
  <c r="A120" i="3"/>
  <c r="A128" i="3"/>
  <c r="A136" i="3"/>
  <c r="A144" i="3"/>
  <c r="A152" i="3"/>
  <c r="A160" i="3"/>
  <c r="A168" i="3"/>
  <c r="A174" i="3"/>
  <c r="A179" i="3"/>
  <c r="A184" i="3"/>
  <c r="A190" i="3"/>
  <c r="A195" i="3"/>
  <c r="A200" i="3"/>
  <c r="A206" i="3"/>
  <c r="A211" i="3"/>
  <c r="A216" i="3"/>
  <c r="A222" i="3"/>
  <c r="A227" i="3"/>
  <c r="A232" i="3"/>
  <c r="A238" i="3"/>
  <c r="A243" i="3"/>
  <c r="A248" i="3"/>
  <c r="A254" i="3"/>
  <c r="A259" i="3"/>
  <c r="A264" i="3"/>
  <c r="A270" i="3"/>
  <c r="A275" i="3"/>
  <c r="A280" i="3"/>
  <c r="A286" i="3"/>
  <c r="A291" i="3"/>
  <c r="A296" i="3"/>
  <c r="A302" i="3"/>
  <c r="A307" i="3"/>
  <c r="A312" i="3"/>
  <c r="A318" i="3"/>
  <c r="A323" i="3"/>
  <c r="A328" i="3"/>
  <c r="A334" i="3"/>
  <c r="A339" i="3"/>
  <c r="A344" i="3"/>
  <c r="A350" i="3"/>
  <c r="A355" i="3"/>
  <c r="A360" i="3"/>
  <c r="A364" i="3"/>
  <c r="A368" i="3"/>
  <c r="A372" i="3"/>
  <c r="A376" i="3"/>
  <c r="A380" i="3"/>
  <c r="A384" i="3"/>
  <c r="A388" i="3"/>
  <c r="A392" i="3"/>
  <c r="A396" i="3"/>
  <c r="A400" i="3"/>
  <c r="A404" i="3"/>
  <c r="A408" i="3"/>
  <c r="A412" i="3"/>
  <c r="A416" i="3"/>
  <c r="A420" i="3"/>
  <c r="A424" i="3"/>
  <c r="A428" i="3"/>
  <c r="A432" i="3"/>
  <c r="A436" i="3"/>
  <c r="A440" i="3"/>
  <c r="A444" i="3"/>
  <c r="A448" i="3"/>
  <c r="A452" i="3"/>
  <c r="A456" i="3"/>
  <c r="A460" i="3"/>
  <c r="A464" i="3"/>
  <c r="A468" i="3"/>
  <c r="A472" i="3"/>
  <c r="A476" i="3"/>
  <c r="A480" i="3"/>
  <c r="A26" i="3"/>
  <c r="A34" i="3"/>
  <c r="A42" i="3"/>
  <c r="A50" i="3"/>
  <c r="A58" i="3"/>
  <c r="A66" i="3"/>
  <c r="A74" i="3"/>
  <c r="A82" i="3"/>
  <c r="A90" i="3"/>
  <c r="A98" i="3"/>
  <c r="A106" i="3"/>
  <c r="A114" i="3"/>
  <c r="A122" i="3"/>
  <c r="A130" i="3"/>
  <c r="A138" i="3"/>
  <c r="A146" i="3"/>
  <c r="A154" i="3"/>
  <c r="A162" i="3"/>
  <c r="A170" i="3"/>
  <c r="A175" i="3"/>
  <c r="A180" i="3"/>
  <c r="A186" i="3"/>
  <c r="A191" i="3"/>
  <c r="A196" i="3"/>
  <c r="A202" i="3"/>
  <c r="A207" i="3"/>
  <c r="A212" i="3"/>
  <c r="A218" i="3"/>
  <c r="A223" i="3"/>
  <c r="A228" i="3"/>
  <c r="A234" i="3"/>
  <c r="A239" i="3"/>
  <c r="A244" i="3"/>
  <c r="A250" i="3"/>
  <c r="A255" i="3"/>
  <c r="A260" i="3"/>
  <c r="A266" i="3"/>
  <c r="A271" i="3"/>
  <c r="A276" i="3"/>
  <c r="A282" i="3"/>
  <c r="A287" i="3"/>
  <c r="A292" i="3"/>
  <c r="A298" i="3"/>
  <c r="A303" i="3"/>
  <c r="A308" i="3"/>
  <c r="A314" i="3"/>
  <c r="A319" i="3"/>
  <c r="A324" i="3"/>
  <c r="A330" i="3"/>
  <c r="A335" i="3"/>
  <c r="A340" i="3"/>
  <c r="A346" i="3"/>
  <c r="A351" i="3"/>
  <c r="A356" i="3"/>
  <c r="A361" i="3"/>
  <c r="A365" i="3"/>
  <c r="A369" i="3"/>
  <c r="A373" i="3"/>
  <c r="A377" i="3"/>
  <c r="A381" i="3"/>
  <c r="A385" i="3"/>
  <c r="A389" i="3"/>
  <c r="A393" i="3"/>
  <c r="A397" i="3"/>
  <c r="A401" i="3"/>
  <c r="A405" i="3"/>
  <c r="A409" i="3"/>
  <c r="A413" i="3"/>
  <c r="A417" i="3"/>
  <c r="A421" i="3"/>
  <c r="A425" i="3"/>
  <c r="A429" i="3"/>
  <c r="A433" i="3"/>
  <c r="A437" i="3"/>
  <c r="A441" i="3"/>
  <c r="A445" i="3"/>
  <c r="A449" i="3"/>
  <c r="A453" i="3"/>
  <c r="A457" i="3"/>
  <c r="A461" i="3"/>
  <c r="A465" i="3"/>
  <c r="A469" i="3"/>
  <c r="A473" i="3"/>
  <c r="A477" i="3"/>
  <c r="A481" i="3"/>
  <c r="A28" i="3"/>
  <c r="A36" i="3"/>
  <c r="A44" i="3"/>
  <c r="A52" i="3"/>
  <c r="A60" i="3"/>
  <c r="A68" i="3"/>
  <c r="A76" i="3"/>
  <c r="A84" i="3"/>
  <c r="A92" i="3"/>
  <c r="A100" i="3"/>
  <c r="A108" i="3"/>
  <c r="A116" i="3"/>
  <c r="A124" i="3"/>
  <c r="A132" i="3"/>
  <c r="A140" i="3"/>
  <c r="A148" i="3"/>
  <c r="A156" i="3"/>
  <c r="A164" i="3"/>
  <c r="A171" i="3"/>
  <c r="A176" i="3"/>
  <c r="A182" i="3"/>
  <c r="A187" i="3"/>
  <c r="A192" i="3"/>
  <c r="A198" i="3"/>
  <c r="A203" i="3"/>
  <c r="A208" i="3"/>
  <c r="A214" i="3"/>
  <c r="A219" i="3"/>
  <c r="A224" i="3"/>
  <c r="A230" i="3"/>
  <c r="A235" i="3"/>
  <c r="A240" i="3"/>
  <c r="A246" i="3"/>
  <c r="A251" i="3"/>
  <c r="A256" i="3"/>
  <c r="A262" i="3"/>
  <c r="A267" i="3"/>
  <c r="A272" i="3"/>
  <c r="A278" i="3"/>
  <c r="A283" i="3"/>
  <c r="A288" i="3"/>
  <c r="A294" i="3"/>
  <c r="A299" i="3"/>
  <c r="A304" i="3"/>
  <c r="A310" i="3"/>
  <c r="A315" i="3"/>
  <c r="A320" i="3"/>
  <c r="A326" i="3"/>
  <c r="A331" i="3"/>
  <c r="A336" i="3"/>
  <c r="A342" i="3"/>
  <c r="A347" i="3"/>
  <c r="A352" i="3"/>
  <c r="A358" i="3"/>
  <c r="A362" i="3"/>
  <c r="A366" i="3"/>
  <c r="A370" i="3"/>
  <c r="A374" i="3"/>
  <c r="A378" i="3"/>
  <c r="A382" i="3"/>
  <c r="A386" i="3"/>
  <c r="A390" i="3"/>
  <c r="A394" i="3"/>
  <c r="A398" i="3"/>
  <c r="A402" i="3"/>
  <c r="A406" i="3"/>
  <c r="A410" i="3"/>
  <c r="A414" i="3"/>
  <c r="A418" i="3"/>
  <c r="A422" i="3"/>
  <c r="A426" i="3"/>
  <c r="A430" i="3"/>
  <c r="A434" i="3"/>
  <c r="A438" i="3"/>
  <c r="A442" i="3"/>
  <c r="A446" i="3"/>
  <c r="A450" i="3"/>
  <c r="A454" i="3"/>
  <c r="A458" i="3"/>
  <c r="A462" i="3"/>
  <c r="A466" i="3"/>
  <c r="A470" i="3"/>
  <c r="A474" i="3"/>
  <c r="A478" i="3"/>
  <c r="A482" i="3"/>
  <c r="A486" i="3"/>
  <c r="A490" i="3"/>
  <c r="A494" i="3"/>
  <c r="A498" i="3"/>
  <c r="A502" i="3"/>
  <c r="A506" i="3"/>
  <c r="A510" i="3"/>
  <c r="A514" i="3"/>
  <c r="A518" i="3"/>
  <c r="A522" i="3"/>
  <c r="A526" i="3"/>
  <c r="A530" i="3"/>
  <c r="A534" i="3"/>
  <c r="A538" i="3"/>
  <c r="A542" i="3"/>
  <c r="A546" i="3"/>
  <c r="A550" i="3"/>
  <c r="A554" i="3"/>
  <c r="A558" i="3"/>
  <c r="A30" i="3"/>
  <c r="A62" i="3"/>
  <c r="A94" i="3"/>
  <c r="A126" i="3"/>
  <c r="A158" i="3"/>
  <c r="A183" i="3"/>
  <c r="A204" i="3"/>
  <c r="A226" i="3"/>
  <c r="A247" i="3"/>
  <c r="A268" i="3"/>
  <c r="A290" i="3"/>
  <c r="A311" i="3"/>
  <c r="A332" i="3"/>
  <c r="A354" i="3"/>
  <c r="A371" i="3"/>
  <c r="A387" i="3"/>
  <c r="A403" i="3"/>
  <c r="A419" i="3"/>
  <c r="A435" i="3"/>
  <c r="A451" i="3"/>
  <c r="A467" i="3"/>
  <c r="A483" i="3"/>
  <c r="A488" i="3"/>
  <c r="A493" i="3"/>
  <c r="A499" i="3"/>
  <c r="A504" i="3"/>
  <c r="A509" i="3"/>
  <c r="A515" i="3"/>
  <c r="A520" i="3"/>
  <c r="A525" i="3"/>
  <c r="A531" i="3"/>
  <c r="A536" i="3"/>
  <c r="A541" i="3"/>
  <c r="A547" i="3"/>
  <c r="A552" i="3"/>
  <c r="A557" i="3"/>
  <c r="A562" i="3"/>
  <c r="A566" i="3"/>
  <c r="A570" i="3"/>
  <c r="A574" i="3"/>
  <c r="A578" i="3"/>
  <c r="A582" i="3"/>
  <c r="A586" i="3"/>
  <c r="A590" i="3"/>
  <c r="A594" i="3"/>
  <c r="A598" i="3"/>
  <c r="A602" i="3"/>
  <c r="A606" i="3"/>
  <c r="A610" i="3"/>
  <c r="A614" i="3"/>
  <c r="A618" i="3"/>
  <c r="A622" i="3"/>
  <c r="A626" i="3"/>
  <c r="A630" i="3"/>
  <c r="A634" i="3"/>
  <c r="A638" i="3"/>
  <c r="A642" i="3"/>
  <c r="A646" i="3"/>
  <c r="A650" i="3"/>
  <c r="A654" i="3"/>
  <c r="A658" i="3"/>
  <c r="A662" i="3"/>
  <c r="A666" i="3"/>
  <c r="A670" i="3"/>
  <c r="A674" i="3"/>
  <c r="A678" i="3"/>
  <c r="A682" i="3"/>
  <c r="A686" i="3"/>
  <c r="A690" i="3"/>
  <c r="A694" i="3"/>
  <c r="A698" i="3"/>
  <c r="A702" i="3"/>
  <c r="A706" i="3"/>
  <c r="A710" i="3"/>
  <c r="A714" i="3"/>
  <c r="A718" i="3"/>
  <c r="A722" i="3"/>
  <c r="A726" i="3"/>
  <c r="A730" i="3"/>
  <c r="A734" i="3"/>
  <c r="A738" i="3"/>
  <c r="A742" i="3"/>
  <c r="A746" i="3"/>
  <c r="A750" i="3"/>
  <c r="A754" i="3"/>
  <c r="A38" i="3"/>
  <c r="A70" i="3"/>
  <c r="A102" i="3"/>
  <c r="A134" i="3"/>
  <c r="A166" i="3"/>
  <c r="A188" i="3"/>
  <c r="A210" i="3"/>
  <c r="A231" i="3"/>
  <c r="A252" i="3"/>
  <c r="A274" i="3"/>
  <c r="A295" i="3"/>
  <c r="A316" i="3"/>
  <c r="A338" i="3"/>
  <c r="A359" i="3"/>
  <c r="A375" i="3"/>
  <c r="A391" i="3"/>
  <c r="A407" i="3"/>
  <c r="A423" i="3"/>
  <c r="A439" i="3"/>
  <c r="A455" i="3"/>
  <c r="A471" i="3"/>
  <c r="A484" i="3"/>
  <c r="A489" i="3"/>
  <c r="A495" i="3"/>
  <c r="A500" i="3"/>
  <c r="A505" i="3"/>
  <c r="A511" i="3"/>
  <c r="A516" i="3"/>
  <c r="A521" i="3"/>
  <c r="A527" i="3"/>
  <c r="A532" i="3"/>
  <c r="A537" i="3"/>
  <c r="A543" i="3"/>
  <c r="A548" i="3"/>
  <c r="A553" i="3"/>
  <c r="A559" i="3"/>
  <c r="A563" i="3"/>
  <c r="A567" i="3"/>
  <c r="A571" i="3"/>
  <c r="A575" i="3"/>
  <c r="A579" i="3"/>
  <c r="A583" i="3"/>
  <c r="A587" i="3"/>
  <c r="A591" i="3"/>
  <c r="A595" i="3"/>
  <c r="A599" i="3"/>
  <c r="A603" i="3"/>
  <c r="A607" i="3"/>
  <c r="A611" i="3"/>
  <c r="A615" i="3"/>
  <c r="A619" i="3"/>
  <c r="A623" i="3"/>
  <c r="A627" i="3"/>
  <c r="A631" i="3"/>
  <c r="A635" i="3"/>
  <c r="A639" i="3"/>
  <c r="A643" i="3"/>
  <c r="A647" i="3"/>
  <c r="A651" i="3"/>
  <c r="A655" i="3"/>
  <c r="A659" i="3"/>
  <c r="A663" i="3"/>
  <c r="A667" i="3"/>
  <c r="A671" i="3"/>
  <c r="A675" i="3"/>
  <c r="A679" i="3"/>
  <c r="A683" i="3"/>
  <c r="A687" i="3"/>
  <c r="A691" i="3"/>
  <c r="A695" i="3"/>
  <c r="A699" i="3"/>
  <c r="A703" i="3"/>
  <c r="A707" i="3"/>
  <c r="A711" i="3"/>
  <c r="A715" i="3"/>
  <c r="A719" i="3"/>
  <c r="A723" i="3"/>
  <c r="A727" i="3"/>
  <c r="A731" i="3"/>
  <c r="A735" i="3"/>
  <c r="A46" i="3"/>
  <c r="A78" i="3"/>
  <c r="A110" i="3"/>
  <c r="A142" i="3"/>
  <c r="A172" i="3"/>
  <c r="A194" i="3"/>
  <c r="A215" i="3"/>
  <c r="A236" i="3"/>
  <c r="A258" i="3"/>
  <c r="A279" i="3"/>
  <c r="A300" i="3"/>
  <c r="A322" i="3"/>
  <c r="A343" i="3"/>
  <c r="A363" i="3"/>
  <c r="A379" i="3"/>
  <c r="A395" i="3"/>
  <c r="A411" i="3"/>
  <c r="A427" i="3"/>
  <c r="A443" i="3"/>
  <c r="A459" i="3"/>
  <c r="A475" i="3"/>
  <c r="A485" i="3"/>
  <c r="A491" i="3"/>
  <c r="A496" i="3"/>
  <c r="A501" i="3"/>
  <c r="A507" i="3"/>
  <c r="A512" i="3"/>
  <c r="A517" i="3"/>
  <c r="A523" i="3"/>
  <c r="A528" i="3"/>
  <c r="A533" i="3"/>
  <c r="A539" i="3"/>
  <c r="A544" i="3"/>
  <c r="A549" i="3"/>
  <c r="A555" i="3"/>
  <c r="A560" i="3"/>
  <c r="A564" i="3"/>
  <c r="A568" i="3"/>
  <c r="A572" i="3"/>
  <c r="A576" i="3"/>
  <c r="A580" i="3"/>
  <c r="A584" i="3"/>
  <c r="A588" i="3"/>
  <c r="A592" i="3"/>
  <c r="A596" i="3"/>
  <c r="A600" i="3"/>
  <c r="A604" i="3"/>
  <c r="A608" i="3"/>
  <c r="A612" i="3"/>
  <c r="A616" i="3"/>
  <c r="A620" i="3"/>
  <c r="A624" i="3"/>
  <c r="A628" i="3"/>
  <c r="A632" i="3"/>
  <c r="A636" i="3"/>
  <c r="A640" i="3"/>
  <c r="A644" i="3"/>
  <c r="A648" i="3"/>
  <c r="A652" i="3"/>
  <c r="A656" i="3"/>
  <c r="A660" i="3"/>
  <c r="A664" i="3"/>
  <c r="A668" i="3"/>
  <c r="A672" i="3"/>
  <c r="A676" i="3"/>
  <c r="A680" i="3"/>
  <c r="A684" i="3"/>
  <c r="A688" i="3"/>
  <c r="A692" i="3"/>
  <c r="A696" i="3"/>
  <c r="A700" i="3"/>
  <c r="A704" i="3"/>
  <c r="A708" i="3"/>
  <c r="A712" i="3"/>
  <c r="A716" i="3"/>
  <c r="A720" i="3"/>
  <c r="A724" i="3"/>
  <c r="A728" i="3"/>
  <c r="A732" i="3"/>
  <c r="A54" i="3"/>
  <c r="A178" i="3"/>
  <c r="A263" i="3"/>
  <c r="A348" i="3"/>
  <c r="A415" i="3"/>
  <c r="A479" i="3"/>
  <c r="A503" i="3"/>
  <c r="A524" i="3"/>
  <c r="A545" i="3"/>
  <c r="A565" i="3"/>
  <c r="A581" i="3"/>
  <c r="A597" i="3"/>
  <c r="A613" i="3"/>
  <c r="A629" i="3"/>
  <c r="A645" i="3"/>
  <c r="A661" i="3"/>
  <c r="A677" i="3"/>
  <c r="A693" i="3"/>
  <c r="A709" i="3"/>
  <c r="A725" i="3"/>
  <c r="A737" i="3"/>
  <c r="A743" i="3"/>
  <c r="A748" i="3"/>
  <c r="A753" i="3"/>
  <c r="A758" i="3"/>
  <c r="A762" i="3"/>
  <c r="A766" i="3"/>
  <c r="A770" i="3"/>
  <c r="A774" i="3"/>
  <c r="A778" i="3"/>
  <c r="A782" i="3"/>
  <c r="A786" i="3"/>
  <c r="A790" i="3"/>
  <c r="A794" i="3"/>
  <c r="A798" i="3"/>
  <c r="A802" i="3"/>
  <c r="A806" i="3"/>
  <c r="A810" i="3"/>
  <c r="A814" i="3"/>
  <c r="A818" i="3"/>
  <c r="A822" i="3"/>
  <c r="A826" i="3"/>
  <c r="A830" i="3"/>
  <c r="A834" i="3"/>
  <c r="A838" i="3"/>
  <c r="A842" i="3"/>
  <c r="A846" i="3"/>
  <c r="A850" i="3"/>
  <c r="A854" i="3"/>
  <c r="A858" i="3"/>
  <c r="A862" i="3"/>
  <c r="A866" i="3"/>
  <c r="A870" i="3"/>
  <c r="A874" i="3"/>
  <c r="A878" i="3"/>
  <c r="A882" i="3"/>
  <c r="A886" i="3"/>
  <c r="A890" i="3"/>
  <c r="A894" i="3"/>
  <c r="A898" i="3"/>
  <c r="A902" i="3"/>
  <c r="A906" i="3"/>
  <c r="A910" i="3"/>
  <c r="A914" i="3"/>
  <c r="A918" i="3"/>
  <c r="A922" i="3"/>
  <c r="A926" i="3"/>
  <c r="A930" i="3"/>
  <c r="A934" i="3"/>
  <c r="A938" i="3"/>
  <c r="A942" i="3"/>
  <c r="A946" i="3"/>
  <c r="A950" i="3"/>
  <c r="A954" i="3"/>
  <c r="A958" i="3"/>
  <c r="A962" i="3"/>
  <c r="A966" i="3"/>
  <c r="A970" i="3"/>
  <c r="A974" i="3"/>
  <c r="A978" i="3"/>
  <c r="A982" i="3"/>
  <c r="A986" i="3"/>
  <c r="A990" i="3"/>
  <c r="A994" i="3"/>
  <c r="A998" i="3"/>
  <c r="A1002" i="3"/>
  <c r="A1006" i="3"/>
  <c r="A1010" i="3"/>
  <c r="A1014" i="3"/>
  <c r="A1018" i="3"/>
  <c r="A1022" i="3"/>
  <c r="A1026" i="3"/>
  <c r="A1030" i="3"/>
  <c r="A1034" i="3"/>
  <c r="A1038" i="3"/>
  <c r="A1042" i="3"/>
  <c r="A1046" i="3"/>
  <c r="A1050" i="3"/>
  <c r="A1054" i="3"/>
  <c r="A1058" i="3"/>
  <c r="A1062" i="3"/>
  <c r="A1066" i="3"/>
  <c r="A1070" i="3"/>
  <c r="A1074" i="3"/>
  <c r="A1078" i="3"/>
  <c r="A1082" i="3"/>
  <c r="A1086" i="3"/>
  <c r="A1090" i="3"/>
  <c r="A1094" i="3"/>
  <c r="A1098" i="3"/>
  <c r="A1102" i="3"/>
  <c r="A1106" i="3"/>
  <c r="A1110" i="3"/>
  <c r="A1114" i="3"/>
  <c r="A1118" i="3"/>
  <c r="A1122" i="3"/>
  <c r="A1126" i="3"/>
  <c r="A1130" i="3"/>
  <c r="A1134" i="3"/>
  <c r="A1138" i="3"/>
  <c r="A1142" i="3"/>
  <c r="A1146" i="3"/>
  <c r="A1150" i="3"/>
  <c r="A1154" i="3"/>
  <c r="A1158" i="3"/>
  <c r="A1162" i="3"/>
  <c r="A1166" i="3"/>
  <c r="A1170" i="3"/>
  <c r="A1174" i="3"/>
  <c r="A1178" i="3"/>
  <c r="A1182" i="3"/>
  <c r="A1186" i="3"/>
  <c r="A1190" i="3"/>
  <c r="A1194" i="3"/>
  <c r="A1198" i="3"/>
  <c r="A1202" i="3"/>
  <c r="A1206" i="3"/>
  <c r="A1210" i="3"/>
  <c r="A1214" i="3"/>
  <c r="A1218" i="3"/>
  <c r="A1222" i="3"/>
  <c r="A1226" i="3"/>
  <c r="A1230" i="3"/>
  <c r="A1234" i="3"/>
  <c r="A1238" i="3"/>
  <c r="A1242" i="3"/>
  <c r="A1246" i="3"/>
  <c r="A1250" i="3"/>
  <c r="A1254" i="3"/>
  <c r="A1258" i="3"/>
  <c r="A1262" i="3"/>
  <c r="A1266" i="3"/>
  <c r="A1270" i="3"/>
  <c r="A1274" i="3"/>
  <c r="A1278" i="3"/>
  <c r="A1282" i="3"/>
  <c r="A1286" i="3"/>
  <c r="A1290" i="3"/>
  <c r="A1294" i="3"/>
  <c r="A1298" i="3"/>
  <c r="A1302" i="3"/>
  <c r="A1306" i="3"/>
  <c r="A1310" i="3"/>
  <c r="A1314" i="3"/>
  <c r="A1318" i="3"/>
  <c r="A242" i="3"/>
  <c r="A327" i="3"/>
  <c r="A463" i="3"/>
  <c r="A519" i="3"/>
  <c r="A561" i="3"/>
  <c r="A86" i="3"/>
  <c r="A199" i="3"/>
  <c r="A284" i="3"/>
  <c r="A367" i="3"/>
  <c r="A431" i="3"/>
  <c r="A487" i="3"/>
  <c r="A508" i="3"/>
  <c r="A529" i="3"/>
  <c r="A551" i="3"/>
  <c r="A569" i="3"/>
  <c r="A585" i="3"/>
  <c r="A601" i="3"/>
  <c r="A617" i="3"/>
  <c r="A633" i="3"/>
  <c r="A649" i="3"/>
  <c r="A665" i="3"/>
  <c r="A681" i="3"/>
  <c r="A697" i="3"/>
  <c r="A713" i="3"/>
  <c r="A729" i="3"/>
  <c r="A739" i="3"/>
  <c r="A744" i="3"/>
  <c r="A749" i="3"/>
  <c r="A755" i="3"/>
  <c r="A759" i="3"/>
  <c r="A763" i="3"/>
  <c r="A767" i="3"/>
  <c r="A771" i="3"/>
  <c r="A775" i="3"/>
  <c r="A779" i="3"/>
  <c r="A783" i="3"/>
  <c r="A787" i="3"/>
  <c r="A791" i="3"/>
  <c r="A795" i="3"/>
  <c r="A799" i="3"/>
  <c r="A803" i="3"/>
  <c r="A807" i="3"/>
  <c r="A811" i="3"/>
  <c r="A815" i="3"/>
  <c r="A819" i="3"/>
  <c r="A823" i="3"/>
  <c r="A827" i="3"/>
  <c r="A831" i="3"/>
  <c r="A835" i="3"/>
  <c r="A839" i="3"/>
  <c r="A843" i="3"/>
  <c r="A847" i="3"/>
  <c r="A851" i="3"/>
  <c r="A855" i="3"/>
  <c r="A859" i="3"/>
  <c r="A863" i="3"/>
  <c r="A867" i="3"/>
  <c r="A871" i="3"/>
  <c r="A875" i="3"/>
  <c r="A879" i="3"/>
  <c r="A883" i="3"/>
  <c r="A887" i="3"/>
  <c r="A891" i="3"/>
  <c r="A895" i="3"/>
  <c r="A899" i="3"/>
  <c r="A903" i="3"/>
  <c r="A907" i="3"/>
  <c r="A911" i="3"/>
  <c r="A915" i="3"/>
  <c r="A919" i="3"/>
  <c r="A923" i="3"/>
  <c r="A927" i="3"/>
  <c r="A931" i="3"/>
  <c r="A935" i="3"/>
  <c r="A939" i="3"/>
  <c r="A943" i="3"/>
  <c r="A947" i="3"/>
  <c r="A951" i="3"/>
  <c r="A955" i="3"/>
  <c r="A959" i="3"/>
  <c r="A963" i="3"/>
  <c r="A967" i="3"/>
  <c r="A971" i="3"/>
  <c r="A975" i="3"/>
  <c r="A979" i="3"/>
  <c r="A983" i="3"/>
  <c r="A987" i="3"/>
  <c r="A991" i="3"/>
  <c r="A995" i="3"/>
  <c r="A999" i="3"/>
  <c r="A1003" i="3"/>
  <c r="A1007" i="3"/>
  <c r="A1011" i="3"/>
  <c r="A1015" i="3"/>
  <c r="A1019" i="3"/>
  <c r="A1023" i="3"/>
  <c r="A1027" i="3"/>
  <c r="A1031" i="3"/>
  <c r="A1035" i="3"/>
  <c r="A1039" i="3"/>
  <c r="A1043" i="3"/>
  <c r="A1047" i="3"/>
  <c r="A1051" i="3"/>
  <c r="A1055" i="3"/>
  <c r="A1059" i="3"/>
  <c r="A1063" i="3"/>
  <c r="A1067" i="3"/>
  <c r="A1071" i="3"/>
  <c r="A1075" i="3"/>
  <c r="A1079" i="3"/>
  <c r="A1083" i="3"/>
  <c r="A1087" i="3"/>
  <c r="A1091" i="3"/>
  <c r="A1095" i="3"/>
  <c r="A1099" i="3"/>
  <c r="A1103" i="3"/>
  <c r="A1107" i="3"/>
  <c r="A1111" i="3"/>
  <c r="A1115" i="3"/>
  <c r="A1119" i="3"/>
  <c r="A1123" i="3"/>
  <c r="A1127" i="3"/>
  <c r="A1131" i="3"/>
  <c r="A1135" i="3"/>
  <c r="A1139" i="3"/>
  <c r="A1143" i="3"/>
  <c r="A1147" i="3"/>
  <c r="A1151" i="3"/>
  <c r="A1155" i="3"/>
  <c r="A1159" i="3"/>
  <c r="A1163" i="3"/>
  <c r="A1167" i="3"/>
  <c r="A1171" i="3"/>
  <c r="A1175" i="3"/>
  <c r="A1179" i="3"/>
  <c r="A1183" i="3"/>
  <c r="A1187" i="3"/>
  <c r="A1191" i="3"/>
  <c r="A1195" i="3"/>
  <c r="A1199" i="3"/>
  <c r="A1203" i="3"/>
  <c r="A1207" i="3"/>
  <c r="A1211" i="3"/>
  <c r="A1215" i="3"/>
  <c r="A1219" i="3"/>
  <c r="A1223" i="3"/>
  <c r="A1227" i="3"/>
  <c r="A1231" i="3"/>
  <c r="A1235" i="3"/>
  <c r="A1239" i="3"/>
  <c r="A1243" i="3"/>
  <c r="A1247" i="3"/>
  <c r="A1251" i="3"/>
  <c r="A1255" i="3"/>
  <c r="A1259" i="3"/>
  <c r="A1263" i="3"/>
  <c r="A1267" i="3"/>
  <c r="A1271" i="3"/>
  <c r="A1275" i="3"/>
  <c r="A1279" i="3"/>
  <c r="A1283" i="3"/>
  <c r="A1287" i="3"/>
  <c r="A1291" i="3"/>
  <c r="A1295" i="3"/>
  <c r="A1299" i="3"/>
  <c r="A1303" i="3"/>
  <c r="A1307" i="3"/>
  <c r="A1311" i="3"/>
  <c r="A1315" i="3"/>
  <c r="A1319" i="3"/>
  <c r="A150" i="3"/>
  <c r="A399" i="3"/>
  <c r="A497" i="3"/>
  <c r="A540" i="3"/>
  <c r="A577" i="3"/>
  <c r="A118" i="3"/>
  <c r="A220" i="3"/>
  <c r="A306" i="3"/>
  <c r="A383" i="3"/>
  <c r="A447" i="3"/>
  <c r="A492" i="3"/>
  <c r="A513" i="3"/>
  <c r="A535" i="3"/>
  <c r="A556" i="3"/>
  <c r="A573" i="3"/>
  <c r="A589" i="3"/>
  <c r="A605" i="3"/>
  <c r="A621" i="3"/>
  <c r="A637" i="3"/>
  <c r="A653" i="3"/>
  <c r="A669" i="3"/>
  <c r="A685" i="3"/>
  <c r="A701" i="3"/>
  <c r="A717" i="3"/>
  <c r="A733" i="3"/>
  <c r="A740" i="3"/>
  <c r="A745" i="3"/>
  <c r="A751" i="3"/>
  <c r="A756" i="3"/>
  <c r="A760" i="3"/>
  <c r="A764" i="3"/>
  <c r="A768" i="3"/>
  <c r="A772" i="3"/>
  <c r="A776" i="3"/>
  <c r="A780" i="3"/>
  <c r="A784" i="3"/>
  <c r="A788" i="3"/>
  <c r="A792" i="3"/>
  <c r="A796" i="3"/>
  <c r="A800" i="3"/>
  <c r="A804" i="3"/>
  <c r="A808" i="3"/>
  <c r="A812" i="3"/>
  <c r="A816" i="3"/>
  <c r="A820" i="3"/>
  <c r="A824" i="3"/>
  <c r="A828" i="3"/>
  <c r="A832" i="3"/>
  <c r="A836" i="3"/>
  <c r="A840" i="3"/>
  <c r="A844" i="3"/>
  <c r="A848" i="3"/>
  <c r="A852" i="3"/>
  <c r="A856" i="3"/>
  <c r="A860" i="3"/>
  <c r="A864" i="3"/>
  <c r="A868" i="3"/>
  <c r="A872" i="3"/>
  <c r="A876" i="3"/>
  <c r="A880" i="3"/>
  <c r="A884" i="3"/>
  <c r="A888" i="3"/>
  <c r="A892" i="3"/>
  <c r="A896" i="3"/>
  <c r="A900" i="3"/>
  <c r="A904" i="3"/>
  <c r="A908" i="3"/>
  <c r="A912" i="3"/>
  <c r="A916" i="3"/>
  <c r="A920" i="3"/>
  <c r="A924" i="3"/>
  <c r="A928" i="3"/>
  <c r="A932" i="3"/>
  <c r="A936" i="3"/>
  <c r="A940" i="3"/>
  <c r="A944" i="3"/>
  <c r="A948" i="3"/>
  <c r="A952" i="3"/>
  <c r="A956" i="3"/>
  <c r="A960" i="3"/>
  <c r="A964" i="3"/>
  <c r="A968" i="3"/>
  <c r="A972" i="3"/>
  <c r="A976" i="3"/>
  <c r="A980" i="3"/>
  <c r="A984" i="3"/>
  <c r="A988" i="3"/>
  <c r="A992" i="3"/>
  <c r="A996" i="3"/>
  <c r="A1000" i="3"/>
  <c r="A1004" i="3"/>
  <c r="A1008" i="3"/>
  <c r="A1012" i="3"/>
  <c r="A1016" i="3"/>
  <c r="A1020" i="3"/>
  <c r="A1024" i="3"/>
  <c r="A1028" i="3"/>
  <c r="A1032" i="3"/>
  <c r="A1036" i="3"/>
  <c r="A1040" i="3"/>
  <c r="A1044" i="3"/>
  <c r="A1048" i="3"/>
  <c r="A1052" i="3"/>
  <c r="A1056" i="3"/>
  <c r="A1060" i="3"/>
  <c r="A1064" i="3"/>
  <c r="A1068" i="3"/>
  <c r="A1072" i="3"/>
  <c r="A1076" i="3"/>
  <c r="A1080" i="3"/>
  <c r="A1084" i="3"/>
  <c r="A1088" i="3"/>
  <c r="A1092" i="3"/>
  <c r="A1096" i="3"/>
  <c r="A1100" i="3"/>
  <c r="A1104" i="3"/>
  <c r="A1108" i="3"/>
  <c r="A1112" i="3"/>
  <c r="A1116" i="3"/>
  <c r="A1120" i="3"/>
  <c r="A1124" i="3"/>
  <c r="A1128" i="3"/>
  <c r="A1132" i="3"/>
  <c r="A1136" i="3"/>
  <c r="A1140" i="3"/>
  <c r="A1144" i="3"/>
  <c r="A1148" i="3"/>
  <c r="A1152" i="3"/>
  <c r="A1156" i="3"/>
  <c r="A1160" i="3"/>
  <c r="A1164" i="3"/>
  <c r="A1168" i="3"/>
  <c r="A1172" i="3"/>
  <c r="A1176" i="3"/>
  <c r="A1180" i="3"/>
  <c r="A1184" i="3"/>
  <c r="A1188" i="3"/>
  <c r="A1192" i="3"/>
  <c r="A1196" i="3"/>
  <c r="A1200" i="3"/>
  <c r="A1204" i="3"/>
  <c r="A1208" i="3"/>
  <c r="A1212" i="3"/>
  <c r="A1216" i="3"/>
  <c r="A1220" i="3"/>
  <c r="A1224" i="3"/>
  <c r="A1228" i="3"/>
  <c r="A1232" i="3"/>
  <c r="A1236" i="3"/>
  <c r="A1240" i="3"/>
  <c r="A1244" i="3"/>
  <c r="A1248" i="3"/>
  <c r="A1252" i="3"/>
  <c r="A1256" i="3"/>
  <c r="A1260" i="3"/>
  <c r="A1264" i="3"/>
  <c r="A1268" i="3"/>
  <c r="A1272" i="3"/>
  <c r="A1276" i="3"/>
  <c r="A1280" i="3"/>
  <c r="A1284" i="3"/>
  <c r="A1288" i="3"/>
  <c r="A1292" i="3"/>
  <c r="A1296" i="3"/>
  <c r="A1300" i="3"/>
  <c r="A1304" i="3"/>
  <c r="A1308" i="3"/>
  <c r="A1312" i="3"/>
  <c r="A1316" i="3"/>
  <c r="A1320" i="3"/>
  <c r="A593" i="3"/>
  <c r="A657" i="3"/>
  <c r="A721" i="3"/>
  <c r="A752" i="3"/>
  <c r="A769" i="3"/>
  <c r="A785" i="3"/>
  <c r="A801" i="3"/>
  <c r="A817" i="3"/>
  <c r="A833" i="3"/>
  <c r="A849" i="3"/>
  <c r="A865" i="3"/>
  <c r="A881" i="3"/>
  <c r="A897" i="3"/>
  <c r="A913" i="3"/>
  <c r="A929" i="3"/>
  <c r="A945" i="3"/>
  <c r="A961" i="3"/>
  <c r="A993" i="3"/>
  <c r="A1009" i="3"/>
  <c r="A1041" i="3"/>
  <c r="A1073" i="3"/>
  <c r="A1121" i="3"/>
  <c r="A1153" i="3"/>
  <c r="A1185" i="3"/>
  <c r="A1233" i="3"/>
  <c r="A1265" i="3"/>
  <c r="A1297" i="3"/>
  <c r="A1237" i="3"/>
  <c r="A1285" i="3"/>
  <c r="A609" i="3"/>
  <c r="A673" i="3"/>
  <c r="A736" i="3"/>
  <c r="A757" i="3"/>
  <c r="A773" i="3"/>
  <c r="A789" i="3"/>
  <c r="A805" i="3"/>
  <c r="A821" i="3"/>
  <c r="A837" i="3"/>
  <c r="A853" i="3"/>
  <c r="A869" i="3"/>
  <c r="A885" i="3"/>
  <c r="A901" i="3"/>
  <c r="A917" i="3"/>
  <c r="A933" i="3"/>
  <c r="A949" i="3"/>
  <c r="A965" i="3"/>
  <c r="A981" i="3"/>
  <c r="A997" i="3"/>
  <c r="A1013" i="3"/>
  <c r="A1029" i="3"/>
  <c r="A1045" i="3"/>
  <c r="A1061" i="3"/>
  <c r="A1077" i="3"/>
  <c r="A1093" i="3"/>
  <c r="A1109" i="3"/>
  <c r="A1125" i="3"/>
  <c r="A1141" i="3"/>
  <c r="A1157" i="3"/>
  <c r="A1173" i="3"/>
  <c r="A1189" i="3"/>
  <c r="A1205" i="3"/>
  <c r="A1253" i="3"/>
  <c r="A1301" i="3"/>
  <c r="A625" i="3"/>
  <c r="A689" i="3"/>
  <c r="A741" i="3"/>
  <c r="A761" i="3"/>
  <c r="A777" i="3"/>
  <c r="A793" i="3"/>
  <c r="A809" i="3"/>
  <c r="A825" i="3"/>
  <c r="A841" i="3"/>
  <c r="A857" i="3"/>
  <c r="A873" i="3"/>
  <c r="A889" i="3"/>
  <c r="A905" i="3"/>
  <c r="A921" i="3"/>
  <c r="A937" i="3"/>
  <c r="A953" i="3"/>
  <c r="A969" i="3"/>
  <c r="A985" i="3"/>
  <c r="A1001" i="3"/>
  <c r="A1017" i="3"/>
  <c r="A1033" i="3"/>
  <c r="A1049" i="3"/>
  <c r="A1065" i="3"/>
  <c r="A1081" i="3"/>
  <c r="A1097" i="3"/>
  <c r="A1113" i="3"/>
  <c r="A1129" i="3"/>
  <c r="A1145" i="3"/>
  <c r="A1161" i="3"/>
  <c r="A1177" i="3"/>
  <c r="A1193" i="3"/>
  <c r="A1209" i="3"/>
  <c r="A1225" i="3"/>
  <c r="A1241" i="3"/>
  <c r="A1257" i="3"/>
  <c r="A1273" i="3"/>
  <c r="A1289" i="3"/>
  <c r="A1305" i="3"/>
  <c r="A641" i="3"/>
  <c r="A705" i="3"/>
  <c r="A747" i="3"/>
  <c r="A765" i="3"/>
  <c r="A781" i="3"/>
  <c r="A797" i="3"/>
  <c r="A813" i="3"/>
  <c r="A829" i="3"/>
  <c r="A845" i="3"/>
  <c r="A861" i="3"/>
  <c r="A877" i="3"/>
  <c r="A893" i="3"/>
  <c r="A909" i="3"/>
  <c r="A925" i="3"/>
  <c r="A941" i="3"/>
  <c r="A957" i="3"/>
  <c r="A973" i="3"/>
  <c r="A989" i="3"/>
  <c r="A1005" i="3"/>
  <c r="A1021" i="3"/>
  <c r="A1037" i="3"/>
  <c r="A1053" i="3"/>
  <c r="A1069" i="3"/>
  <c r="A1085" i="3"/>
  <c r="A1101" i="3"/>
  <c r="A1117" i="3"/>
  <c r="A1133" i="3"/>
  <c r="A1149" i="3"/>
  <c r="A1165" i="3"/>
  <c r="A1181" i="3"/>
  <c r="A1197" i="3"/>
  <c r="A1213" i="3"/>
  <c r="A1229" i="3"/>
  <c r="A1245" i="3"/>
  <c r="A1261" i="3"/>
  <c r="A1277" i="3"/>
  <c r="A1293" i="3"/>
  <c r="A1309" i="3"/>
  <c r="A977" i="3"/>
  <c r="A1025" i="3"/>
  <c r="A1057" i="3"/>
  <c r="A1089" i="3"/>
  <c r="A1105" i="3"/>
  <c r="A1137" i="3"/>
  <c r="A1169" i="3"/>
  <c r="A1201" i="3"/>
  <c r="A1217" i="3"/>
  <c r="A1249" i="3"/>
  <c r="A1281" i="3"/>
  <c r="A1313" i="3"/>
  <c r="A1221" i="3"/>
  <c r="A1269" i="3"/>
  <c r="A1317" i="3"/>
  <c r="A18" i="3"/>
  <c r="D11" i="3"/>
  <c r="B134" i="1" a="1"/>
  <c r="B134" i="1"/>
  <c r="B192" i="1" a="1"/>
  <c r="B192" i="1"/>
  <c r="B118" i="1" a="1"/>
  <c r="B118" i="1"/>
  <c r="B38" i="1" a="1"/>
  <c r="B38" i="1"/>
  <c r="B66" i="1" a="1"/>
  <c r="B66" i="1"/>
  <c r="B169" i="1" a="1"/>
  <c r="B169" i="1"/>
  <c r="B105" i="1" a="1"/>
  <c r="B105" i="1"/>
  <c r="B150" i="1" a="1"/>
  <c r="B150" i="1"/>
  <c r="B82" i="1" a="1"/>
  <c r="B82" i="1"/>
  <c r="B182" i="1" a="1"/>
  <c r="B182" i="1"/>
  <c r="B166" i="1" a="1"/>
  <c r="B166" i="1"/>
  <c r="B146" i="1" a="1"/>
  <c r="B146" i="1"/>
  <c r="B130" i="1" a="1"/>
  <c r="B130" i="1"/>
  <c r="B114" i="1" a="1"/>
  <c r="B114" i="1"/>
  <c r="B102" i="1" a="1"/>
  <c r="B102" i="1"/>
  <c r="B50" i="1" a="1"/>
  <c r="B50" i="1"/>
  <c r="B34" i="1" a="1"/>
  <c r="B34" i="1"/>
  <c r="B162" i="1" a="1"/>
  <c r="B162" i="1"/>
  <c r="B174" i="1" a="1"/>
  <c r="B174" i="1"/>
  <c r="B142" i="1" a="1"/>
  <c r="B142" i="1"/>
  <c r="B122" i="1" a="1"/>
  <c r="B122" i="1"/>
  <c r="B110" i="1" a="1"/>
  <c r="B110" i="1"/>
  <c r="B94" i="1" a="1"/>
  <c r="B94" i="1"/>
  <c r="B74" i="1" a="1"/>
  <c r="B74" i="1"/>
  <c r="B62" i="1" a="1"/>
  <c r="B62" i="1"/>
  <c r="B170" i="1" a="1"/>
  <c r="B170" i="1"/>
  <c r="B154" i="1" a="1"/>
  <c r="B154" i="1"/>
  <c r="B138" i="1" a="1"/>
  <c r="B138" i="1"/>
  <c r="B106" i="1" a="1"/>
  <c r="B106" i="1"/>
  <c r="B90" i="1" a="1"/>
  <c r="B90" i="1"/>
  <c r="B70" i="1" a="1"/>
  <c r="B70" i="1"/>
  <c r="B58" i="1" a="1"/>
  <c r="B58" i="1"/>
  <c r="B46" i="1" a="1"/>
  <c r="B46" i="1"/>
  <c r="B164" i="1" a="1"/>
  <c r="B164" i="1"/>
  <c r="B184" i="1" a="1"/>
  <c r="B184" i="1"/>
  <c r="B132" i="1" a="1"/>
  <c r="B132" i="1"/>
  <c r="B100" i="1" a="1"/>
  <c r="B100" i="1"/>
  <c r="B84" i="1" a="1"/>
  <c r="B84" i="1"/>
  <c r="B116" i="1" a="1"/>
  <c r="B116" i="1"/>
  <c r="B200" i="1" a="1"/>
  <c r="B200" i="1"/>
  <c r="B180" i="1" a="1"/>
  <c r="B180" i="1"/>
  <c r="B186" i="1" a="1"/>
  <c r="B186" i="1"/>
  <c r="B178" i="1" a="1"/>
  <c r="B178" i="1"/>
  <c r="B168" i="1" a="1"/>
  <c r="B168" i="1"/>
  <c r="B158" i="1" a="1"/>
  <c r="B158" i="1"/>
  <c r="B148" i="1" a="1"/>
  <c r="B148" i="1"/>
  <c r="B126" i="1" a="1"/>
  <c r="B126" i="1"/>
  <c r="B98" i="1" a="1"/>
  <c r="B98" i="1"/>
  <c r="B86" i="1" a="1"/>
  <c r="B86" i="1"/>
  <c r="B78" i="1" a="1"/>
  <c r="B78" i="1"/>
  <c r="B54" i="1" a="1"/>
  <c r="B54" i="1"/>
  <c r="B42" i="1" a="1"/>
  <c r="B42" i="1"/>
  <c r="E192" i="1"/>
  <c r="E158" i="1"/>
  <c r="E126" i="1"/>
  <c r="E94" i="1"/>
  <c r="E62" i="1"/>
  <c r="H174" i="1"/>
  <c r="H146" i="1"/>
  <c r="H114" i="1"/>
  <c r="F182" i="1"/>
  <c r="F150" i="1"/>
  <c r="F118" i="1"/>
  <c r="F86" i="1"/>
  <c r="H86" i="1"/>
  <c r="F42" i="1"/>
  <c r="G142" i="1"/>
  <c r="E178" i="1"/>
  <c r="E146" i="1"/>
  <c r="E114" i="1"/>
  <c r="E82" i="1"/>
  <c r="E50" i="1"/>
  <c r="H170" i="1"/>
  <c r="H134" i="1"/>
  <c r="H102" i="1"/>
  <c r="F174" i="1"/>
  <c r="F142" i="1"/>
  <c r="F110" i="1"/>
  <c r="F78" i="1"/>
  <c r="G186" i="1"/>
  <c r="G138" i="1"/>
  <c r="E174" i="1"/>
  <c r="E142" i="1"/>
  <c r="E110" i="1"/>
  <c r="E78" i="1"/>
  <c r="E46" i="1"/>
  <c r="H162" i="1"/>
  <c r="H130" i="1"/>
  <c r="H98" i="1"/>
  <c r="F170" i="1"/>
  <c r="F138" i="1"/>
  <c r="F106" i="1"/>
  <c r="F74" i="1"/>
  <c r="G178" i="1"/>
  <c r="G130" i="1"/>
  <c r="E34" i="1"/>
  <c r="E162" i="1"/>
  <c r="E130" i="1"/>
  <c r="E98" i="1"/>
  <c r="E66" i="1"/>
  <c r="H182" i="1"/>
  <c r="H150" i="1"/>
  <c r="H118" i="1"/>
  <c r="H34" i="1"/>
  <c r="F162" i="1"/>
  <c r="F130" i="1"/>
  <c r="F50" i="1"/>
  <c r="H50" i="1"/>
  <c r="G162" i="1"/>
  <c r="G126" i="1"/>
  <c r="B197" i="1" a="1"/>
  <c r="B197" i="1"/>
  <c r="E197" i="1"/>
  <c r="G189" i="1"/>
  <c r="B189" i="1" a="1"/>
  <c r="B189" i="1"/>
  <c r="F177" i="1"/>
  <c r="E177" i="1"/>
  <c r="B177" i="1" a="1"/>
  <c r="B177" i="1"/>
  <c r="F145" i="1"/>
  <c r="E145" i="1"/>
  <c r="B145" i="1" a="1"/>
  <c r="B145" i="1"/>
  <c r="E69" i="1"/>
  <c r="B185" i="1" a="1"/>
  <c r="B185" i="1"/>
  <c r="B121" i="1" a="1"/>
  <c r="B121" i="1"/>
  <c r="E149" i="1"/>
  <c r="E85" i="1"/>
  <c r="E129" i="1"/>
  <c r="B129" i="1" a="1"/>
  <c r="B129" i="1"/>
  <c r="F129" i="1"/>
  <c r="G125" i="1"/>
  <c r="B125" i="1" a="1"/>
  <c r="B125" i="1"/>
  <c r="F113" i="1"/>
  <c r="E113" i="1"/>
  <c r="B113" i="1" a="1"/>
  <c r="B113" i="1"/>
  <c r="G93" i="1"/>
  <c r="B93" i="1" a="1"/>
  <c r="B93" i="1"/>
  <c r="F61" i="1"/>
  <c r="G61" i="1"/>
  <c r="B61" i="1" a="1"/>
  <c r="B61" i="1"/>
  <c r="B137" i="1" a="1"/>
  <c r="B137" i="1"/>
  <c r="E165" i="1"/>
  <c r="E101" i="1"/>
  <c r="E37" i="1"/>
  <c r="B201" i="1" a="1"/>
  <c r="B201" i="1"/>
  <c r="F201" i="1"/>
  <c r="E193" i="1"/>
  <c r="B193" i="1" a="1"/>
  <c r="B193" i="1"/>
  <c r="F193" i="1"/>
  <c r="G173" i="1"/>
  <c r="B173" i="1" a="1"/>
  <c r="B173" i="1"/>
  <c r="E161" i="1"/>
  <c r="B161" i="1" a="1"/>
  <c r="B161" i="1"/>
  <c r="F161" i="1"/>
  <c r="G157" i="1"/>
  <c r="B157" i="1" a="1"/>
  <c r="B157" i="1"/>
  <c r="G133" i="1"/>
  <c r="B133" i="1" a="1"/>
  <c r="B133" i="1"/>
  <c r="G97" i="1"/>
  <c r="E97" i="1"/>
  <c r="B97" i="1" a="1"/>
  <c r="B97" i="1"/>
  <c r="F97" i="1"/>
  <c r="F81" i="1"/>
  <c r="E81" i="1"/>
  <c r="B81" i="1" a="1"/>
  <c r="B81" i="1"/>
  <c r="G77" i="1"/>
  <c r="B77" i="1" a="1"/>
  <c r="B77" i="1"/>
  <c r="F65" i="1"/>
  <c r="B65" i="1" a="1"/>
  <c r="B65" i="1"/>
  <c r="G65" i="1"/>
  <c r="E65" i="1"/>
  <c r="E133" i="1"/>
  <c r="B153" i="1" a="1"/>
  <c r="B153" i="1"/>
  <c r="B89" i="1" a="1"/>
  <c r="B89" i="1"/>
  <c r="B49" i="1" a="1"/>
  <c r="B49" i="1"/>
  <c r="E181" i="1"/>
  <c r="E117" i="1"/>
  <c r="E53" i="1"/>
  <c r="E140" i="1"/>
  <c r="E92" i="1"/>
  <c r="B196" i="1" a="1"/>
  <c r="B196" i="1"/>
  <c r="B188" i="1" a="1"/>
  <c r="B188" i="1"/>
  <c r="B172" i="1" a="1"/>
  <c r="B172" i="1"/>
  <c r="B156" i="1" a="1"/>
  <c r="B156" i="1"/>
  <c r="B124" i="1" a="1"/>
  <c r="B124" i="1"/>
  <c r="B108" i="1" a="1"/>
  <c r="B108" i="1"/>
  <c r="E186" i="1"/>
  <c r="E170" i="1"/>
  <c r="E154" i="1"/>
  <c r="E138" i="1"/>
  <c r="E122" i="1"/>
  <c r="E106" i="1"/>
  <c r="E90" i="1"/>
  <c r="E74" i="1"/>
  <c r="E58" i="1"/>
  <c r="E42" i="1"/>
  <c r="H178" i="1"/>
  <c r="H166" i="1"/>
  <c r="H158" i="1"/>
  <c r="H142" i="1"/>
  <c r="H126" i="1"/>
  <c r="H94" i="1"/>
  <c r="H42" i="1"/>
  <c r="F178" i="1"/>
  <c r="F158" i="1"/>
  <c r="F146" i="1"/>
  <c r="F126" i="1"/>
  <c r="F66" i="1"/>
  <c r="G154" i="1"/>
  <c r="G134" i="1"/>
  <c r="H196" i="1"/>
  <c r="H180" i="1"/>
  <c r="H160" i="1"/>
  <c r="B176" i="1" a="1"/>
  <c r="B176" i="1"/>
  <c r="B160" i="1" a="1"/>
  <c r="B160" i="1"/>
  <c r="B144" i="1" a="1"/>
  <c r="B144" i="1"/>
  <c r="B128" i="1" a="1"/>
  <c r="B128" i="1"/>
  <c r="B112" i="1" a="1"/>
  <c r="B112" i="1"/>
  <c r="B96" i="1" a="1"/>
  <c r="B96" i="1"/>
  <c r="E182" i="1"/>
  <c r="E176" i="1"/>
  <c r="E166" i="1"/>
  <c r="E150" i="1"/>
  <c r="E134" i="1"/>
  <c r="E102" i="1"/>
  <c r="E70" i="1"/>
  <c r="E54" i="1"/>
  <c r="E38" i="1"/>
  <c r="H186" i="1"/>
  <c r="H164" i="1"/>
  <c r="H154" i="1"/>
  <c r="H138" i="1"/>
  <c r="H122" i="1"/>
  <c r="H90" i="1"/>
  <c r="H38" i="1"/>
  <c r="F186" i="1"/>
  <c r="F166" i="1"/>
  <c r="F154" i="1"/>
  <c r="F134" i="1"/>
  <c r="F122" i="1"/>
  <c r="F58" i="1"/>
  <c r="G170" i="1"/>
  <c r="G146" i="1"/>
  <c r="G122" i="1"/>
  <c r="G199" i="1"/>
  <c r="F199" i="1"/>
  <c r="E199" i="1"/>
  <c r="G195" i="1"/>
  <c r="F195" i="1"/>
  <c r="C195" i="1"/>
  <c r="E195" i="1"/>
  <c r="G191" i="1"/>
  <c r="C191" i="1"/>
  <c r="F191" i="1"/>
  <c r="E191" i="1"/>
  <c r="G187" i="1"/>
  <c r="F187" i="1"/>
  <c r="E187" i="1"/>
  <c r="G183" i="1"/>
  <c r="F183" i="1"/>
  <c r="E183" i="1"/>
  <c r="G179" i="1"/>
  <c r="F179" i="1"/>
  <c r="C179" i="1"/>
  <c r="E179" i="1"/>
  <c r="G175" i="1"/>
  <c r="C175" i="1"/>
  <c r="F175" i="1"/>
  <c r="E175" i="1"/>
  <c r="G171" i="1"/>
  <c r="F171" i="1"/>
  <c r="E171" i="1"/>
  <c r="G163" i="1"/>
  <c r="F163" i="1"/>
  <c r="C163" i="1"/>
  <c r="E163" i="1"/>
  <c r="G155" i="1"/>
  <c r="F155" i="1"/>
  <c r="E155" i="1"/>
  <c r="G151" i="1"/>
  <c r="F151" i="1"/>
  <c r="E151" i="1"/>
  <c r="G147" i="1"/>
  <c r="F147" i="1"/>
  <c r="C147" i="1"/>
  <c r="E147" i="1"/>
  <c r="G143" i="1"/>
  <c r="C143" i="1"/>
  <c r="F143" i="1"/>
  <c r="E143" i="1"/>
  <c r="G139" i="1"/>
  <c r="F139" i="1"/>
  <c r="E139" i="1"/>
  <c r="G135" i="1"/>
  <c r="F135" i="1"/>
  <c r="E135" i="1"/>
  <c r="G131" i="1"/>
  <c r="F131" i="1"/>
  <c r="C131" i="1"/>
  <c r="E131" i="1"/>
  <c r="G127" i="1"/>
  <c r="C127" i="1"/>
  <c r="F127" i="1"/>
  <c r="E127" i="1"/>
  <c r="G123" i="1"/>
  <c r="F123" i="1"/>
  <c r="E123" i="1"/>
  <c r="G119" i="1"/>
  <c r="F119" i="1"/>
  <c r="E119" i="1"/>
  <c r="G115" i="1"/>
  <c r="F115" i="1"/>
  <c r="C115" i="1"/>
  <c r="E115" i="1"/>
  <c r="G111" i="1"/>
  <c r="C111" i="1"/>
  <c r="F111" i="1"/>
  <c r="E111" i="1"/>
  <c r="G107" i="1"/>
  <c r="F107" i="1"/>
  <c r="E107" i="1"/>
  <c r="G103" i="1"/>
  <c r="F103" i="1"/>
  <c r="E103" i="1"/>
  <c r="G99" i="1"/>
  <c r="F99" i="1"/>
  <c r="C99" i="1"/>
  <c r="E99" i="1"/>
  <c r="G95" i="1"/>
  <c r="C95" i="1"/>
  <c r="F95" i="1"/>
  <c r="E95" i="1"/>
  <c r="G91" i="1"/>
  <c r="F91" i="1"/>
  <c r="E91" i="1"/>
  <c r="G87" i="1"/>
  <c r="F87" i="1"/>
  <c r="H87" i="1"/>
  <c r="E87" i="1"/>
  <c r="G83" i="1"/>
  <c r="F83" i="1"/>
  <c r="E83" i="1"/>
  <c r="G79" i="1"/>
  <c r="F79" i="1"/>
  <c r="E79" i="1"/>
  <c r="G75" i="1"/>
  <c r="F75" i="1"/>
  <c r="E75" i="1"/>
  <c r="G71" i="1"/>
  <c r="E71" i="1"/>
  <c r="G67" i="1"/>
  <c r="F67" i="1"/>
  <c r="E67" i="1"/>
  <c r="G63" i="1"/>
  <c r="E63" i="1"/>
  <c r="G59" i="1"/>
  <c r="F59" i="1"/>
  <c r="E59" i="1"/>
  <c r="G55" i="1"/>
  <c r="E55" i="1"/>
  <c r="G51" i="1"/>
  <c r="F51" i="1"/>
  <c r="H51" i="1"/>
  <c r="E51" i="1"/>
  <c r="G47" i="1"/>
  <c r="E47" i="1"/>
  <c r="G43" i="1"/>
  <c r="F43" i="1"/>
  <c r="E43" i="1"/>
  <c r="G39" i="1"/>
  <c r="E39" i="1"/>
  <c r="G35" i="1"/>
  <c r="F35" i="1"/>
  <c r="E35" i="1"/>
  <c r="E198" i="1"/>
  <c r="H203" i="1"/>
  <c r="H187" i="1"/>
  <c r="H171" i="1"/>
  <c r="F71" i="1"/>
  <c r="F55" i="1"/>
  <c r="H55" i="1"/>
  <c r="F39" i="1"/>
  <c r="G194" i="1"/>
  <c r="C171" i="1"/>
  <c r="C139" i="1"/>
  <c r="C107" i="1"/>
  <c r="G203" i="1"/>
  <c r="F203" i="1"/>
  <c r="E203" i="1"/>
  <c r="G167" i="1"/>
  <c r="F167" i="1"/>
  <c r="E167" i="1"/>
  <c r="B199" i="1" a="1"/>
  <c r="B199" i="1"/>
  <c r="B191" i="1" a="1"/>
  <c r="B191" i="1"/>
  <c r="B183" i="1" a="1"/>
  <c r="B183" i="1"/>
  <c r="B175" i="1" a="1"/>
  <c r="B175" i="1"/>
  <c r="B163" i="1" a="1"/>
  <c r="B163" i="1"/>
  <c r="B155" i="1" a="1"/>
  <c r="B155" i="1"/>
  <c r="B147" i="1" a="1"/>
  <c r="B147" i="1"/>
  <c r="B135" i="1" a="1"/>
  <c r="B135" i="1"/>
  <c r="B123" i="1" a="1"/>
  <c r="B123" i="1"/>
  <c r="B111" i="1" a="1"/>
  <c r="B111" i="1"/>
  <c r="C198" i="1"/>
  <c r="G198" i="1"/>
  <c r="C190" i="1"/>
  <c r="G190" i="1"/>
  <c r="H175" i="1"/>
  <c r="H143" i="1"/>
  <c r="H127" i="1"/>
  <c r="H119" i="1"/>
  <c r="H103" i="1"/>
  <c r="F198" i="1"/>
  <c r="G159" i="1"/>
  <c r="C159" i="1"/>
  <c r="F159" i="1"/>
  <c r="E159" i="1"/>
  <c r="B203" i="1" a="1"/>
  <c r="B203" i="1"/>
  <c r="B195" i="1" a="1"/>
  <c r="B195" i="1"/>
  <c r="B187" i="1" a="1"/>
  <c r="B187" i="1"/>
  <c r="B179" i="1" a="1"/>
  <c r="B179" i="1"/>
  <c r="B171" i="1" a="1"/>
  <c r="B171" i="1"/>
  <c r="B167" i="1" a="1"/>
  <c r="B167" i="1"/>
  <c r="B159" i="1" a="1"/>
  <c r="B159" i="1"/>
  <c r="B151" i="1" a="1"/>
  <c r="B151" i="1"/>
  <c r="B143" i="1" a="1"/>
  <c r="B143" i="1"/>
  <c r="B139" i="1" a="1"/>
  <c r="B139" i="1"/>
  <c r="B131" i="1" a="1"/>
  <c r="B131" i="1"/>
  <c r="B127" i="1" a="1"/>
  <c r="B127" i="1"/>
  <c r="B119" i="1" a="1"/>
  <c r="B119" i="1"/>
  <c r="B115" i="1" a="1"/>
  <c r="B115" i="1"/>
  <c r="B107" i="1" a="1"/>
  <c r="B107" i="1"/>
  <c r="B103" i="1" a="1"/>
  <c r="B103" i="1"/>
  <c r="B99" i="1" a="1"/>
  <c r="B99" i="1"/>
  <c r="B95" i="1" a="1"/>
  <c r="B95" i="1"/>
  <c r="B91" i="1" a="1"/>
  <c r="B91" i="1"/>
  <c r="B87" i="1" a="1"/>
  <c r="B87" i="1"/>
  <c r="B83" i="1" a="1"/>
  <c r="B83" i="1"/>
  <c r="B67" i="1" a="1"/>
  <c r="B67" i="1"/>
  <c r="B51" i="1" a="1"/>
  <c r="B51" i="1"/>
  <c r="B35" i="1" a="1"/>
  <c r="B35" i="1"/>
  <c r="E202" i="1"/>
  <c r="H202" i="1"/>
  <c r="H191" i="1"/>
  <c r="H151" i="1"/>
  <c r="H135" i="1"/>
  <c r="H111" i="1"/>
  <c r="H95" i="1"/>
  <c r="H35" i="1"/>
  <c r="F190" i="1"/>
  <c r="C199" i="1"/>
  <c r="C167" i="1"/>
  <c r="C135" i="1"/>
  <c r="C103" i="1"/>
  <c r="B202" i="1" a="1"/>
  <c r="B202" i="1"/>
  <c r="B198" i="1" a="1"/>
  <c r="B198" i="1"/>
  <c r="B194" i="1" a="1"/>
  <c r="B194" i="1"/>
  <c r="B190" i="1" a="1"/>
  <c r="B190" i="1"/>
  <c r="B71" i="1" a="1"/>
  <c r="B71" i="1"/>
  <c r="B55" i="1" a="1"/>
  <c r="B55" i="1"/>
  <c r="B39" i="1" a="1"/>
  <c r="B39" i="1"/>
  <c r="C201" i="1"/>
  <c r="G201" i="1"/>
  <c r="H201" i="1"/>
  <c r="C197" i="1"/>
  <c r="H197" i="1"/>
  <c r="C193" i="1"/>
  <c r="G193" i="1"/>
  <c r="H193" i="1"/>
  <c r="C189" i="1"/>
  <c r="H189" i="1"/>
  <c r="C185" i="1"/>
  <c r="G185" i="1"/>
  <c r="H185" i="1"/>
  <c r="C181" i="1"/>
  <c r="H181" i="1"/>
  <c r="C177" i="1"/>
  <c r="G177" i="1"/>
  <c r="H177" i="1"/>
  <c r="C173" i="1"/>
  <c r="H173" i="1"/>
  <c r="C169" i="1"/>
  <c r="G169" i="1"/>
  <c r="H169" i="1"/>
  <c r="C165" i="1"/>
  <c r="H165" i="1"/>
  <c r="C161" i="1"/>
  <c r="G161" i="1"/>
  <c r="H161" i="1"/>
  <c r="C157" i="1"/>
  <c r="H157" i="1"/>
  <c r="C153" i="1"/>
  <c r="G153" i="1"/>
  <c r="H153" i="1"/>
  <c r="C149" i="1"/>
  <c r="H149" i="1"/>
  <c r="C145" i="1"/>
  <c r="G145" i="1"/>
  <c r="H145" i="1"/>
  <c r="C141" i="1"/>
  <c r="H141" i="1"/>
  <c r="C137" i="1"/>
  <c r="G137" i="1"/>
  <c r="H137" i="1"/>
  <c r="C133" i="1"/>
  <c r="H133" i="1"/>
  <c r="C129" i="1"/>
  <c r="G129" i="1"/>
  <c r="H129" i="1"/>
  <c r="C125" i="1"/>
  <c r="H125" i="1"/>
  <c r="C121" i="1"/>
  <c r="G121" i="1"/>
  <c r="H121" i="1"/>
  <c r="C117" i="1"/>
  <c r="G117" i="1"/>
  <c r="H117" i="1"/>
  <c r="C113" i="1"/>
  <c r="H113" i="1"/>
  <c r="C109" i="1"/>
  <c r="H109" i="1"/>
  <c r="C105" i="1"/>
  <c r="G105" i="1"/>
  <c r="H105" i="1"/>
  <c r="C101" i="1"/>
  <c r="G101" i="1"/>
  <c r="H101" i="1"/>
  <c r="C97" i="1"/>
  <c r="H97" i="1"/>
  <c r="C93" i="1"/>
  <c r="H93" i="1"/>
  <c r="C89" i="1"/>
  <c r="G89" i="1"/>
  <c r="H89" i="1"/>
  <c r="G85" i="1"/>
  <c r="F73" i="1"/>
  <c r="G73" i="1"/>
  <c r="F69" i="1"/>
  <c r="G69" i="1"/>
  <c r="F57" i="1"/>
  <c r="G57" i="1"/>
  <c r="F53" i="1"/>
  <c r="G53" i="1"/>
  <c r="F49" i="1"/>
  <c r="F45" i="1"/>
  <c r="F41" i="1"/>
  <c r="H41" i="1"/>
  <c r="G41" i="1"/>
  <c r="F37" i="1"/>
  <c r="G37" i="1"/>
  <c r="H37" i="1"/>
  <c r="E201" i="1"/>
  <c r="E190" i="1"/>
  <c r="E185" i="1"/>
  <c r="E169" i="1"/>
  <c r="E153" i="1"/>
  <c r="E137" i="1"/>
  <c r="E121" i="1"/>
  <c r="E105" i="1"/>
  <c r="E89" i="1"/>
  <c r="E73" i="1"/>
  <c r="E57" i="1"/>
  <c r="E41" i="1"/>
  <c r="H195" i="1"/>
  <c r="H190" i="1"/>
  <c r="H179" i="1"/>
  <c r="H163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H85" i="1"/>
  <c r="F77" i="1"/>
  <c r="F63" i="1"/>
  <c r="F47" i="1"/>
  <c r="H47" i="1"/>
  <c r="G202" i="1"/>
  <c r="G141" i="1"/>
  <c r="G113" i="1"/>
  <c r="G81" i="1"/>
  <c r="G49" i="1"/>
  <c r="C187" i="1"/>
  <c r="C155" i="1"/>
  <c r="C123" i="1"/>
  <c r="C91" i="1"/>
  <c r="B75" i="1" a="1"/>
  <c r="B75" i="1"/>
  <c r="B59" i="1" a="1"/>
  <c r="B59" i="1"/>
  <c r="B43" i="1" a="1"/>
  <c r="B43" i="1"/>
  <c r="G33" i="1"/>
  <c r="F33" i="1"/>
  <c r="G200" i="1"/>
  <c r="C200" i="1"/>
  <c r="F200" i="1"/>
  <c r="G196" i="1"/>
  <c r="C196" i="1"/>
  <c r="F196" i="1"/>
  <c r="G192" i="1"/>
  <c r="C192" i="1"/>
  <c r="F192" i="1"/>
  <c r="G188" i="1"/>
  <c r="C188" i="1"/>
  <c r="F188" i="1"/>
  <c r="G184" i="1"/>
  <c r="C184" i="1"/>
  <c r="F184" i="1"/>
  <c r="G180" i="1"/>
  <c r="C180" i="1"/>
  <c r="F180" i="1"/>
  <c r="G176" i="1"/>
  <c r="C176" i="1"/>
  <c r="F176" i="1"/>
  <c r="G172" i="1"/>
  <c r="C172" i="1"/>
  <c r="F172" i="1"/>
  <c r="G168" i="1"/>
  <c r="C168" i="1"/>
  <c r="F168" i="1"/>
  <c r="G164" i="1"/>
  <c r="C164" i="1"/>
  <c r="F164" i="1"/>
  <c r="G160" i="1"/>
  <c r="C160" i="1"/>
  <c r="F160" i="1"/>
  <c r="G156" i="1"/>
  <c r="C156" i="1"/>
  <c r="H156" i="1"/>
  <c r="F156" i="1"/>
  <c r="G152" i="1"/>
  <c r="C152" i="1"/>
  <c r="H152" i="1"/>
  <c r="F152" i="1"/>
  <c r="G148" i="1"/>
  <c r="C148" i="1"/>
  <c r="H148" i="1"/>
  <c r="F148" i="1"/>
  <c r="G144" i="1"/>
  <c r="C144" i="1"/>
  <c r="H144" i="1"/>
  <c r="F144" i="1"/>
  <c r="G140" i="1"/>
  <c r="C140" i="1"/>
  <c r="H140" i="1"/>
  <c r="F140" i="1"/>
  <c r="G136" i="1"/>
  <c r="C136" i="1"/>
  <c r="H136" i="1"/>
  <c r="F136" i="1"/>
  <c r="G132" i="1"/>
  <c r="C132" i="1"/>
  <c r="H132" i="1"/>
  <c r="F132" i="1"/>
  <c r="G128" i="1"/>
  <c r="C128" i="1"/>
  <c r="H128" i="1"/>
  <c r="F128" i="1"/>
  <c r="G124" i="1"/>
  <c r="C124" i="1"/>
  <c r="H124" i="1"/>
  <c r="F124" i="1"/>
  <c r="G120" i="1"/>
  <c r="C120" i="1"/>
  <c r="H120" i="1"/>
  <c r="F120" i="1"/>
  <c r="G116" i="1"/>
  <c r="C116" i="1"/>
  <c r="H116" i="1"/>
  <c r="F116" i="1"/>
  <c r="G112" i="1"/>
  <c r="C112" i="1"/>
  <c r="H112" i="1"/>
  <c r="F112" i="1"/>
  <c r="G108" i="1"/>
  <c r="C108" i="1"/>
  <c r="H108" i="1"/>
  <c r="F108" i="1"/>
  <c r="G104" i="1"/>
  <c r="C104" i="1"/>
  <c r="H104" i="1"/>
  <c r="F104" i="1"/>
  <c r="G100" i="1"/>
  <c r="C100" i="1"/>
  <c r="H100" i="1"/>
  <c r="F100" i="1"/>
  <c r="G96" i="1"/>
  <c r="C96" i="1"/>
  <c r="H96" i="1"/>
  <c r="F96" i="1"/>
  <c r="G92" i="1"/>
  <c r="C92" i="1"/>
  <c r="H92" i="1"/>
  <c r="F92" i="1"/>
  <c r="G88" i="1"/>
  <c r="C88" i="1"/>
  <c r="H88" i="1"/>
  <c r="F88" i="1"/>
  <c r="G84" i="1"/>
  <c r="F84" i="1"/>
  <c r="H84" i="1"/>
  <c r="G80" i="1"/>
  <c r="F80" i="1"/>
  <c r="H80" i="1"/>
  <c r="G76" i="1"/>
  <c r="F76" i="1"/>
  <c r="F72" i="1"/>
  <c r="G72" i="1"/>
  <c r="F68" i="1"/>
  <c r="G68" i="1"/>
  <c r="F64" i="1"/>
  <c r="G64" i="1"/>
  <c r="F60" i="1"/>
  <c r="G60" i="1"/>
  <c r="F56" i="1"/>
  <c r="G56" i="1"/>
  <c r="F52" i="1"/>
  <c r="G52" i="1"/>
  <c r="F48" i="1"/>
  <c r="G48" i="1"/>
  <c r="F44" i="1"/>
  <c r="G44" i="1"/>
  <c r="F40" i="1"/>
  <c r="G40" i="1"/>
  <c r="F36" i="1"/>
  <c r="G36" i="1"/>
  <c r="H36" i="1"/>
  <c r="E33" i="1"/>
  <c r="E200" i="1"/>
  <c r="E194" i="1"/>
  <c r="E189" i="1"/>
  <c r="E184" i="1"/>
  <c r="E173" i="1"/>
  <c r="E168" i="1"/>
  <c r="E157" i="1"/>
  <c r="E152" i="1"/>
  <c r="E141" i="1"/>
  <c r="E136" i="1"/>
  <c r="E125" i="1"/>
  <c r="E120" i="1"/>
  <c r="E109" i="1"/>
  <c r="E104" i="1"/>
  <c r="E93" i="1"/>
  <c r="E88" i="1"/>
  <c r="E77" i="1"/>
  <c r="E72" i="1"/>
  <c r="E61" i="1"/>
  <c r="E56" i="1"/>
  <c r="E45" i="1"/>
  <c r="E40" i="1"/>
  <c r="H33" i="1"/>
  <c r="H199" i="1"/>
  <c r="H194" i="1"/>
  <c r="H188" i="1"/>
  <c r="H183" i="1"/>
  <c r="H172" i="1"/>
  <c r="H167" i="1"/>
  <c r="H155" i="1"/>
  <c r="H147" i="1"/>
  <c r="H139" i="1"/>
  <c r="H131" i="1"/>
  <c r="H123" i="1"/>
  <c r="H115" i="1"/>
  <c r="H107" i="1"/>
  <c r="H99" i="1"/>
  <c r="H91" i="1"/>
  <c r="H83" i="1"/>
  <c r="H39" i="1"/>
  <c r="F202" i="1"/>
  <c r="F194" i="1"/>
  <c r="G197" i="1"/>
  <c r="G181" i="1"/>
  <c r="G165" i="1"/>
  <c r="G149" i="1"/>
  <c r="G109" i="1"/>
  <c r="G45" i="1"/>
  <c r="C183" i="1"/>
  <c r="C151" i="1"/>
  <c r="C119" i="1"/>
  <c r="C118" i="1"/>
  <c r="G118" i="1"/>
  <c r="C114" i="1"/>
  <c r="G114" i="1"/>
  <c r="C110" i="1"/>
  <c r="G110" i="1"/>
  <c r="C106" i="1"/>
  <c r="G106" i="1"/>
  <c r="C102" i="1"/>
  <c r="G102" i="1"/>
  <c r="C98" i="1"/>
  <c r="G98" i="1"/>
  <c r="C94" i="1"/>
  <c r="G94" i="1"/>
  <c r="C90" i="1"/>
  <c r="G90" i="1"/>
  <c r="G86" i="1"/>
  <c r="G82" i="1"/>
  <c r="H82" i="1"/>
  <c r="G78" i="1"/>
  <c r="G34" i="1"/>
  <c r="F70" i="1"/>
  <c r="F62" i="1"/>
  <c r="F54" i="1"/>
  <c r="H54" i="1"/>
  <c r="F46" i="1"/>
  <c r="H46" i="1"/>
  <c r="F38" i="1"/>
  <c r="G182" i="1"/>
  <c r="G174" i="1"/>
  <c r="G166" i="1"/>
  <c r="G158" i="1"/>
  <c r="G150" i="1"/>
  <c r="D33" i="1" a="1"/>
  <c r="D33" i="1"/>
  <c r="B80" i="1" a="1"/>
  <c r="B80" i="1"/>
  <c r="B76" i="1" a="1"/>
  <c r="B76" i="1"/>
  <c r="B72" i="1" a="1"/>
  <c r="B72" i="1"/>
  <c r="B68" i="1" a="1"/>
  <c r="B68" i="1"/>
  <c r="B64" i="1" a="1"/>
  <c r="B64" i="1"/>
  <c r="B60" i="1" a="1"/>
  <c r="B60" i="1"/>
  <c r="B56" i="1" a="1"/>
  <c r="B56" i="1"/>
  <c r="B52" i="1" a="1"/>
  <c r="B52" i="1"/>
  <c r="B48" i="1" a="1"/>
  <c r="B48" i="1"/>
  <c r="B44" i="1" a="1"/>
  <c r="B44" i="1"/>
  <c r="B40" i="1" a="1"/>
  <c r="B40" i="1"/>
  <c r="B36" i="1" a="1"/>
  <c r="B36" i="1"/>
  <c r="B33" i="1" a="1"/>
  <c r="B33" i="1"/>
  <c r="B1217" i="3"/>
  <c r="B1261" i="3"/>
  <c r="B1069" i="3"/>
  <c r="B941" i="3"/>
  <c r="B813" i="3"/>
  <c r="B1289" i="3"/>
  <c r="B1097" i="3"/>
  <c r="B905" i="3"/>
  <c r="B625" i="3"/>
  <c r="B1061" i="3"/>
  <c r="B869" i="3"/>
  <c r="B736" i="3"/>
  <c r="B1041" i="3"/>
  <c r="B817" i="3"/>
  <c r="B1304" i="3"/>
  <c r="B1288" i="3"/>
  <c r="B1240" i="3"/>
  <c r="B1208" i="3"/>
  <c r="B1160" i="3"/>
  <c r="B1128" i="3"/>
  <c r="B1096" i="3"/>
  <c r="B1064" i="3"/>
  <c r="B1032" i="3"/>
  <c r="B1000" i="3"/>
  <c r="B968" i="3"/>
  <c r="B936" i="3"/>
  <c r="B888" i="3"/>
  <c r="B856" i="3"/>
  <c r="B824" i="3"/>
  <c r="B792" i="3"/>
  <c r="B760" i="3"/>
  <c r="B685" i="3"/>
  <c r="B556" i="3"/>
  <c r="B399" i="3"/>
  <c r="B1295" i="3"/>
  <c r="B1263" i="3"/>
  <c r="B1231" i="3"/>
  <c r="B1199" i="3"/>
  <c r="B1167" i="3"/>
  <c r="B1135" i="3"/>
  <c r="B1103" i="3"/>
  <c r="B1071" i="3"/>
  <c r="B1039" i="3"/>
  <c r="B1007" i="3"/>
  <c r="B975" i="3"/>
  <c r="B943" i="3"/>
  <c r="B927" i="3"/>
  <c r="B895" i="3"/>
  <c r="B847" i="3"/>
  <c r="B815" i="3"/>
  <c r="B783" i="3"/>
  <c r="B749" i="3"/>
  <c r="B649" i="3"/>
  <c r="B508" i="3"/>
  <c r="B519" i="3"/>
  <c r="B1318" i="3"/>
  <c r="B1286" i="3"/>
  <c r="B1254" i="3"/>
  <c r="B1222" i="3"/>
  <c r="B1190" i="3"/>
  <c r="B1158" i="3"/>
  <c r="B1126" i="3"/>
  <c r="B1094" i="3"/>
  <c r="B1062" i="3"/>
  <c r="B1030" i="3"/>
  <c r="B998" i="3"/>
  <c r="B966" i="3"/>
  <c r="B950" i="3"/>
  <c r="B918" i="3"/>
  <c r="B886" i="3"/>
  <c r="B854" i="3"/>
  <c r="B822" i="3"/>
  <c r="B790" i="3"/>
  <c r="B758" i="3"/>
  <c r="B677" i="3"/>
  <c r="B545" i="3"/>
  <c r="B720" i="3"/>
  <c r="B688" i="3"/>
  <c r="B656" i="3"/>
  <c r="B624" i="3"/>
  <c r="B592" i="3"/>
  <c r="B560" i="3"/>
  <c r="B517" i="3"/>
  <c r="B459" i="3"/>
  <c r="B322" i="3"/>
  <c r="B719" i="3"/>
  <c r="B687" i="3"/>
  <c r="B655" i="3"/>
  <c r="B623" i="3"/>
  <c r="B591" i="3"/>
  <c r="B559" i="3"/>
  <c r="B516" i="3"/>
  <c r="B455" i="3"/>
  <c r="B316" i="3"/>
  <c r="B754" i="3"/>
  <c r="B722" i="3"/>
  <c r="B690" i="3"/>
  <c r="B658" i="3"/>
  <c r="B626" i="3"/>
  <c r="B594" i="3"/>
  <c r="B562" i="3"/>
  <c r="B520" i="3"/>
  <c r="B467" i="3"/>
  <c r="B332" i="3"/>
  <c r="B530" i="3"/>
  <c r="B1221" i="3"/>
  <c r="B977" i="3"/>
  <c r="B1133" i="3"/>
  <c r="B1005" i="3"/>
  <c r="B747" i="3"/>
  <c r="B1225" i="3"/>
  <c r="B1033" i="3"/>
  <c r="B841" i="3"/>
  <c r="B777" i="3"/>
  <c r="B1125" i="3"/>
  <c r="B933" i="3"/>
  <c r="B805" i="3"/>
  <c r="B1185" i="3"/>
  <c r="B881" i="3"/>
  <c r="B752" i="3"/>
  <c r="B1272" i="3"/>
  <c r="B1224" i="3"/>
  <c r="B1192" i="3"/>
  <c r="B1144" i="3"/>
  <c r="B1112" i="3"/>
  <c r="B1080" i="3"/>
  <c r="B1048" i="3"/>
  <c r="B1016" i="3"/>
  <c r="B984" i="3"/>
  <c r="B952" i="3"/>
  <c r="B920" i="3"/>
  <c r="B872" i="3"/>
  <c r="B840" i="3"/>
  <c r="B808" i="3"/>
  <c r="B776" i="3"/>
  <c r="B740" i="3"/>
  <c r="B621" i="3"/>
  <c r="B447" i="3"/>
  <c r="B1311" i="3"/>
  <c r="B1279" i="3"/>
  <c r="B1247" i="3"/>
  <c r="B1215" i="3"/>
  <c r="B1183" i="3"/>
  <c r="B1151" i="3"/>
  <c r="B1119" i="3"/>
  <c r="B1087" i="3"/>
  <c r="B1055" i="3"/>
  <c r="B1023" i="3"/>
  <c r="B991" i="3"/>
  <c r="B959" i="3"/>
  <c r="B911" i="3"/>
  <c r="B879" i="3"/>
  <c r="B863" i="3"/>
  <c r="B831" i="3"/>
  <c r="B799" i="3"/>
  <c r="B767" i="3"/>
  <c r="B713" i="3"/>
  <c r="B585" i="3"/>
  <c r="B284" i="3"/>
  <c r="B1302" i="3"/>
  <c r="B1270" i="3"/>
  <c r="B1238" i="3"/>
  <c r="B1206" i="3"/>
  <c r="B1174" i="3"/>
  <c r="B1142" i="3"/>
  <c r="B1110" i="3"/>
  <c r="B1078" i="3"/>
  <c r="B1046" i="3"/>
  <c r="B1014" i="3"/>
  <c r="B982" i="3"/>
  <c r="B934" i="3"/>
  <c r="B902" i="3"/>
  <c r="B870" i="3"/>
  <c r="B838" i="3"/>
  <c r="B806" i="3"/>
  <c r="B774" i="3"/>
  <c r="B737" i="3"/>
  <c r="B613" i="3"/>
  <c r="B415" i="3"/>
  <c r="B704" i="3"/>
  <c r="B672" i="3"/>
  <c r="B640" i="3"/>
  <c r="B608" i="3"/>
  <c r="B576" i="3"/>
  <c r="B539" i="3"/>
  <c r="B496" i="3"/>
  <c r="B395" i="3"/>
  <c r="B236" i="3"/>
  <c r="B735" i="3"/>
  <c r="B703" i="3"/>
  <c r="B671" i="3"/>
  <c r="B639" i="3"/>
  <c r="B607" i="3"/>
  <c r="B575" i="3"/>
  <c r="B537" i="3"/>
  <c r="B495" i="3"/>
  <c r="B391" i="3"/>
  <c r="B231" i="3"/>
  <c r="B738" i="3"/>
  <c r="B706" i="3"/>
  <c r="B674" i="3"/>
  <c r="B642" i="3"/>
  <c r="B610" i="3"/>
  <c r="B578" i="3"/>
  <c r="B541" i="3"/>
  <c r="B499" i="3"/>
  <c r="B403" i="3"/>
  <c r="B247" i="3"/>
  <c r="B546" i="3"/>
  <c r="B1105" i="3"/>
  <c r="B1197" i="3"/>
  <c r="B877" i="3"/>
  <c r="B1161" i="3"/>
  <c r="B969" i="3"/>
  <c r="B1189" i="3"/>
  <c r="B997" i="3"/>
  <c r="B1237" i="3"/>
  <c r="B945" i="3"/>
  <c r="B1256" i="3"/>
  <c r="B1176" i="3"/>
  <c r="B904" i="3"/>
  <c r="B1269" i="3"/>
  <c r="B1249" i="3"/>
  <c r="B1137" i="3"/>
  <c r="B1025" i="3"/>
  <c r="B1277" i="3"/>
  <c r="B1213" i="3"/>
  <c r="B1149" i="3"/>
  <c r="B1085" i="3"/>
  <c r="B1021" i="3"/>
  <c r="B957" i="3"/>
  <c r="B893" i="3"/>
  <c r="B829" i="3"/>
  <c r="B765" i="3"/>
  <c r="B1305" i="3"/>
  <c r="B1241" i="3"/>
  <c r="B1177" i="3"/>
  <c r="B1113" i="3"/>
  <c r="B1049" i="3"/>
  <c r="B985" i="3"/>
  <c r="B921" i="3"/>
  <c r="B857" i="3"/>
  <c r="B793" i="3"/>
  <c r="B689" i="3"/>
  <c r="B1205" i="3"/>
  <c r="B1141" i="3"/>
  <c r="B1077" i="3"/>
  <c r="B1013" i="3"/>
  <c r="B949" i="3"/>
  <c r="B885" i="3"/>
  <c r="B821" i="3"/>
  <c r="B757" i="3"/>
  <c r="B1285" i="3"/>
  <c r="B1233" i="3"/>
  <c r="B1073" i="3"/>
  <c r="B961" i="3"/>
  <c r="B897" i="3"/>
  <c r="B833" i="3"/>
  <c r="B769" i="3"/>
  <c r="B593" i="3"/>
  <c r="B1308" i="3"/>
  <c r="B1292" i="3"/>
  <c r="B1276" i="3"/>
  <c r="B1260" i="3"/>
  <c r="B1244" i="3"/>
  <c r="B1228" i="3"/>
  <c r="B1212" i="3"/>
  <c r="B1196" i="3"/>
  <c r="B1180" i="3"/>
  <c r="B1164" i="3"/>
  <c r="B1148" i="3"/>
  <c r="B1132" i="3"/>
  <c r="B1116" i="3"/>
  <c r="B1100" i="3"/>
  <c r="B1084" i="3"/>
  <c r="B514" i="3"/>
  <c r="B482" i="3"/>
  <c r="B450" i="3"/>
  <c r="B418" i="3"/>
  <c r="B386" i="3"/>
  <c r="B352" i="3"/>
  <c r="B310" i="3"/>
  <c r="B267" i="3"/>
  <c r="B224" i="3"/>
  <c r="B182" i="3"/>
  <c r="B453" i="3"/>
  <c r="B421" i="3"/>
  <c r="B389" i="3"/>
  <c r="B356" i="3"/>
  <c r="B314" i="3"/>
  <c r="B271" i="3"/>
  <c r="B228" i="3"/>
  <c r="B186" i="3"/>
  <c r="B456" i="3"/>
  <c r="B424" i="3"/>
  <c r="B392" i="3"/>
  <c r="B360" i="3"/>
  <c r="B318" i="3"/>
  <c r="B275" i="3"/>
  <c r="B232" i="3"/>
  <c r="B190" i="3"/>
  <c r="B341" i="3"/>
  <c r="B325" i="3"/>
  <c r="B293" i="3"/>
  <c r="B261" i="3"/>
  <c r="B229" i="3"/>
  <c r="B197" i="3"/>
  <c r="B1313" i="3"/>
  <c r="B1201" i="3"/>
  <c r="B1089" i="3"/>
  <c r="B1309" i="3"/>
  <c r="B1245" i="3"/>
  <c r="B1181" i="3"/>
  <c r="B1117" i="3"/>
  <c r="B1053" i="3"/>
  <c r="B989" i="3"/>
  <c r="B925" i="3"/>
  <c r="B861" i="3"/>
  <c r="B797" i="3"/>
  <c r="B705" i="3"/>
  <c r="B1273" i="3"/>
  <c r="B1209" i="3"/>
  <c r="B1145" i="3"/>
  <c r="B1081" i="3"/>
  <c r="B1017" i="3"/>
  <c r="B953" i="3"/>
  <c r="B889" i="3"/>
  <c r="B825" i="3"/>
  <c r="B761" i="3"/>
  <c r="B1301" i="3"/>
  <c r="B1173" i="3"/>
  <c r="B1109" i="3"/>
  <c r="B1045" i="3"/>
  <c r="B981" i="3"/>
  <c r="B917" i="3"/>
  <c r="B853" i="3"/>
  <c r="B789" i="3"/>
  <c r="B673" i="3"/>
  <c r="B1297" i="3"/>
  <c r="B1153" i="3"/>
  <c r="B1009" i="3"/>
  <c r="B929" i="3"/>
  <c r="B865" i="3"/>
  <c r="B801" i="3"/>
  <c r="B721" i="3"/>
  <c r="B1316" i="3"/>
  <c r="B1300" i="3"/>
  <c r="B1284" i="3"/>
  <c r="B1268" i="3"/>
  <c r="B1252" i="3"/>
  <c r="B1236" i="3"/>
  <c r="B1220" i="3"/>
  <c r="B1204" i="3"/>
  <c r="B1188" i="3"/>
  <c r="B1172" i="3"/>
  <c r="B1156" i="3"/>
  <c r="B1140" i="3"/>
  <c r="B1124" i="3"/>
  <c r="B1108" i="3"/>
  <c r="B1092" i="3"/>
  <c r="B1076" i="3"/>
  <c r="B1060" i="3"/>
  <c r="B1044" i="3"/>
  <c r="B1028" i="3"/>
  <c r="B1012" i="3"/>
  <c r="B996" i="3"/>
  <c r="B980" i="3"/>
  <c r="B964" i="3"/>
  <c r="B948" i="3"/>
  <c r="B932" i="3"/>
  <c r="B916" i="3"/>
  <c r="B900" i="3"/>
  <c r="B884" i="3"/>
  <c r="B868" i="3"/>
  <c r="B852" i="3"/>
  <c r="B836" i="3"/>
  <c r="B820" i="3"/>
  <c r="B804" i="3"/>
  <c r="B788" i="3"/>
  <c r="B772" i="3"/>
  <c r="B756" i="3"/>
  <c r="B733" i="3"/>
  <c r="B669" i="3"/>
  <c r="B605" i="3"/>
  <c r="B535" i="3"/>
  <c r="B383" i="3"/>
  <c r="B577" i="3"/>
  <c r="B1307" i="3"/>
  <c r="B1291" i="3"/>
  <c r="B1275" i="3"/>
  <c r="B1259" i="3"/>
  <c r="B1243" i="3"/>
  <c r="B1227" i="3"/>
  <c r="B1211" i="3"/>
  <c r="B1195" i="3"/>
  <c r="B1179" i="3"/>
  <c r="B1163" i="3"/>
  <c r="B1147" i="3"/>
  <c r="B1131" i="3"/>
  <c r="B1115" i="3"/>
  <c r="B1099" i="3"/>
  <c r="B1083" i="3"/>
  <c r="B1067" i="3"/>
  <c r="B1051" i="3"/>
  <c r="B1035" i="3"/>
  <c r="B1019" i="3"/>
  <c r="B1003" i="3"/>
  <c r="B987" i="3"/>
  <c r="B971" i="3"/>
  <c r="B955" i="3"/>
  <c r="B939" i="3"/>
  <c r="B923" i="3"/>
  <c r="B907" i="3"/>
  <c r="B891" i="3"/>
  <c r="B875" i="3"/>
  <c r="B859" i="3"/>
  <c r="B843" i="3"/>
  <c r="B827" i="3"/>
  <c r="B811" i="3"/>
  <c r="B795" i="3"/>
  <c r="B779" i="3"/>
  <c r="B763" i="3"/>
  <c r="B744" i="3"/>
  <c r="B697" i="3"/>
  <c r="B633" i="3"/>
  <c r="B569" i="3"/>
  <c r="B487" i="3"/>
  <c r="B199" i="3"/>
  <c r="B463" i="3"/>
  <c r="B1314" i="3"/>
  <c r="B1298" i="3"/>
  <c r="B1282" i="3"/>
  <c r="B1266" i="3"/>
  <c r="B1250" i="3"/>
  <c r="B1234" i="3"/>
  <c r="B1218" i="3"/>
  <c r="B1202" i="3"/>
  <c r="B1186" i="3"/>
  <c r="B1170" i="3"/>
  <c r="B1154" i="3"/>
  <c r="B1138" i="3"/>
  <c r="B1122" i="3"/>
  <c r="B498" i="3"/>
  <c r="B466" i="3"/>
  <c r="B434" i="3"/>
  <c r="B402" i="3"/>
  <c r="B370" i="3"/>
  <c r="B331" i="3"/>
  <c r="B288" i="3"/>
  <c r="B246" i="3"/>
  <c r="B203" i="3"/>
  <c r="B469" i="3"/>
  <c r="B437" i="3"/>
  <c r="B405" i="3"/>
  <c r="B373" i="3"/>
  <c r="B335" i="3"/>
  <c r="B292" i="3"/>
  <c r="B250" i="3"/>
  <c r="B207" i="3"/>
  <c r="B472" i="3"/>
  <c r="B440" i="3"/>
  <c r="B408" i="3"/>
  <c r="B376" i="3"/>
  <c r="B339" i="3"/>
  <c r="B296" i="3"/>
  <c r="B254" i="3"/>
  <c r="B211" i="3"/>
  <c r="B357" i="3"/>
  <c r="B309" i="3"/>
  <c r="B277" i="3"/>
  <c r="B245" i="3"/>
  <c r="B213" i="3"/>
  <c r="B181" i="3"/>
  <c r="B1317" i="3"/>
  <c r="B1281" i="3"/>
  <c r="B1169" i="3"/>
  <c r="B1057" i="3"/>
  <c r="B1293" i="3"/>
  <c r="B1229" i="3"/>
  <c r="B1165" i="3"/>
  <c r="B1101" i="3"/>
  <c r="B1037" i="3"/>
  <c r="B973" i="3"/>
  <c r="B909" i="3"/>
  <c r="B845" i="3"/>
  <c r="B781" i="3"/>
  <c r="B641" i="3"/>
  <c r="B1257" i="3"/>
  <c r="B1193" i="3"/>
  <c r="B1129" i="3"/>
  <c r="B1065" i="3"/>
  <c r="B1001" i="3"/>
  <c r="B937" i="3"/>
  <c r="B873" i="3"/>
  <c r="B809" i="3"/>
  <c r="B741" i="3"/>
  <c r="B1253" i="3"/>
  <c r="B1157" i="3"/>
  <c r="B1093" i="3"/>
  <c r="B1029" i="3"/>
  <c r="B965" i="3"/>
  <c r="B901" i="3"/>
  <c r="B837" i="3"/>
  <c r="B773" i="3"/>
  <c r="B609" i="3"/>
  <c r="B1265" i="3"/>
  <c r="B1121" i="3"/>
  <c r="B993" i="3"/>
  <c r="B913" i="3"/>
  <c r="B849" i="3"/>
  <c r="B785" i="3"/>
  <c r="B657" i="3"/>
  <c r="B1312" i="3"/>
  <c r="B1296" i="3"/>
  <c r="B1280" i="3"/>
  <c r="B1264" i="3"/>
  <c r="B1248" i="3"/>
  <c r="B1232" i="3"/>
  <c r="B1216" i="3"/>
  <c r="B1200" i="3"/>
  <c r="B1184" i="3"/>
  <c r="B1168" i="3"/>
  <c r="B1152" i="3"/>
  <c r="B1136" i="3"/>
  <c r="B1120" i="3"/>
  <c r="B1104" i="3"/>
  <c r="B1088" i="3"/>
  <c r="B1072" i="3"/>
  <c r="B1056" i="3"/>
  <c r="B1040" i="3"/>
  <c r="B1024" i="3"/>
  <c r="B1008" i="3"/>
  <c r="B992" i="3"/>
  <c r="B976" i="3"/>
  <c r="B960" i="3"/>
  <c r="B944" i="3"/>
  <c r="B928" i="3"/>
  <c r="B912" i="3"/>
  <c r="B896" i="3"/>
  <c r="B880" i="3"/>
  <c r="B864" i="3"/>
  <c r="B848" i="3"/>
  <c r="B832" i="3"/>
  <c r="B816" i="3"/>
  <c r="B800" i="3"/>
  <c r="B784" i="3"/>
  <c r="B768" i="3"/>
  <c r="B751" i="3"/>
  <c r="B717" i="3"/>
  <c r="B653" i="3"/>
  <c r="B589" i="3"/>
  <c r="B513" i="3"/>
  <c r="B306" i="3"/>
  <c r="B540" i="3"/>
  <c r="B1303" i="3"/>
  <c r="B1287" i="3"/>
  <c r="B1271" i="3"/>
  <c r="B1255" i="3"/>
  <c r="B1239" i="3"/>
  <c r="B1223" i="3"/>
  <c r="B1207" i="3"/>
  <c r="B1191" i="3"/>
  <c r="B1175" i="3"/>
  <c r="B1159" i="3"/>
  <c r="B1143" i="3"/>
  <c r="B1127" i="3"/>
  <c r="B1111" i="3"/>
  <c r="B1095" i="3"/>
  <c r="B1079" i="3"/>
  <c r="B1063" i="3"/>
  <c r="B1047" i="3"/>
  <c r="B1031" i="3"/>
  <c r="B1015" i="3"/>
  <c r="B999" i="3"/>
  <c r="B983" i="3"/>
  <c r="B967" i="3"/>
  <c r="B951" i="3"/>
  <c r="B935" i="3"/>
  <c r="B919" i="3"/>
  <c r="B903" i="3"/>
  <c r="B887" i="3"/>
  <c r="B871" i="3"/>
  <c r="B855" i="3"/>
  <c r="B839" i="3"/>
  <c r="B823" i="3"/>
  <c r="B807" i="3"/>
  <c r="B791" i="3"/>
  <c r="B775" i="3"/>
  <c r="B759" i="3"/>
  <c r="B739" i="3"/>
  <c r="B681" i="3"/>
  <c r="B617" i="3"/>
  <c r="B551" i="3"/>
  <c r="B431" i="3"/>
  <c r="B327" i="3"/>
  <c r="B1310" i="3"/>
  <c r="B1294" i="3"/>
  <c r="B1278" i="3"/>
  <c r="B1262" i="3"/>
  <c r="B1246" i="3"/>
  <c r="B1230" i="3"/>
  <c r="B1214" i="3"/>
  <c r="B1198" i="3"/>
  <c r="B1182" i="3"/>
  <c r="B1166" i="3"/>
  <c r="B1150" i="3"/>
  <c r="B1134" i="3"/>
  <c r="B1118" i="3"/>
  <c r="B1102" i="3"/>
  <c r="B1086" i="3"/>
  <c r="B1070" i="3"/>
  <c r="B1054" i="3"/>
  <c r="B1068" i="3"/>
  <c r="B1052" i="3"/>
  <c r="B1036" i="3"/>
  <c r="B1020" i="3"/>
  <c r="B1004" i="3"/>
  <c r="B988" i="3"/>
  <c r="B972" i="3"/>
  <c r="B956" i="3"/>
  <c r="B940" i="3"/>
  <c r="B924" i="3"/>
  <c r="B908" i="3"/>
  <c r="B892" i="3"/>
  <c r="B876" i="3"/>
  <c r="B860" i="3"/>
  <c r="B844" i="3"/>
  <c r="B828" i="3"/>
  <c r="B812" i="3"/>
  <c r="B796" i="3"/>
  <c r="B780" i="3"/>
  <c r="B764" i="3"/>
  <c r="B745" i="3"/>
  <c r="B701" i="3"/>
  <c r="B637" i="3"/>
  <c r="B573" i="3"/>
  <c r="B492" i="3"/>
  <c r="B220" i="3"/>
  <c r="B497" i="3"/>
  <c r="B1315" i="3"/>
  <c r="B1299" i="3"/>
  <c r="B1283" i="3"/>
  <c r="B1267" i="3"/>
  <c r="B1251" i="3"/>
  <c r="B1235" i="3"/>
  <c r="B1219" i="3"/>
  <c r="B1203" i="3"/>
  <c r="B1187" i="3"/>
  <c r="B1171" i="3"/>
  <c r="B1155" i="3"/>
  <c r="B1139" i="3"/>
  <c r="B1123" i="3"/>
  <c r="B1107" i="3"/>
  <c r="B1091" i="3"/>
  <c r="B1075" i="3"/>
  <c r="B1059" i="3"/>
  <c r="B1043" i="3"/>
  <c r="B1027" i="3"/>
  <c r="B1011" i="3"/>
  <c r="B995" i="3"/>
  <c r="B979" i="3"/>
  <c r="B963" i="3"/>
  <c r="B947" i="3"/>
  <c r="B931" i="3"/>
  <c r="B915" i="3"/>
  <c r="B899" i="3"/>
  <c r="B883" i="3"/>
  <c r="B867" i="3"/>
  <c r="B851" i="3"/>
  <c r="B835" i="3"/>
  <c r="B819" i="3"/>
  <c r="B803" i="3"/>
  <c r="B787" i="3"/>
  <c r="B771" i="3"/>
  <c r="B755" i="3"/>
  <c r="B729" i="3"/>
  <c r="B665" i="3"/>
  <c r="B601" i="3"/>
  <c r="B529" i="3"/>
  <c r="B367" i="3"/>
  <c r="B561" i="3"/>
  <c r="B242" i="3"/>
  <c r="B1306" i="3"/>
  <c r="B1290" i="3"/>
  <c r="B1274" i="3"/>
  <c r="B1258" i="3"/>
  <c r="B1242" i="3"/>
  <c r="B1226" i="3"/>
  <c r="B1210" i="3"/>
  <c r="B1194" i="3"/>
  <c r="B1178" i="3"/>
  <c r="B1106" i="3"/>
  <c r="B1090" i="3"/>
  <c r="B1074" i="3"/>
  <c r="B1058" i="3"/>
  <c r="B1042" i="3"/>
  <c r="B1026" i="3"/>
  <c r="B1010" i="3"/>
  <c r="B994" i="3"/>
  <c r="B978" i="3"/>
  <c r="B962" i="3"/>
  <c r="B946" i="3"/>
  <c r="B930" i="3"/>
  <c r="B914" i="3"/>
  <c r="B898" i="3"/>
  <c r="B882" i="3"/>
  <c r="B866" i="3"/>
  <c r="B850" i="3"/>
  <c r="B834" i="3"/>
  <c r="B818" i="3"/>
  <c r="B802" i="3"/>
  <c r="B786" i="3"/>
  <c r="B770" i="3"/>
  <c r="B753" i="3"/>
  <c r="B725" i="3"/>
  <c r="B661" i="3"/>
  <c r="B597" i="3"/>
  <c r="B524" i="3"/>
  <c r="B348" i="3"/>
  <c r="B732" i="3"/>
  <c r="B716" i="3"/>
  <c r="B700" i="3"/>
  <c r="B684" i="3"/>
  <c r="B668" i="3"/>
  <c r="B652" i="3"/>
  <c r="B636" i="3"/>
  <c r="B620" i="3"/>
  <c r="B604" i="3"/>
  <c r="B588" i="3"/>
  <c r="B572" i="3"/>
  <c r="B555" i="3"/>
  <c r="B533" i="3"/>
  <c r="B512" i="3"/>
  <c r="B491" i="3"/>
  <c r="B443" i="3"/>
  <c r="B379" i="3"/>
  <c r="B300" i="3"/>
  <c r="B215" i="3"/>
  <c r="B731" i="3"/>
  <c r="B715" i="3"/>
  <c r="B699" i="3"/>
  <c r="B683" i="3"/>
  <c r="B667" i="3"/>
  <c r="B651" i="3"/>
  <c r="B635" i="3"/>
  <c r="B619" i="3"/>
  <c r="B603" i="3"/>
  <c r="B587" i="3"/>
  <c r="B571" i="3"/>
  <c r="B553" i="3"/>
  <c r="B532" i="3"/>
  <c r="B511" i="3"/>
  <c r="B489" i="3"/>
  <c r="B439" i="3"/>
  <c r="B375" i="3"/>
  <c r="B295" i="3"/>
  <c r="B210" i="3"/>
  <c r="B750" i="3"/>
  <c r="B734" i="3"/>
  <c r="B1038" i="3"/>
  <c r="B1022" i="3"/>
  <c r="B1006" i="3"/>
  <c r="B990" i="3"/>
  <c r="B974" i="3"/>
  <c r="B958" i="3"/>
  <c r="B942" i="3"/>
  <c r="B926" i="3"/>
  <c r="B910" i="3"/>
  <c r="B894" i="3"/>
  <c r="B878" i="3"/>
  <c r="B862" i="3"/>
  <c r="B846" i="3"/>
  <c r="B830" i="3"/>
  <c r="B814" i="3"/>
  <c r="B798" i="3"/>
  <c r="B782" i="3"/>
  <c r="B766" i="3"/>
  <c r="B748" i="3"/>
  <c r="B709" i="3"/>
  <c r="B645" i="3"/>
  <c r="B581" i="3"/>
  <c r="B503" i="3"/>
  <c r="B263" i="3"/>
  <c r="B728" i="3"/>
  <c r="B712" i="3"/>
  <c r="B696" i="3"/>
  <c r="B680" i="3"/>
  <c r="B664" i="3"/>
  <c r="B648" i="3"/>
  <c r="B632" i="3"/>
  <c r="B616" i="3"/>
  <c r="B600" i="3"/>
  <c r="B584" i="3"/>
  <c r="B568" i="3"/>
  <c r="B549" i="3"/>
  <c r="B528" i="3"/>
  <c r="B507" i="3"/>
  <c r="B485" i="3"/>
  <c r="B427" i="3"/>
  <c r="B363" i="3"/>
  <c r="B279" i="3"/>
  <c r="B194" i="3"/>
  <c r="B727" i="3"/>
  <c r="B711" i="3"/>
  <c r="B695" i="3"/>
  <c r="B679" i="3"/>
  <c r="B663" i="3"/>
  <c r="B647" i="3"/>
  <c r="B631" i="3"/>
  <c r="B615" i="3"/>
  <c r="B599" i="3"/>
  <c r="B583" i="3"/>
  <c r="B567" i="3"/>
  <c r="B548" i="3"/>
  <c r="B527" i="3"/>
  <c r="B505" i="3"/>
  <c r="B484" i="3"/>
  <c r="B423" i="3"/>
  <c r="B359" i="3"/>
  <c r="B274" i="3"/>
  <c r="B188" i="3"/>
  <c r="B746" i="3"/>
  <c r="B730" i="3"/>
  <c r="B714" i="3"/>
  <c r="B698" i="3"/>
  <c r="B682" i="3"/>
  <c r="B666" i="3"/>
  <c r="B650" i="3"/>
  <c r="B634" i="3"/>
  <c r="B618" i="3"/>
  <c r="B602" i="3"/>
  <c r="B586" i="3"/>
  <c r="B570" i="3"/>
  <c r="B552" i="3"/>
  <c r="B531" i="3"/>
  <c r="B509" i="3"/>
  <c r="B488" i="3"/>
  <c r="B435" i="3"/>
  <c r="B371" i="3"/>
  <c r="B290" i="3"/>
  <c r="B204" i="3"/>
  <c r="B554" i="3"/>
  <c r="B538" i="3"/>
  <c r="B522" i="3"/>
  <c r="B1162" i="3"/>
  <c r="B1146" i="3"/>
  <c r="B1130" i="3"/>
  <c r="B1114" i="3"/>
  <c r="B1098" i="3"/>
  <c r="B1082" i="3"/>
  <c r="B1066" i="3"/>
  <c r="B1050" i="3"/>
  <c r="B1034" i="3"/>
  <c r="B1018" i="3"/>
  <c r="B1002" i="3"/>
  <c r="B986" i="3"/>
  <c r="B970" i="3"/>
  <c r="B954" i="3"/>
  <c r="B938" i="3"/>
  <c r="B922" i="3"/>
  <c r="B906" i="3"/>
  <c r="B890" i="3"/>
  <c r="B874" i="3"/>
  <c r="B858" i="3"/>
  <c r="B842" i="3"/>
  <c r="B826" i="3"/>
  <c r="B810" i="3"/>
  <c r="B794" i="3"/>
  <c r="B778" i="3"/>
  <c r="B762" i="3"/>
  <c r="B743" i="3"/>
  <c r="B693" i="3"/>
  <c r="B629" i="3"/>
  <c r="B565" i="3"/>
  <c r="B479" i="3"/>
  <c r="B178" i="3"/>
  <c r="B724" i="3"/>
  <c r="B708" i="3"/>
  <c r="B692" i="3"/>
  <c r="B676" i="3"/>
  <c r="B660" i="3"/>
  <c r="B644" i="3"/>
  <c r="B628" i="3"/>
  <c r="B612" i="3"/>
  <c r="B596" i="3"/>
  <c r="B580" i="3"/>
  <c r="B564" i="3"/>
  <c r="B544" i="3"/>
  <c r="B523" i="3"/>
  <c r="B501" i="3"/>
  <c r="B475" i="3"/>
  <c r="B411" i="3"/>
  <c r="B343" i="3"/>
  <c r="B258" i="3"/>
  <c r="B172" i="3"/>
  <c r="B723" i="3"/>
  <c r="B707" i="3"/>
  <c r="B691" i="3"/>
  <c r="B675" i="3"/>
  <c r="B659" i="3"/>
  <c r="B643" i="3"/>
  <c r="B627" i="3"/>
  <c r="B611" i="3"/>
  <c r="B595" i="3"/>
  <c r="B579" i="3"/>
  <c r="B563" i="3"/>
  <c r="B543" i="3"/>
  <c r="B521" i="3"/>
  <c r="B500" i="3"/>
  <c r="B471" i="3"/>
  <c r="B407" i="3"/>
  <c r="B338" i="3"/>
  <c r="B252" i="3"/>
  <c r="B742" i="3"/>
  <c r="B726" i="3"/>
  <c r="B710" i="3"/>
  <c r="B694" i="3"/>
  <c r="B678" i="3"/>
  <c r="B662" i="3"/>
  <c r="B646" i="3"/>
  <c r="B630" i="3"/>
  <c r="B614" i="3"/>
  <c r="B598" i="3"/>
  <c r="B582" i="3"/>
  <c r="B718" i="3"/>
  <c r="B702" i="3"/>
  <c r="B686" i="3"/>
  <c r="B670" i="3"/>
  <c r="B654" i="3"/>
  <c r="B638" i="3"/>
  <c r="B622" i="3"/>
  <c r="B606" i="3"/>
  <c r="B590" i="3"/>
  <c r="B574" i="3"/>
  <c r="B557" i="3"/>
  <c r="B536" i="3"/>
  <c r="B515" i="3"/>
  <c r="B493" i="3"/>
  <c r="B451" i="3"/>
  <c r="B387" i="3"/>
  <c r="B311" i="3"/>
  <c r="B226" i="3"/>
  <c r="B558" i="3"/>
  <c r="B542" i="3"/>
  <c r="B526" i="3"/>
  <c r="B510" i="3"/>
  <c r="B494" i="3"/>
  <c r="B478" i="3"/>
  <c r="B462" i="3"/>
  <c r="B446" i="3"/>
  <c r="B430" i="3"/>
  <c r="B414" i="3"/>
  <c r="B398" i="3"/>
  <c r="B382" i="3"/>
  <c r="B366" i="3"/>
  <c r="B347" i="3"/>
  <c r="B326" i="3"/>
  <c r="B304" i="3"/>
  <c r="B283" i="3"/>
  <c r="B262" i="3"/>
  <c r="B240" i="3"/>
  <c r="B219" i="3"/>
  <c r="B198" i="3"/>
  <c r="B176" i="3"/>
  <c r="B481" i="3"/>
  <c r="B465" i="3"/>
  <c r="B449" i="3"/>
  <c r="B433" i="3"/>
  <c r="B417" i="3"/>
  <c r="B401" i="3"/>
  <c r="B385" i="3"/>
  <c r="B369" i="3"/>
  <c r="B351" i="3"/>
  <c r="B330" i="3"/>
  <c r="B308" i="3"/>
  <c r="B287" i="3"/>
  <c r="B266" i="3"/>
  <c r="B244" i="3"/>
  <c r="B223" i="3"/>
  <c r="B202" i="3"/>
  <c r="B180" i="3"/>
  <c r="B468" i="3"/>
  <c r="B452" i="3"/>
  <c r="B436" i="3"/>
  <c r="B420" i="3"/>
  <c r="B404" i="3"/>
  <c r="B388" i="3"/>
  <c r="B372" i="3"/>
  <c r="B355" i="3"/>
  <c r="B334" i="3"/>
  <c r="B312" i="3"/>
  <c r="B291" i="3"/>
  <c r="B270" i="3"/>
  <c r="B248" i="3"/>
  <c r="B227" i="3"/>
  <c r="B206" i="3"/>
  <c r="B184" i="3"/>
  <c r="B353" i="3"/>
  <c r="B337" i="3"/>
  <c r="B321" i="3"/>
  <c r="B305" i="3"/>
  <c r="B289" i="3"/>
  <c r="B273" i="3"/>
  <c r="B257" i="3"/>
  <c r="B241" i="3"/>
  <c r="B225" i="3"/>
  <c r="B209" i="3"/>
  <c r="B193" i="3"/>
  <c r="B177" i="3"/>
  <c r="B506" i="3"/>
  <c r="B490" i="3"/>
  <c r="B474" i="3"/>
  <c r="B458" i="3"/>
  <c r="B442" i="3"/>
  <c r="B426" i="3"/>
  <c r="B410" i="3"/>
  <c r="B394" i="3"/>
  <c r="B378" i="3"/>
  <c r="B362" i="3"/>
  <c r="B342" i="3"/>
  <c r="B320" i="3"/>
  <c r="B299" i="3"/>
  <c r="B278" i="3"/>
  <c r="B256" i="3"/>
  <c r="B235" i="3"/>
  <c r="B214" i="3"/>
  <c r="B192" i="3"/>
  <c r="B171" i="3"/>
  <c r="B477" i="3"/>
  <c r="B461" i="3"/>
  <c r="B445" i="3"/>
  <c r="B429" i="3"/>
  <c r="B413" i="3"/>
  <c r="B397" i="3"/>
  <c r="B381" i="3"/>
  <c r="B365" i="3"/>
  <c r="B346" i="3"/>
  <c r="B324" i="3"/>
  <c r="B303" i="3"/>
  <c r="B282" i="3"/>
  <c r="B260" i="3"/>
  <c r="B239" i="3"/>
  <c r="B218" i="3"/>
  <c r="B196" i="3"/>
  <c r="B175" i="3"/>
  <c r="B480" i="3"/>
  <c r="B464" i="3"/>
  <c r="B448" i="3"/>
  <c r="B432" i="3"/>
  <c r="B416" i="3"/>
  <c r="B400" i="3"/>
  <c r="B384" i="3"/>
  <c r="B368" i="3"/>
  <c r="B350" i="3"/>
  <c r="B328" i="3"/>
  <c r="B307" i="3"/>
  <c r="B286" i="3"/>
  <c r="B264" i="3"/>
  <c r="B243" i="3"/>
  <c r="B222" i="3"/>
  <c r="B200" i="3"/>
  <c r="B179" i="3"/>
  <c r="B349" i="3"/>
  <c r="B333" i="3"/>
  <c r="B317" i="3"/>
  <c r="B301" i="3"/>
  <c r="B285" i="3"/>
  <c r="B269" i="3"/>
  <c r="B253" i="3"/>
  <c r="B237" i="3"/>
  <c r="B221" i="3"/>
  <c r="B205" i="3"/>
  <c r="B189" i="3"/>
  <c r="B173" i="3"/>
  <c r="B566" i="3"/>
  <c r="B547" i="3"/>
  <c r="B525" i="3"/>
  <c r="B504" i="3"/>
  <c r="B483" i="3"/>
  <c r="B419" i="3"/>
  <c r="B354" i="3"/>
  <c r="B268" i="3"/>
  <c r="B183" i="3"/>
  <c r="B550" i="3"/>
  <c r="B534" i="3"/>
  <c r="B518" i="3"/>
  <c r="B502" i="3"/>
  <c r="B486" i="3"/>
  <c r="B470" i="3"/>
  <c r="B454" i="3"/>
  <c r="B438" i="3"/>
  <c r="B422" i="3"/>
  <c r="B406" i="3"/>
  <c r="B390" i="3"/>
  <c r="B374" i="3"/>
  <c r="B358" i="3"/>
  <c r="B336" i="3"/>
  <c r="B315" i="3"/>
  <c r="B294" i="3"/>
  <c r="B272" i="3"/>
  <c r="B251" i="3"/>
  <c r="B230" i="3"/>
  <c r="B208" i="3"/>
  <c r="B187" i="3"/>
  <c r="B473" i="3"/>
  <c r="B457" i="3"/>
  <c r="B441" i="3"/>
  <c r="B425" i="3"/>
  <c r="B409" i="3"/>
  <c r="B393" i="3"/>
  <c r="B377" i="3"/>
  <c r="B361" i="3"/>
  <c r="B340" i="3"/>
  <c r="B319" i="3"/>
  <c r="B298" i="3"/>
  <c r="B276" i="3"/>
  <c r="B255" i="3"/>
  <c r="B234" i="3"/>
  <c r="B212" i="3"/>
  <c r="B191" i="3"/>
  <c r="B170" i="3"/>
  <c r="B476" i="3"/>
  <c r="B460" i="3"/>
  <c r="B444" i="3"/>
  <c r="B428" i="3"/>
  <c r="B412" i="3"/>
  <c r="B396" i="3"/>
  <c r="B380" i="3"/>
  <c r="B364" i="3"/>
  <c r="B344" i="3"/>
  <c r="B323" i="3"/>
  <c r="B302" i="3"/>
  <c r="B280" i="3"/>
  <c r="B259" i="3"/>
  <c r="B238" i="3"/>
  <c r="B216" i="3"/>
  <c r="B195" i="3"/>
  <c r="B174" i="3"/>
  <c r="B345" i="3"/>
  <c r="B329" i="3"/>
  <c r="B313" i="3"/>
  <c r="B297" i="3"/>
  <c r="B281" i="3"/>
  <c r="B265" i="3"/>
  <c r="B249" i="3"/>
  <c r="B233" i="3"/>
  <c r="B217" i="3"/>
  <c r="B201" i="3"/>
  <c r="B185" i="3"/>
  <c r="B169" i="3"/>
  <c r="B158" i="3"/>
  <c r="B150" i="3"/>
  <c r="B148" i="3"/>
  <c r="B154" i="3"/>
  <c r="B160" i="3"/>
  <c r="B161" i="3"/>
  <c r="B145" i="3"/>
  <c r="B155" i="3"/>
  <c r="B162" i="3"/>
  <c r="B168" i="3"/>
  <c r="B165" i="3"/>
  <c r="B149" i="3"/>
  <c r="B159" i="3"/>
  <c r="B146" i="3"/>
  <c r="B152" i="3"/>
  <c r="B157" i="3"/>
  <c r="B167" i="3"/>
  <c r="B151" i="3"/>
  <c r="B156" i="3"/>
  <c r="B166" i="3"/>
  <c r="B164" i="3"/>
  <c r="B144" i="3"/>
  <c r="B153" i="3"/>
  <c r="B163" i="3"/>
  <c r="B147" i="3"/>
  <c r="B134" i="3"/>
  <c r="B126" i="3"/>
  <c r="B122" i="3"/>
  <c r="B128" i="3"/>
  <c r="B129" i="3"/>
  <c r="B139" i="3"/>
  <c r="B123" i="3"/>
  <c r="B142" i="3"/>
  <c r="B127" i="3"/>
  <c r="B140" i="3"/>
  <c r="B120" i="3"/>
  <c r="B141" i="3"/>
  <c r="B125" i="3"/>
  <c r="B135" i="3"/>
  <c r="B119" i="3"/>
  <c r="B124" i="3"/>
  <c r="B130" i="3"/>
  <c r="B136" i="3"/>
  <c r="B133" i="3"/>
  <c r="B143" i="3"/>
  <c r="B132" i="3"/>
  <c r="B138" i="3"/>
  <c r="B137" i="3"/>
  <c r="B121" i="3"/>
  <c r="B131" i="3"/>
  <c r="B110" i="3"/>
  <c r="B102" i="3"/>
  <c r="B116" i="3"/>
  <c r="B96" i="3"/>
  <c r="B113" i="3"/>
  <c r="B97" i="3"/>
  <c r="B107" i="3"/>
  <c r="B118" i="3"/>
  <c r="B104" i="3"/>
  <c r="B101" i="3"/>
  <c r="B111" i="3"/>
  <c r="B94" i="3"/>
  <c r="B108" i="3"/>
  <c r="B114" i="3"/>
  <c r="B109" i="3"/>
  <c r="B103" i="3"/>
  <c r="B98" i="3"/>
  <c r="B117" i="3"/>
  <c r="B95" i="3"/>
  <c r="B100" i="3"/>
  <c r="B106" i="3"/>
  <c r="B112" i="3"/>
  <c r="B105" i="3"/>
  <c r="B115" i="3"/>
  <c r="B99" i="3"/>
  <c r="B69" i="3"/>
  <c r="B84" i="3"/>
  <c r="B90" i="3"/>
  <c r="B81" i="3"/>
  <c r="B91" i="3"/>
  <c r="B75" i="3"/>
  <c r="B92" i="3"/>
  <c r="B85" i="3"/>
  <c r="B79" i="3"/>
  <c r="B86" i="3"/>
  <c r="B78" i="3"/>
  <c r="B70" i="3"/>
  <c r="B76" i="3"/>
  <c r="B82" i="3"/>
  <c r="B88" i="3"/>
  <c r="B93" i="3"/>
  <c r="B77" i="3"/>
  <c r="B87" i="3"/>
  <c r="B71" i="3"/>
  <c r="B72" i="3"/>
  <c r="B74" i="3"/>
  <c r="B80" i="3"/>
  <c r="B89" i="3"/>
  <c r="B73" i="3"/>
  <c r="B83" i="3"/>
  <c r="B52" i="3"/>
  <c r="B58" i="3"/>
  <c r="B26" i="3"/>
  <c r="B64" i="3"/>
  <c r="B32" i="3"/>
  <c r="B65" i="3"/>
  <c r="B49" i="3"/>
  <c r="B33" i="3"/>
  <c r="B20" i="3"/>
  <c r="B59" i="3"/>
  <c r="B43" i="3"/>
  <c r="B27" i="3"/>
  <c r="B54" i="3"/>
  <c r="B60" i="3"/>
  <c r="B66" i="3"/>
  <c r="B53" i="3"/>
  <c r="B47" i="3"/>
  <c r="B44" i="3"/>
  <c r="B50" i="3"/>
  <c r="B56" i="3"/>
  <c r="B61" i="3"/>
  <c r="B45" i="3"/>
  <c r="B55" i="3"/>
  <c r="B63" i="3"/>
  <c r="B46" i="3"/>
  <c r="B62" i="3"/>
  <c r="B68" i="3"/>
  <c r="B48" i="3"/>
  <c r="B57" i="3"/>
  <c r="B67" i="3"/>
  <c r="B51" i="3"/>
  <c r="B24" i="3"/>
  <c r="B29" i="3"/>
  <c r="B39" i="3"/>
  <c r="B23" i="3"/>
  <c r="B38" i="3"/>
  <c r="B36" i="3"/>
  <c r="B42" i="3"/>
  <c r="B22" i="3"/>
  <c r="B41" i="3"/>
  <c r="B25" i="3"/>
  <c r="B35" i="3"/>
  <c r="B30" i="3"/>
  <c r="B28" i="3"/>
  <c r="B34" i="3"/>
  <c r="B40" i="3"/>
  <c r="B37" i="3"/>
  <c r="B21" i="3"/>
  <c r="B31" i="3"/>
  <c r="D12" i="3"/>
  <c r="B19" i="3"/>
  <c r="D19" i="3"/>
  <c r="B18" i="3"/>
  <c r="H78" i="1"/>
  <c r="H81" i="1"/>
  <c r="H79" i="1"/>
  <c r="H43" i="1"/>
  <c r="H40" i="1"/>
  <c r="H49" i="1"/>
  <c r="H45" i="1"/>
  <c r="H48" i="1"/>
  <c r="H44" i="1"/>
  <c r="H56" i="1"/>
  <c r="H52" i="1"/>
  <c r="H57" i="1"/>
  <c r="H53" i="1"/>
  <c r="I33" i="1"/>
  <c r="H58" i="1"/>
  <c r="E19" i="3"/>
  <c r="C34" i="1"/>
  <c r="D34" i="1" a="1"/>
  <c r="D34" i="1"/>
  <c r="I34" i="1"/>
  <c r="H59" i="1"/>
  <c r="C20" i="3"/>
  <c r="D20" i="3"/>
  <c r="E20" i="3"/>
  <c r="C35" i="1"/>
  <c r="D35" i="1" a="1"/>
  <c r="D35" i="1"/>
  <c r="I35" i="1"/>
  <c r="H60" i="1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36" i="1"/>
  <c r="H61" i="1"/>
  <c r="C28" i="3"/>
  <c r="D28" i="3"/>
  <c r="E28" i="3"/>
  <c r="H62" i="1"/>
  <c r="D36" i="1" a="1"/>
  <c r="D36" i="1"/>
  <c r="I36" i="1"/>
  <c r="C29" i="3"/>
  <c r="D29" i="3"/>
  <c r="E29" i="3"/>
  <c r="C37" i="1"/>
  <c r="H63" i="1"/>
  <c r="C30" i="3"/>
  <c r="D30" i="3"/>
  <c r="E30" i="3"/>
  <c r="H64" i="1"/>
  <c r="D37" i="1" a="1"/>
  <c r="D37" i="1"/>
  <c r="I37" i="1"/>
  <c r="C31" i="3"/>
  <c r="D31" i="3"/>
  <c r="E31" i="3"/>
  <c r="C38" i="1"/>
  <c r="H65" i="1"/>
  <c r="C32" i="3"/>
  <c r="D32" i="3"/>
  <c r="E32" i="3"/>
  <c r="H66" i="1"/>
  <c r="D38" i="1" a="1"/>
  <c r="D38" i="1"/>
  <c r="I38" i="1"/>
  <c r="C33" i="3"/>
  <c r="D33" i="3"/>
  <c r="E33" i="3"/>
  <c r="C39" i="1"/>
  <c r="H67" i="1"/>
  <c r="C34" i="3"/>
  <c r="D34" i="3"/>
  <c r="E34" i="3"/>
  <c r="H68" i="1"/>
  <c r="D39" i="1" a="1"/>
  <c r="D39" i="1"/>
  <c r="I39" i="1"/>
  <c r="C35" i="3"/>
  <c r="D35" i="3"/>
  <c r="E35" i="3"/>
  <c r="C40" i="1"/>
  <c r="H69" i="1"/>
  <c r="C36" i="3"/>
  <c r="D36" i="3"/>
  <c r="E36" i="3"/>
  <c r="H70" i="1"/>
  <c r="D40" i="1" a="1"/>
  <c r="D40" i="1"/>
  <c r="I40" i="1"/>
  <c r="C37" i="3"/>
  <c r="D37" i="3"/>
  <c r="E37" i="3"/>
  <c r="C41" i="1"/>
  <c r="H71" i="1"/>
  <c r="C38" i="3"/>
  <c r="D38" i="3"/>
  <c r="E38" i="3"/>
  <c r="H72" i="1"/>
  <c r="D41" i="1" a="1"/>
  <c r="D41" i="1"/>
  <c r="C39" i="3"/>
  <c r="D39" i="3"/>
  <c r="E39" i="3"/>
  <c r="H73" i="1"/>
  <c r="I41" i="1"/>
  <c r="C40" i="3"/>
  <c r="D40" i="3"/>
  <c r="E40" i="3"/>
  <c r="C42" i="1"/>
  <c r="D42" i="1" a="1"/>
  <c r="D42" i="1"/>
  <c r="H74" i="1"/>
  <c r="C41" i="3"/>
  <c r="D41" i="3"/>
  <c r="E41" i="3"/>
  <c r="H75" i="1"/>
  <c r="I42" i="1"/>
  <c r="C42" i="3"/>
  <c r="D42" i="3"/>
  <c r="E42" i="3"/>
  <c r="C43" i="1"/>
  <c r="D43" i="1" a="1"/>
  <c r="D43" i="1"/>
  <c r="H76" i="1"/>
  <c r="C43" i="3"/>
  <c r="D43" i="3"/>
  <c r="E43" i="3"/>
  <c r="H77" i="1"/>
  <c r="I43" i="1"/>
  <c r="C44" i="3"/>
  <c r="D44" i="3"/>
  <c r="E44" i="3"/>
  <c r="C44" i="1"/>
  <c r="D44" i="1" a="1"/>
  <c r="D44" i="1"/>
  <c r="C45" i="3"/>
  <c r="D45" i="3"/>
  <c r="E45" i="3"/>
  <c r="I44" i="1"/>
  <c r="C46" i="3"/>
  <c r="D46" i="3"/>
  <c r="E46" i="3"/>
  <c r="C45" i="1"/>
  <c r="D45" i="1" a="1"/>
  <c r="D45" i="1"/>
  <c r="C47" i="3"/>
  <c r="D47" i="3"/>
  <c r="E47" i="3"/>
  <c r="I45" i="1"/>
  <c r="C48" i="3"/>
  <c r="D48" i="3"/>
  <c r="E48" i="3"/>
  <c r="C46" i="1"/>
  <c r="D46" i="1" a="1"/>
  <c r="D46" i="1"/>
  <c r="I46" i="1"/>
  <c r="C49" i="3"/>
  <c r="D49" i="3"/>
  <c r="E49" i="3"/>
  <c r="C47" i="1"/>
  <c r="D47" i="1" a="1"/>
  <c r="D47" i="1"/>
  <c r="I47" i="1"/>
  <c r="C50" i="3"/>
  <c r="D50" i="3"/>
  <c r="E50" i="3"/>
  <c r="C48" i="1"/>
  <c r="D48" i="1" a="1"/>
  <c r="D48" i="1"/>
  <c r="I48" i="1"/>
  <c r="C51" i="3"/>
  <c r="D51" i="3"/>
  <c r="E51" i="3"/>
  <c r="C49" i="1"/>
  <c r="D49" i="1" a="1"/>
  <c r="D49" i="1"/>
  <c r="I49" i="1"/>
  <c r="C52" i="3"/>
  <c r="D52" i="3"/>
  <c r="E52" i="3"/>
  <c r="C50" i="1"/>
  <c r="D50" i="1" a="1"/>
  <c r="D50" i="1"/>
  <c r="I50" i="1"/>
  <c r="C53" i="3"/>
  <c r="D53" i="3"/>
  <c r="E53" i="3"/>
  <c r="C51" i="1"/>
  <c r="D51" i="1" a="1"/>
  <c r="D51" i="1"/>
  <c r="I51" i="1"/>
  <c r="C54" i="3"/>
  <c r="D54" i="3"/>
  <c r="E54" i="3"/>
  <c r="C52" i="1"/>
  <c r="D52" i="1" a="1"/>
  <c r="D52" i="1"/>
  <c r="I52" i="1"/>
  <c r="C55" i="3"/>
  <c r="D55" i="3"/>
  <c r="E55" i="3"/>
  <c r="C53" i="1"/>
  <c r="D53" i="1" a="1"/>
  <c r="D53" i="1"/>
  <c r="I53" i="1"/>
  <c r="C56" i="3"/>
  <c r="D56" i="3"/>
  <c r="E56" i="3"/>
  <c r="C54" i="1"/>
  <c r="D54" i="1" a="1"/>
  <c r="D54" i="1"/>
  <c r="I54" i="1"/>
  <c r="C57" i="3"/>
  <c r="D57" i="3"/>
  <c r="E57" i="3"/>
  <c r="C55" i="1"/>
  <c r="D55" i="1" a="1"/>
  <c r="D55" i="1"/>
  <c r="I55" i="1"/>
  <c r="C58" i="3"/>
  <c r="D58" i="3"/>
  <c r="E58" i="3"/>
  <c r="C56" i="1"/>
  <c r="D56" i="1" a="1"/>
  <c r="D56" i="1"/>
  <c r="I56" i="1"/>
  <c r="C59" i="3"/>
  <c r="D59" i="3"/>
  <c r="E59" i="3"/>
  <c r="C57" i="1"/>
  <c r="D57" i="1" a="1"/>
  <c r="D57" i="1"/>
  <c r="I57" i="1"/>
  <c r="C60" i="3"/>
  <c r="D60" i="3"/>
  <c r="E60" i="3"/>
  <c r="C58" i="1"/>
  <c r="D58" i="1" a="1"/>
  <c r="D58" i="1"/>
  <c r="I58" i="1"/>
  <c r="C61" i="3"/>
  <c r="D61" i="3"/>
  <c r="E61" i="3"/>
  <c r="C59" i="1"/>
  <c r="D59" i="1" a="1"/>
  <c r="D59" i="1"/>
  <c r="I59" i="1"/>
  <c r="C62" i="3"/>
  <c r="D62" i="3"/>
  <c r="E62" i="3"/>
  <c r="C60" i="1"/>
  <c r="D60" i="1" a="1"/>
  <c r="D60" i="1"/>
  <c r="I60" i="1"/>
  <c r="C63" i="3"/>
  <c r="D63" i="3"/>
  <c r="E63" i="3"/>
  <c r="C61" i="1"/>
  <c r="D61" i="1" a="1"/>
  <c r="D61" i="1"/>
  <c r="I61" i="1"/>
  <c r="C64" i="3"/>
  <c r="D64" i="3"/>
  <c r="E64" i="3"/>
  <c r="C62" i="1"/>
  <c r="D62" i="1" a="1"/>
  <c r="D62" i="1"/>
  <c r="I62" i="1"/>
  <c r="C65" i="3"/>
  <c r="D65" i="3"/>
  <c r="E65" i="3"/>
  <c r="C63" i="1"/>
  <c r="D63" i="1" a="1"/>
  <c r="D63" i="1"/>
  <c r="I63" i="1"/>
  <c r="C66" i="3"/>
  <c r="D66" i="3"/>
  <c r="E66" i="3"/>
  <c r="C64" i="1"/>
  <c r="D64" i="1" a="1"/>
  <c r="D64" i="1"/>
  <c r="I64" i="1"/>
  <c r="C67" i="3"/>
  <c r="D67" i="3"/>
  <c r="E67" i="3"/>
  <c r="C65" i="1"/>
  <c r="D65" i="1" a="1"/>
  <c r="D65" i="1"/>
  <c r="I65" i="1"/>
  <c r="C68" i="3"/>
  <c r="D68" i="3"/>
  <c r="E68" i="3"/>
  <c r="C66" i="1"/>
  <c r="D66" i="1" a="1"/>
  <c r="D66" i="1"/>
  <c r="I66" i="1"/>
  <c r="C69" i="3"/>
  <c r="D69" i="3"/>
  <c r="E69" i="3"/>
  <c r="C67" i="1"/>
  <c r="D67" i="1" a="1"/>
  <c r="D67" i="1"/>
  <c r="I67" i="1"/>
  <c r="C70" i="3"/>
  <c r="D70" i="3"/>
  <c r="E70" i="3"/>
  <c r="C68" i="1"/>
  <c r="D68" i="1" a="1"/>
  <c r="D68" i="1"/>
  <c r="I68" i="1"/>
  <c r="C71" i="3"/>
  <c r="D71" i="3"/>
  <c r="E71" i="3"/>
  <c r="C69" i="1"/>
  <c r="D69" i="1" a="1"/>
  <c r="D69" i="1"/>
  <c r="I69" i="1"/>
  <c r="C72" i="3"/>
  <c r="D72" i="3"/>
  <c r="E72" i="3"/>
  <c r="C70" i="1"/>
  <c r="D70" i="1" a="1"/>
  <c r="D70" i="1"/>
  <c r="I70" i="1"/>
  <c r="C73" i="3"/>
  <c r="D73" i="3"/>
  <c r="E73" i="3"/>
  <c r="C71" i="1"/>
  <c r="D71" i="1" a="1"/>
  <c r="D71" i="1"/>
  <c r="I71" i="1"/>
  <c r="C74" i="3"/>
  <c r="D74" i="3"/>
  <c r="E74" i="3"/>
  <c r="C72" i="1"/>
  <c r="D72" i="1" a="1"/>
  <c r="D72" i="1"/>
  <c r="I72" i="1"/>
  <c r="C75" i="3"/>
  <c r="D75" i="3"/>
  <c r="E75" i="3"/>
  <c r="C73" i="1"/>
  <c r="D73" i="1" a="1"/>
  <c r="D73" i="1"/>
  <c r="I73" i="1"/>
  <c r="C76" i="3"/>
  <c r="D76" i="3"/>
  <c r="E76" i="3"/>
  <c r="C74" i="1"/>
  <c r="D74" i="1" a="1"/>
  <c r="D74" i="1"/>
  <c r="I74" i="1"/>
  <c r="C77" i="3"/>
  <c r="D77" i="3"/>
  <c r="E77" i="3"/>
  <c r="C75" i="1"/>
  <c r="D75" i="1" a="1"/>
  <c r="D75" i="1"/>
  <c r="C78" i="3"/>
  <c r="D78" i="3"/>
  <c r="E78" i="3"/>
  <c r="I75" i="1"/>
  <c r="C79" i="3"/>
  <c r="D79" i="3"/>
  <c r="E79" i="3"/>
  <c r="C76" i="1"/>
  <c r="D76" i="1" a="1"/>
  <c r="D76" i="1"/>
  <c r="I76" i="1"/>
  <c r="C80" i="3"/>
  <c r="D80" i="3"/>
  <c r="E80" i="3"/>
  <c r="C77" i="1"/>
  <c r="D77" i="1" a="1"/>
  <c r="D77" i="1"/>
  <c r="I77" i="1"/>
  <c r="C78" i="1"/>
  <c r="C81" i="3"/>
  <c r="D81" i="3"/>
  <c r="E81" i="3"/>
  <c r="D78" i="1" a="1"/>
  <c r="D78" i="1"/>
  <c r="I78" i="1"/>
  <c r="C82" i="3"/>
  <c r="D82" i="3"/>
  <c r="E82" i="3"/>
  <c r="C79" i="1"/>
  <c r="D79" i="1" a="1"/>
  <c r="D79" i="1"/>
  <c r="I79" i="1"/>
  <c r="C83" i="3"/>
  <c r="D83" i="3"/>
  <c r="E83" i="3"/>
  <c r="C80" i="1"/>
  <c r="D80" i="1" a="1"/>
  <c r="D80" i="1"/>
  <c r="I80" i="1"/>
  <c r="C84" i="3"/>
  <c r="D84" i="3"/>
  <c r="E84" i="3"/>
  <c r="C81" i="1"/>
  <c r="D81" i="1" a="1"/>
  <c r="D81" i="1"/>
  <c r="I81" i="1"/>
  <c r="C85" i="3"/>
  <c r="D85" i="3"/>
  <c r="E85" i="3"/>
  <c r="C82" i="1"/>
  <c r="D82" i="1" a="1"/>
  <c r="D82" i="1"/>
  <c r="I82" i="1"/>
  <c r="C86" i="3"/>
  <c r="D86" i="3"/>
  <c r="E86" i="3"/>
  <c r="C83" i="1"/>
  <c r="D83" i="1" a="1"/>
  <c r="D83" i="1"/>
  <c r="I83" i="1"/>
  <c r="C87" i="3"/>
  <c r="D87" i="3"/>
  <c r="E87" i="3"/>
  <c r="C84" i="1"/>
  <c r="D84" i="1" a="1"/>
  <c r="D84" i="1"/>
  <c r="I84" i="1"/>
  <c r="C88" i="3"/>
  <c r="D88" i="3"/>
  <c r="E88" i="3"/>
  <c r="C85" i="1"/>
  <c r="D85" i="1" a="1"/>
  <c r="D85" i="1"/>
  <c r="I85" i="1"/>
  <c r="C89" i="3"/>
  <c r="D89" i="3"/>
  <c r="E89" i="3"/>
  <c r="C86" i="1"/>
  <c r="D86" i="1" a="1"/>
  <c r="D86" i="1"/>
  <c r="I86" i="1"/>
  <c r="C90" i="3"/>
  <c r="D90" i="3"/>
  <c r="E90" i="3"/>
  <c r="C87" i="1"/>
  <c r="D87" i="1" a="1"/>
  <c r="D87" i="1"/>
  <c r="C91" i="3"/>
  <c r="D91" i="3"/>
  <c r="E91" i="3"/>
  <c r="I87" i="1"/>
  <c r="D88" i="1" a="1"/>
  <c r="D88" i="1"/>
  <c r="I88" i="1"/>
  <c r="C92" i="3"/>
  <c r="D92" i="3"/>
  <c r="E92" i="3"/>
  <c r="G8" i="1"/>
  <c r="B5" i="1"/>
  <c r="D89" i="1" a="1"/>
  <c r="D89" i="1"/>
  <c r="I89" i="1"/>
  <c r="C93" i="3"/>
  <c r="D93" i="3"/>
  <c r="E93" i="3"/>
  <c r="D90" i="1" a="1"/>
  <c r="D90" i="1"/>
  <c r="I90" i="1"/>
  <c r="C94" i="3"/>
  <c r="D94" i="3"/>
  <c r="E94" i="3"/>
  <c r="D91" i="1" a="1"/>
  <c r="D91" i="1"/>
  <c r="C95" i="3"/>
  <c r="D95" i="3"/>
  <c r="E95" i="3"/>
  <c r="I91" i="1"/>
  <c r="D92" i="1" a="1"/>
  <c r="D92" i="1"/>
  <c r="I92" i="1"/>
  <c r="C96" i="3"/>
  <c r="D96" i="3"/>
  <c r="E96" i="3"/>
  <c r="D93" i="1" a="1"/>
  <c r="D93" i="1"/>
  <c r="I93" i="1"/>
  <c r="C97" i="3"/>
  <c r="D97" i="3"/>
  <c r="E97" i="3"/>
  <c r="D94" i="1" a="1"/>
  <c r="D94" i="1"/>
  <c r="I94" i="1"/>
  <c r="C98" i="3"/>
  <c r="D98" i="3"/>
  <c r="E98" i="3"/>
  <c r="D95" i="1" a="1"/>
  <c r="D95" i="1"/>
  <c r="I95" i="1"/>
  <c r="C99" i="3"/>
  <c r="D99" i="3"/>
  <c r="E99" i="3"/>
  <c r="D96" i="1" a="1"/>
  <c r="D96" i="1"/>
  <c r="I96" i="1"/>
  <c r="C100" i="3"/>
  <c r="D100" i="3"/>
  <c r="E100" i="3"/>
  <c r="D97" i="1" a="1"/>
  <c r="D97" i="1"/>
  <c r="I97" i="1"/>
  <c r="C101" i="3"/>
  <c r="D101" i="3"/>
  <c r="E101" i="3"/>
  <c r="D98" i="1" a="1"/>
  <c r="D98" i="1"/>
  <c r="I98" i="1"/>
  <c r="C102" i="3"/>
  <c r="D102" i="3"/>
  <c r="E102" i="3"/>
  <c r="D99" i="1" a="1"/>
  <c r="D99" i="1"/>
  <c r="I99" i="1"/>
  <c r="C103" i="3"/>
  <c r="D103" i="3"/>
  <c r="E103" i="3"/>
  <c r="D100" i="1" a="1"/>
  <c r="D100" i="1"/>
  <c r="I100" i="1"/>
  <c r="C104" i="3"/>
  <c r="D104" i="3"/>
  <c r="E104" i="3"/>
  <c r="D101" i="1" a="1"/>
  <c r="D101" i="1"/>
  <c r="I101" i="1"/>
  <c r="C105" i="3"/>
  <c r="D105" i="3"/>
  <c r="E105" i="3"/>
  <c r="D102" i="1" a="1"/>
  <c r="D102" i="1"/>
  <c r="I102" i="1"/>
  <c r="C106" i="3"/>
  <c r="D106" i="3"/>
  <c r="E106" i="3"/>
  <c r="D103" i="1" a="1"/>
  <c r="D103" i="1"/>
  <c r="I103" i="1"/>
  <c r="C107" i="3"/>
  <c r="D107" i="3"/>
  <c r="E107" i="3"/>
  <c r="D104" i="1" a="1"/>
  <c r="D104" i="1"/>
  <c r="I104" i="1"/>
  <c r="C108" i="3"/>
  <c r="D108" i="3"/>
  <c r="E108" i="3"/>
  <c r="D105" i="1" a="1"/>
  <c r="D105" i="1"/>
  <c r="I105" i="1"/>
  <c r="C109" i="3"/>
  <c r="D109" i="3"/>
  <c r="E109" i="3"/>
  <c r="D106" i="1" a="1"/>
  <c r="D106" i="1"/>
  <c r="I106" i="1"/>
  <c r="C110" i="3"/>
  <c r="D110" i="3"/>
  <c r="E110" i="3"/>
  <c r="D107" i="1" a="1"/>
  <c r="D107" i="1"/>
  <c r="I107" i="1"/>
  <c r="C111" i="3"/>
  <c r="D111" i="3"/>
  <c r="E111" i="3"/>
  <c r="D108" i="1" a="1"/>
  <c r="D108" i="1"/>
  <c r="I108" i="1"/>
  <c r="C112" i="3"/>
  <c r="D112" i="3"/>
  <c r="E112" i="3"/>
  <c r="D109" i="1" a="1"/>
  <c r="D109" i="1"/>
  <c r="I109" i="1"/>
  <c r="C113" i="3"/>
  <c r="D113" i="3"/>
  <c r="E113" i="3"/>
  <c r="D110" i="1" a="1"/>
  <c r="D110" i="1"/>
  <c r="I110" i="1"/>
  <c r="C114" i="3"/>
  <c r="D114" i="3"/>
  <c r="E114" i="3"/>
  <c r="D111" i="1" a="1"/>
  <c r="D111" i="1"/>
  <c r="I111" i="1"/>
  <c r="C115" i="3"/>
  <c r="D115" i="3"/>
  <c r="E115" i="3"/>
  <c r="D112" i="1" a="1"/>
  <c r="D112" i="1"/>
  <c r="I112" i="1"/>
  <c r="C116" i="3"/>
  <c r="D116" i="3"/>
  <c r="E116" i="3"/>
  <c r="D113" i="1" a="1"/>
  <c r="D113" i="1"/>
  <c r="I113" i="1"/>
  <c r="C117" i="3"/>
  <c r="D117" i="3"/>
  <c r="E117" i="3"/>
  <c r="D114" i="1" a="1"/>
  <c r="D114" i="1"/>
  <c r="I114" i="1"/>
  <c r="C118" i="3"/>
  <c r="D118" i="3"/>
  <c r="E118" i="3"/>
  <c r="D115" i="1" a="1"/>
  <c r="D115" i="1"/>
  <c r="I115" i="1"/>
  <c r="C119" i="3"/>
  <c r="D119" i="3"/>
  <c r="E119" i="3"/>
  <c r="D116" i="1" a="1"/>
  <c r="D116" i="1"/>
  <c r="I116" i="1"/>
  <c r="C120" i="3"/>
  <c r="D120" i="3"/>
  <c r="E120" i="3"/>
  <c r="D117" i="1" a="1"/>
  <c r="D117" i="1"/>
  <c r="I117" i="1"/>
  <c r="C121" i="3"/>
  <c r="D121" i="3"/>
  <c r="E121" i="3"/>
  <c r="D118" i="1" a="1"/>
  <c r="D118" i="1"/>
  <c r="I118" i="1"/>
  <c r="C122" i="3"/>
  <c r="D122" i="3"/>
  <c r="E122" i="3"/>
  <c r="D119" i="1" a="1"/>
  <c r="D119" i="1"/>
  <c r="I119" i="1"/>
  <c r="C123" i="3"/>
  <c r="D123" i="3"/>
  <c r="E123" i="3"/>
  <c r="D120" i="1" a="1"/>
  <c r="D120" i="1"/>
  <c r="I120" i="1"/>
  <c r="C124" i="3"/>
  <c r="D124" i="3"/>
  <c r="E124" i="3"/>
  <c r="D121" i="1" a="1"/>
  <c r="D121" i="1"/>
  <c r="I121" i="1"/>
  <c r="C125" i="3"/>
  <c r="D125" i="3"/>
  <c r="E125" i="3"/>
  <c r="D122" i="1" a="1"/>
  <c r="D122" i="1"/>
  <c r="I122" i="1"/>
  <c r="C126" i="3"/>
  <c r="D126" i="3"/>
  <c r="E126" i="3"/>
  <c r="D123" i="1" a="1"/>
  <c r="D123" i="1"/>
  <c r="I123" i="1"/>
  <c r="C127" i="3"/>
  <c r="D127" i="3"/>
  <c r="E127" i="3"/>
  <c r="D124" i="1" a="1"/>
  <c r="D124" i="1"/>
  <c r="I124" i="1"/>
  <c r="C128" i="3"/>
  <c r="D128" i="3"/>
  <c r="E128" i="3"/>
  <c r="D125" i="1" a="1"/>
  <c r="D125" i="1"/>
  <c r="I125" i="1"/>
  <c r="C129" i="3"/>
  <c r="D129" i="3"/>
  <c r="E129" i="3"/>
  <c r="D126" i="1" a="1"/>
  <c r="D126" i="1"/>
  <c r="I126" i="1"/>
  <c r="C130" i="3"/>
  <c r="D130" i="3"/>
  <c r="E130" i="3"/>
  <c r="D127" i="1" a="1"/>
  <c r="D127" i="1"/>
  <c r="I127" i="1"/>
  <c r="C131" i="3"/>
  <c r="D131" i="3"/>
  <c r="E131" i="3"/>
  <c r="D128" i="1" a="1"/>
  <c r="D128" i="1"/>
  <c r="I128" i="1"/>
  <c r="C132" i="3"/>
  <c r="D132" i="3"/>
  <c r="E132" i="3"/>
  <c r="D129" i="1" a="1"/>
  <c r="D129" i="1"/>
  <c r="I129" i="1"/>
  <c r="C133" i="3"/>
  <c r="D133" i="3"/>
  <c r="E133" i="3"/>
  <c r="D130" i="1" a="1"/>
  <c r="D130" i="1"/>
  <c r="I130" i="1"/>
  <c r="C134" i="3"/>
  <c r="D134" i="3"/>
  <c r="E134" i="3"/>
  <c r="D131" i="1" a="1"/>
  <c r="D131" i="1"/>
  <c r="I131" i="1"/>
  <c r="C135" i="3"/>
  <c r="D135" i="3"/>
  <c r="E135" i="3"/>
  <c r="D132" i="1" a="1"/>
  <c r="D132" i="1"/>
  <c r="I132" i="1"/>
  <c r="C136" i="3"/>
  <c r="D136" i="3"/>
  <c r="E136" i="3"/>
  <c r="D133" i="1" a="1"/>
  <c r="D133" i="1"/>
  <c r="I133" i="1"/>
  <c r="C137" i="3"/>
  <c r="D137" i="3"/>
  <c r="E137" i="3"/>
  <c r="D134" i="1" a="1"/>
  <c r="D134" i="1"/>
  <c r="I134" i="1"/>
  <c r="C138" i="3"/>
  <c r="D138" i="3"/>
  <c r="E138" i="3"/>
  <c r="D135" i="1" a="1"/>
  <c r="D135" i="1"/>
  <c r="I135" i="1"/>
  <c r="C139" i="3"/>
  <c r="D139" i="3"/>
  <c r="E139" i="3"/>
  <c r="D136" i="1" a="1"/>
  <c r="D136" i="1"/>
  <c r="I136" i="1"/>
  <c r="C140" i="3"/>
  <c r="D140" i="3"/>
  <c r="E140" i="3"/>
  <c r="D137" i="1" a="1"/>
  <c r="D137" i="1"/>
  <c r="I137" i="1"/>
  <c r="C141" i="3"/>
  <c r="D141" i="3"/>
  <c r="E141" i="3"/>
  <c r="D138" i="1" a="1"/>
  <c r="D138" i="1"/>
  <c r="I138" i="1"/>
  <c r="C142" i="3"/>
  <c r="D142" i="3"/>
  <c r="E142" i="3"/>
  <c r="D139" i="1" a="1"/>
  <c r="D139" i="1"/>
  <c r="I139" i="1"/>
  <c r="C143" i="3"/>
  <c r="D143" i="3"/>
  <c r="E143" i="3"/>
  <c r="D140" i="1" a="1"/>
  <c r="D140" i="1"/>
  <c r="I140" i="1"/>
  <c r="C144" i="3"/>
  <c r="D144" i="3"/>
  <c r="E144" i="3"/>
  <c r="D141" i="1" a="1"/>
  <c r="D141" i="1"/>
  <c r="I141" i="1"/>
  <c r="C145" i="3"/>
  <c r="D145" i="3"/>
  <c r="E145" i="3"/>
  <c r="D142" i="1" a="1"/>
  <c r="D142" i="1"/>
  <c r="I142" i="1"/>
  <c r="C146" i="3"/>
  <c r="D146" i="3"/>
  <c r="E146" i="3"/>
  <c r="D143" i="1" a="1"/>
  <c r="D143" i="1"/>
  <c r="I143" i="1"/>
  <c r="C147" i="3"/>
  <c r="D147" i="3"/>
  <c r="E147" i="3"/>
  <c r="D144" i="1" a="1"/>
  <c r="D144" i="1"/>
  <c r="I144" i="1"/>
  <c r="C148" i="3"/>
  <c r="D148" i="3"/>
  <c r="E148" i="3"/>
  <c r="D145" i="1" a="1"/>
  <c r="D145" i="1"/>
  <c r="I145" i="1"/>
  <c r="C149" i="3"/>
  <c r="D149" i="3"/>
  <c r="E149" i="3"/>
  <c r="D146" i="1" a="1"/>
  <c r="D146" i="1"/>
  <c r="I146" i="1"/>
  <c r="C150" i="3"/>
  <c r="D150" i="3"/>
  <c r="E150" i="3"/>
  <c r="D147" i="1" a="1"/>
  <c r="D147" i="1"/>
  <c r="I147" i="1"/>
  <c r="C151" i="3"/>
  <c r="D151" i="3"/>
  <c r="E151" i="3"/>
  <c r="D148" i="1" a="1"/>
  <c r="D148" i="1"/>
  <c r="I148" i="1"/>
  <c r="C152" i="3"/>
  <c r="D152" i="3"/>
  <c r="E152" i="3"/>
  <c r="D149" i="1" a="1"/>
  <c r="D149" i="1"/>
  <c r="I149" i="1"/>
  <c r="C153" i="3"/>
  <c r="D153" i="3"/>
  <c r="E153" i="3"/>
  <c r="D150" i="1" a="1"/>
  <c r="D150" i="1"/>
  <c r="I150" i="1"/>
  <c r="C154" i="3"/>
  <c r="D154" i="3"/>
  <c r="E154" i="3"/>
  <c r="D151" i="1" a="1"/>
  <c r="D151" i="1"/>
  <c r="I151" i="1"/>
  <c r="C155" i="3"/>
  <c r="D155" i="3"/>
  <c r="E155" i="3"/>
  <c r="D152" i="1" a="1"/>
  <c r="D152" i="1"/>
  <c r="I152" i="1"/>
  <c r="C156" i="3"/>
  <c r="D156" i="3"/>
  <c r="E156" i="3"/>
  <c r="D153" i="1" a="1"/>
  <c r="D153" i="1"/>
  <c r="I153" i="1"/>
  <c r="C157" i="3"/>
  <c r="D157" i="3"/>
  <c r="E157" i="3"/>
  <c r="D154" i="1" a="1"/>
  <c r="D154" i="1"/>
  <c r="I154" i="1"/>
  <c r="C158" i="3"/>
  <c r="D158" i="3"/>
  <c r="E158" i="3"/>
  <c r="D155" i="1" a="1"/>
  <c r="D155" i="1"/>
  <c r="I155" i="1"/>
  <c r="C159" i="3"/>
  <c r="D159" i="3"/>
  <c r="E159" i="3"/>
  <c r="D156" i="1" a="1"/>
  <c r="D156" i="1"/>
  <c r="I156" i="1"/>
  <c r="C160" i="3"/>
  <c r="D160" i="3"/>
  <c r="E160" i="3"/>
  <c r="D157" i="1" a="1"/>
  <c r="D157" i="1"/>
  <c r="I157" i="1"/>
  <c r="C161" i="3"/>
  <c r="D161" i="3"/>
  <c r="E161" i="3"/>
  <c r="D158" i="1" a="1"/>
  <c r="D158" i="1"/>
  <c r="I158" i="1"/>
  <c r="C162" i="3"/>
  <c r="D162" i="3"/>
  <c r="E162" i="3"/>
  <c r="D159" i="1" a="1"/>
  <c r="D159" i="1"/>
  <c r="I159" i="1"/>
  <c r="C163" i="3"/>
  <c r="D163" i="3"/>
  <c r="E163" i="3"/>
  <c r="D160" i="1" a="1"/>
  <c r="D160" i="1"/>
  <c r="I160" i="1"/>
  <c r="C164" i="3"/>
  <c r="D164" i="3"/>
  <c r="E164" i="3"/>
  <c r="D161" i="1" a="1"/>
  <c r="D161" i="1"/>
  <c r="I161" i="1"/>
  <c r="C165" i="3"/>
  <c r="D165" i="3"/>
  <c r="E165" i="3"/>
  <c r="D162" i="1" a="1"/>
  <c r="D162" i="1"/>
  <c r="I162" i="1"/>
  <c r="C166" i="3"/>
  <c r="D166" i="3"/>
  <c r="E166" i="3"/>
  <c r="D163" i="1" a="1"/>
  <c r="D163" i="1"/>
  <c r="I163" i="1"/>
  <c r="C167" i="3"/>
  <c r="D167" i="3"/>
  <c r="E167" i="3"/>
  <c r="D164" i="1" a="1"/>
  <c r="D164" i="1"/>
  <c r="I164" i="1"/>
  <c r="C168" i="3"/>
  <c r="D168" i="3"/>
  <c r="E168" i="3"/>
  <c r="D165" i="1" a="1"/>
  <c r="D165" i="1"/>
  <c r="I165" i="1"/>
  <c r="C169" i="3"/>
  <c r="D169" i="3"/>
  <c r="E169" i="3"/>
  <c r="D166" i="1" a="1"/>
  <c r="D166" i="1"/>
  <c r="I166" i="1"/>
  <c r="C170" i="3"/>
  <c r="D170" i="3"/>
  <c r="E170" i="3"/>
  <c r="D167" i="1" a="1"/>
  <c r="D167" i="1"/>
  <c r="I167" i="1"/>
  <c r="C171" i="3"/>
  <c r="D171" i="3"/>
  <c r="E171" i="3"/>
  <c r="D168" i="1" a="1"/>
  <c r="D168" i="1"/>
  <c r="I168" i="1"/>
  <c r="C172" i="3"/>
  <c r="D172" i="3"/>
  <c r="E172" i="3"/>
  <c r="D169" i="1" a="1"/>
  <c r="D169" i="1"/>
  <c r="I169" i="1"/>
  <c r="C173" i="3"/>
  <c r="D173" i="3"/>
  <c r="E173" i="3"/>
  <c r="D170" i="1" a="1"/>
  <c r="D170" i="1"/>
  <c r="I170" i="1"/>
  <c r="C174" i="3"/>
  <c r="D174" i="3"/>
  <c r="E174" i="3"/>
  <c r="D171" i="1" a="1"/>
  <c r="D171" i="1"/>
  <c r="I171" i="1"/>
  <c r="C175" i="3"/>
  <c r="D175" i="3"/>
  <c r="E175" i="3"/>
  <c r="D172" i="1" a="1"/>
  <c r="D172" i="1"/>
  <c r="I172" i="1"/>
  <c r="C176" i="3"/>
  <c r="D176" i="3"/>
  <c r="E176" i="3"/>
  <c r="D173" i="1" a="1"/>
  <c r="D173" i="1"/>
  <c r="I173" i="1"/>
  <c r="C177" i="3"/>
  <c r="D177" i="3"/>
  <c r="E177" i="3"/>
  <c r="D174" i="1" a="1"/>
  <c r="D174" i="1"/>
  <c r="I174" i="1"/>
  <c r="C178" i="3"/>
  <c r="D178" i="3"/>
  <c r="E178" i="3"/>
  <c r="D175" i="1" a="1"/>
  <c r="D175" i="1"/>
  <c r="I175" i="1"/>
  <c r="C179" i="3"/>
  <c r="D179" i="3"/>
  <c r="E179" i="3"/>
  <c r="D176" i="1" a="1"/>
  <c r="D176" i="1"/>
  <c r="I176" i="1"/>
  <c r="C180" i="3"/>
  <c r="D180" i="3"/>
  <c r="E180" i="3"/>
  <c r="D177" i="1" a="1"/>
  <c r="D177" i="1"/>
  <c r="I177" i="1"/>
  <c r="C181" i="3"/>
  <c r="D181" i="3"/>
  <c r="E181" i="3"/>
  <c r="D178" i="1" a="1"/>
  <c r="D178" i="1"/>
  <c r="I178" i="1"/>
  <c r="C182" i="3"/>
  <c r="D182" i="3"/>
  <c r="E182" i="3"/>
  <c r="D179" i="1" a="1"/>
  <c r="D179" i="1"/>
  <c r="I179" i="1"/>
  <c r="C183" i="3"/>
  <c r="D183" i="3"/>
  <c r="E183" i="3"/>
  <c r="D180" i="1" a="1"/>
  <c r="D180" i="1"/>
  <c r="I180" i="1"/>
  <c r="C184" i="3"/>
  <c r="D184" i="3"/>
  <c r="E184" i="3"/>
  <c r="D181" i="1" a="1"/>
  <c r="D181" i="1"/>
  <c r="I181" i="1"/>
  <c r="C185" i="3"/>
  <c r="D185" i="3"/>
  <c r="E185" i="3"/>
  <c r="D182" i="1" a="1"/>
  <c r="D182" i="1"/>
  <c r="I182" i="1"/>
  <c r="C186" i="3"/>
  <c r="D186" i="3"/>
  <c r="E186" i="3"/>
  <c r="D183" i="1" a="1"/>
  <c r="D183" i="1"/>
  <c r="I183" i="1"/>
  <c r="C187" i="3"/>
  <c r="D187" i="3"/>
  <c r="E187" i="3"/>
  <c r="D184" i="1" a="1"/>
  <c r="D184" i="1"/>
  <c r="I184" i="1"/>
  <c r="C188" i="3"/>
  <c r="D188" i="3"/>
  <c r="E188" i="3"/>
  <c r="D185" i="1" a="1"/>
  <c r="D185" i="1"/>
  <c r="I185" i="1"/>
  <c r="C189" i="3"/>
  <c r="D189" i="3"/>
  <c r="E189" i="3"/>
  <c r="D186" i="1" a="1"/>
  <c r="D186" i="1"/>
  <c r="I186" i="1"/>
  <c r="C190" i="3"/>
  <c r="D190" i="3"/>
  <c r="E190" i="3"/>
  <c r="D187" i="1" a="1"/>
  <c r="D187" i="1"/>
  <c r="I187" i="1"/>
  <c r="C191" i="3"/>
  <c r="D191" i="3"/>
  <c r="E191" i="3"/>
  <c r="D188" i="1" a="1"/>
  <c r="D188" i="1"/>
  <c r="I188" i="1"/>
  <c r="C192" i="3"/>
  <c r="D192" i="3"/>
  <c r="E192" i="3"/>
  <c r="D189" i="1" a="1"/>
  <c r="D189" i="1"/>
  <c r="I189" i="1"/>
  <c r="C193" i="3"/>
  <c r="D193" i="3"/>
  <c r="E193" i="3"/>
  <c r="D190" i="1" a="1"/>
  <c r="D190" i="1"/>
  <c r="I190" i="1"/>
  <c r="C194" i="3"/>
  <c r="D194" i="3"/>
  <c r="E194" i="3"/>
  <c r="D191" i="1" a="1"/>
  <c r="D191" i="1"/>
  <c r="I191" i="1"/>
  <c r="C195" i="3"/>
  <c r="D195" i="3"/>
  <c r="E195" i="3"/>
  <c r="D192" i="1" a="1"/>
  <c r="D192" i="1"/>
  <c r="I192" i="1"/>
  <c r="C196" i="3"/>
  <c r="D196" i="3"/>
  <c r="E196" i="3"/>
  <c r="D193" i="1" a="1"/>
  <c r="D193" i="1"/>
  <c r="I193" i="1"/>
  <c r="C197" i="3"/>
  <c r="D197" i="3"/>
  <c r="E197" i="3"/>
  <c r="D194" i="1" a="1"/>
  <c r="D194" i="1"/>
  <c r="I194" i="1"/>
  <c r="C198" i="3"/>
  <c r="D198" i="3"/>
  <c r="E198" i="3"/>
  <c r="D195" i="1" a="1"/>
  <c r="D195" i="1"/>
  <c r="I195" i="1"/>
  <c r="C199" i="3"/>
  <c r="D199" i="3"/>
  <c r="E199" i="3"/>
  <c r="D196" i="1" a="1"/>
  <c r="D196" i="1"/>
  <c r="I196" i="1"/>
  <c r="C200" i="3"/>
  <c r="D200" i="3"/>
  <c r="E200" i="3"/>
  <c r="D197" i="1" a="1"/>
  <c r="D197" i="1"/>
  <c r="I197" i="1"/>
  <c r="C201" i="3"/>
  <c r="D201" i="3"/>
  <c r="E201" i="3"/>
  <c r="D198" i="1" a="1"/>
  <c r="D198" i="1"/>
  <c r="I198" i="1"/>
  <c r="C202" i="3"/>
  <c r="D202" i="3"/>
  <c r="E202" i="3"/>
  <c r="D199" i="1" a="1"/>
  <c r="D199" i="1"/>
  <c r="I199" i="1"/>
  <c r="C203" i="3"/>
  <c r="D203" i="3"/>
  <c r="E203" i="3"/>
  <c r="D200" i="1" a="1"/>
  <c r="D200" i="1"/>
  <c r="I200" i="1"/>
  <c r="C204" i="3"/>
  <c r="D204" i="3"/>
  <c r="E204" i="3"/>
  <c r="D201" i="1" a="1"/>
  <c r="D201" i="1"/>
  <c r="I201" i="1"/>
  <c r="C205" i="3"/>
  <c r="D205" i="3"/>
  <c r="E205" i="3"/>
  <c r="D202" i="1" a="1"/>
  <c r="D202" i="1"/>
  <c r="I202" i="1"/>
  <c r="C206" i="3"/>
  <c r="D206" i="3"/>
  <c r="E206" i="3"/>
  <c r="D203" i="1" a="1"/>
  <c r="D203" i="1"/>
  <c r="I203" i="1"/>
  <c r="C207" i="3"/>
  <c r="D207" i="3"/>
  <c r="E207" i="3"/>
  <c r="B6" i="1"/>
  <c r="B4" i="1"/>
  <c r="C208" i="3"/>
  <c r="D208" i="3"/>
  <c r="E208" i="3"/>
  <c r="C209" i="3"/>
  <c r="D209" i="3"/>
  <c r="E209" i="3"/>
  <c r="C210" i="3"/>
  <c r="D210" i="3"/>
  <c r="E210" i="3"/>
  <c r="C211" i="3"/>
  <c r="D211" i="3"/>
  <c r="E211" i="3"/>
  <c r="C212" i="3"/>
  <c r="D212" i="3"/>
  <c r="E212" i="3"/>
  <c r="C213" i="3"/>
  <c r="D213" i="3"/>
  <c r="E213" i="3"/>
  <c r="C214" i="3"/>
  <c r="D214" i="3"/>
  <c r="E214" i="3"/>
  <c r="C215" i="3"/>
  <c r="D215" i="3"/>
  <c r="E215" i="3"/>
  <c r="C216" i="3"/>
  <c r="D216" i="3"/>
  <c r="E216" i="3"/>
  <c r="C217" i="3"/>
  <c r="D217" i="3"/>
  <c r="E217" i="3"/>
  <c r="C218" i="3"/>
  <c r="D218" i="3"/>
  <c r="E218" i="3"/>
  <c r="C219" i="3"/>
  <c r="D219" i="3"/>
  <c r="E219" i="3"/>
  <c r="C220" i="3"/>
  <c r="D220" i="3"/>
  <c r="E220" i="3"/>
  <c r="C221" i="3"/>
  <c r="D221" i="3"/>
  <c r="E221" i="3"/>
  <c r="C222" i="3"/>
  <c r="D222" i="3"/>
  <c r="E222" i="3"/>
  <c r="C223" i="3"/>
  <c r="D223" i="3"/>
  <c r="E223" i="3"/>
  <c r="C224" i="3"/>
  <c r="D224" i="3"/>
  <c r="E224" i="3"/>
  <c r="C225" i="3"/>
  <c r="D225" i="3"/>
  <c r="E225" i="3"/>
  <c r="C226" i="3"/>
  <c r="D226" i="3"/>
  <c r="E226" i="3"/>
  <c r="C227" i="3"/>
  <c r="D227" i="3"/>
  <c r="E227" i="3"/>
  <c r="C228" i="3"/>
  <c r="D228" i="3"/>
  <c r="E228" i="3"/>
  <c r="C229" i="3"/>
  <c r="D229" i="3"/>
  <c r="E229" i="3"/>
  <c r="C230" i="3"/>
  <c r="D230" i="3"/>
  <c r="E230" i="3"/>
  <c r="C231" i="3"/>
  <c r="D231" i="3"/>
  <c r="E231" i="3"/>
  <c r="C232" i="3"/>
  <c r="D232" i="3"/>
  <c r="E232" i="3"/>
  <c r="C233" i="3"/>
  <c r="D233" i="3"/>
  <c r="E233" i="3"/>
  <c r="C234" i="3"/>
  <c r="D234" i="3"/>
  <c r="E234" i="3"/>
  <c r="C235" i="3"/>
  <c r="D235" i="3"/>
  <c r="E235" i="3"/>
  <c r="C236" i="3"/>
  <c r="D236" i="3"/>
  <c r="E236" i="3"/>
  <c r="C237" i="3"/>
  <c r="D237" i="3"/>
  <c r="E237" i="3"/>
  <c r="C238" i="3"/>
  <c r="D238" i="3"/>
  <c r="E238" i="3"/>
  <c r="C239" i="3"/>
  <c r="D239" i="3"/>
  <c r="E239" i="3"/>
  <c r="C240" i="3"/>
  <c r="D240" i="3"/>
  <c r="E240" i="3"/>
  <c r="C241" i="3"/>
  <c r="D241" i="3"/>
  <c r="E241" i="3"/>
  <c r="C242" i="3"/>
  <c r="D242" i="3"/>
  <c r="E242" i="3"/>
  <c r="C243" i="3"/>
  <c r="D243" i="3"/>
  <c r="E243" i="3"/>
  <c r="C244" i="3"/>
  <c r="D244" i="3"/>
  <c r="E244" i="3"/>
  <c r="C245" i="3"/>
  <c r="D245" i="3"/>
  <c r="E245" i="3"/>
  <c r="C246" i="3"/>
  <c r="D246" i="3"/>
  <c r="E246" i="3"/>
  <c r="C247" i="3"/>
  <c r="D247" i="3"/>
  <c r="E247" i="3"/>
  <c r="C248" i="3"/>
  <c r="D248" i="3"/>
  <c r="E248" i="3"/>
  <c r="C249" i="3"/>
  <c r="D249" i="3"/>
  <c r="E249" i="3"/>
  <c r="C250" i="3"/>
  <c r="D250" i="3"/>
  <c r="E250" i="3"/>
  <c r="C251" i="3"/>
  <c r="D251" i="3"/>
  <c r="E251" i="3"/>
  <c r="C252" i="3"/>
  <c r="D252" i="3"/>
  <c r="E252" i="3"/>
  <c r="C253" i="3"/>
  <c r="D253" i="3"/>
  <c r="E253" i="3"/>
  <c r="C254" i="3"/>
  <c r="D254" i="3"/>
  <c r="E254" i="3"/>
  <c r="C255" i="3"/>
  <c r="D255" i="3"/>
  <c r="E255" i="3"/>
  <c r="C256" i="3"/>
  <c r="D256" i="3"/>
  <c r="E256" i="3"/>
  <c r="C257" i="3"/>
  <c r="D257" i="3"/>
  <c r="E257" i="3"/>
  <c r="C258" i="3"/>
  <c r="D258" i="3"/>
  <c r="E258" i="3"/>
  <c r="C259" i="3"/>
  <c r="D259" i="3"/>
  <c r="E259" i="3"/>
  <c r="C260" i="3"/>
  <c r="D260" i="3"/>
  <c r="E260" i="3"/>
  <c r="C261" i="3"/>
  <c r="D261" i="3"/>
  <c r="E261" i="3"/>
  <c r="C262" i="3"/>
  <c r="D262" i="3"/>
  <c r="E262" i="3"/>
  <c r="C263" i="3"/>
  <c r="D263" i="3"/>
  <c r="E263" i="3"/>
  <c r="C264" i="3"/>
  <c r="D264" i="3"/>
  <c r="E264" i="3"/>
  <c r="C265" i="3"/>
  <c r="D265" i="3"/>
  <c r="E265" i="3"/>
  <c r="C266" i="3"/>
  <c r="D266" i="3"/>
  <c r="E266" i="3"/>
  <c r="C267" i="3"/>
  <c r="D267" i="3"/>
  <c r="E267" i="3"/>
  <c r="C268" i="3"/>
  <c r="D268" i="3"/>
  <c r="E268" i="3"/>
  <c r="C269" i="3"/>
  <c r="D269" i="3"/>
  <c r="E269" i="3"/>
  <c r="C270" i="3"/>
  <c r="D270" i="3"/>
  <c r="E270" i="3"/>
  <c r="C271" i="3"/>
  <c r="D271" i="3"/>
  <c r="E271" i="3"/>
  <c r="C272" i="3"/>
  <c r="D272" i="3"/>
  <c r="E272" i="3"/>
  <c r="C273" i="3"/>
  <c r="D273" i="3"/>
  <c r="E273" i="3"/>
  <c r="C274" i="3"/>
  <c r="D274" i="3"/>
  <c r="E274" i="3"/>
  <c r="C275" i="3"/>
  <c r="D275" i="3"/>
  <c r="E275" i="3"/>
  <c r="C276" i="3"/>
  <c r="D276" i="3"/>
  <c r="E276" i="3"/>
  <c r="C277" i="3"/>
  <c r="D277" i="3"/>
  <c r="E277" i="3"/>
  <c r="C278" i="3"/>
  <c r="D278" i="3"/>
  <c r="E278" i="3"/>
  <c r="C279" i="3"/>
  <c r="D279" i="3"/>
  <c r="E279" i="3"/>
  <c r="C280" i="3"/>
  <c r="D280" i="3"/>
  <c r="E280" i="3"/>
  <c r="C281" i="3"/>
  <c r="D281" i="3"/>
  <c r="E281" i="3"/>
  <c r="C282" i="3"/>
  <c r="D282" i="3"/>
  <c r="E282" i="3"/>
  <c r="C283" i="3"/>
  <c r="D283" i="3"/>
  <c r="E283" i="3"/>
  <c r="C284" i="3"/>
  <c r="D284" i="3"/>
  <c r="E284" i="3"/>
  <c r="C285" i="3"/>
  <c r="D285" i="3"/>
  <c r="E285" i="3"/>
  <c r="C286" i="3"/>
  <c r="D286" i="3"/>
  <c r="E286" i="3"/>
  <c r="C287" i="3"/>
  <c r="D287" i="3"/>
  <c r="E287" i="3"/>
  <c r="C288" i="3"/>
  <c r="D288" i="3"/>
  <c r="E288" i="3"/>
  <c r="C289" i="3"/>
  <c r="D289" i="3"/>
  <c r="E289" i="3"/>
  <c r="C290" i="3"/>
  <c r="D290" i="3"/>
  <c r="E290" i="3"/>
  <c r="C291" i="3"/>
  <c r="D291" i="3"/>
  <c r="E291" i="3"/>
  <c r="C292" i="3"/>
  <c r="D292" i="3"/>
  <c r="E292" i="3"/>
  <c r="C293" i="3"/>
  <c r="D293" i="3"/>
  <c r="E293" i="3"/>
  <c r="C294" i="3"/>
  <c r="D294" i="3"/>
  <c r="E294" i="3"/>
  <c r="C295" i="3"/>
  <c r="D295" i="3"/>
  <c r="E295" i="3"/>
  <c r="C296" i="3"/>
  <c r="D296" i="3"/>
  <c r="E296" i="3"/>
  <c r="C297" i="3"/>
  <c r="D297" i="3"/>
  <c r="E297" i="3"/>
  <c r="C298" i="3"/>
  <c r="D298" i="3"/>
  <c r="E298" i="3"/>
  <c r="C299" i="3"/>
  <c r="D299" i="3"/>
  <c r="E299" i="3"/>
  <c r="C300" i="3"/>
  <c r="D300" i="3"/>
  <c r="E300" i="3"/>
  <c r="C301" i="3"/>
  <c r="D301" i="3"/>
  <c r="E301" i="3"/>
  <c r="C302" i="3"/>
  <c r="D302" i="3"/>
  <c r="E302" i="3"/>
  <c r="C303" i="3"/>
  <c r="D303" i="3"/>
  <c r="E303" i="3"/>
  <c r="C304" i="3"/>
  <c r="D304" i="3"/>
  <c r="E304" i="3"/>
  <c r="C305" i="3"/>
  <c r="D305" i="3"/>
  <c r="E305" i="3"/>
  <c r="C306" i="3"/>
  <c r="D306" i="3"/>
  <c r="E306" i="3"/>
  <c r="C307" i="3"/>
  <c r="D307" i="3"/>
  <c r="E307" i="3"/>
  <c r="C308" i="3"/>
  <c r="D308" i="3"/>
  <c r="E308" i="3"/>
  <c r="C309" i="3"/>
  <c r="D309" i="3"/>
  <c r="E309" i="3"/>
  <c r="C310" i="3"/>
  <c r="D310" i="3"/>
  <c r="E310" i="3"/>
  <c r="C311" i="3"/>
  <c r="D311" i="3"/>
  <c r="E311" i="3"/>
  <c r="C312" i="3"/>
  <c r="D312" i="3"/>
  <c r="E312" i="3"/>
  <c r="C313" i="3"/>
  <c r="D313" i="3"/>
  <c r="E313" i="3"/>
  <c r="C314" i="3"/>
  <c r="D314" i="3"/>
  <c r="E314" i="3"/>
  <c r="C315" i="3"/>
  <c r="D315" i="3"/>
  <c r="E315" i="3"/>
  <c r="C316" i="3"/>
  <c r="D316" i="3"/>
  <c r="E316" i="3"/>
  <c r="C317" i="3"/>
  <c r="D317" i="3"/>
  <c r="E317" i="3"/>
  <c r="C318" i="3"/>
  <c r="D318" i="3"/>
  <c r="E318" i="3"/>
  <c r="C319" i="3"/>
  <c r="D319" i="3"/>
  <c r="E319" i="3"/>
  <c r="C320" i="3"/>
  <c r="D320" i="3"/>
  <c r="E320" i="3"/>
  <c r="C321" i="3"/>
  <c r="D321" i="3"/>
  <c r="E321" i="3"/>
  <c r="C322" i="3"/>
  <c r="D322" i="3"/>
  <c r="E322" i="3"/>
  <c r="C323" i="3"/>
  <c r="D323" i="3"/>
  <c r="E323" i="3"/>
  <c r="C324" i="3"/>
  <c r="D324" i="3"/>
  <c r="E324" i="3"/>
  <c r="C325" i="3"/>
  <c r="D325" i="3"/>
  <c r="E325" i="3"/>
  <c r="C326" i="3"/>
  <c r="D326" i="3"/>
  <c r="E326" i="3"/>
  <c r="C327" i="3"/>
  <c r="D327" i="3"/>
  <c r="E327" i="3"/>
  <c r="C328" i="3"/>
  <c r="D328" i="3"/>
  <c r="E328" i="3"/>
  <c r="C329" i="3"/>
  <c r="D329" i="3"/>
  <c r="E329" i="3"/>
  <c r="C330" i="3"/>
  <c r="D330" i="3"/>
  <c r="E330" i="3"/>
  <c r="C331" i="3"/>
  <c r="D331" i="3"/>
  <c r="E331" i="3"/>
  <c r="C332" i="3"/>
  <c r="D332" i="3"/>
  <c r="E332" i="3"/>
  <c r="C333" i="3"/>
  <c r="D333" i="3"/>
  <c r="E333" i="3"/>
  <c r="C334" i="3"/>
  <c r="D334" i="3"/>
  <c r="E334" i="3"/>
  <c r="C335" i="3"/>
  <c r="D335" i="3"/>
  <c r="E335" i="3"/>
  <c r="C336" i="3"/>
  <c r="D336" i="3"/>
  <c r="E336" i="3"/>
  <c r="C337" i="3"/>
  <c r="D337" i="3"/>
  <c r="E337" i="3"/>
  <c r="C338" i="3"/>
  <c r="D338" i="3"/>
  <c r="E338" i="3"/>
  <c r="C339" i="3"/>
  <c r="D339" i="3"/>
  <c r="E339" i="3"/>
  <c r="C340" i="3"/>
  <c r="D340" i="3"/>
  <c r="E340" i="3"/>
  <c r="C341" i="3"/>
  <c r="D341" i="3"/>
  <c r="E341" i="3"/>
  <c r="C342" i="3"/>
  <c r="D342" i="3"/>
  <c r="E342" i="3"/>
  <c r="C343" i="3"/>
  <c r="D343" i="3"/>
  <c r="E343" i="3"/>
  <c r="C344" i="3"/>
  <c r="D344" i="3"/>
  <c r="E344" i="3"/>
  <c r="C345" i="3"/>
  <c r="D345" i="3"/>
  <c r="E345" i="3"/>
  <c r="C346" i="3"/>
  <c r="D346" i="3"/>
  <c r="E346" i="3"/>
  <c r="C347" i="3"/>
  <c r="D347" i="3"/>
  <c r="E347" i="3"/>
  <c r="C348" i="3"/>
  <c r="D348" i="3"/>
  <c r="E348" i="3"/>
  <c r="C349" i="3"/>
  <c r="D349" i="3"/>
  <c r="E349" i="3"/>
  <c r="C350" i="3"/>
  <c r="D350" i="3"/>
  <c r="E350" i="3"/>
  <c r="C351" i="3"/>
  <c r="D351" i="3"/>
  <c r="E351" i="3"/>
  <c r="C352" i="3"/>
  <c r="D352" i="3"/>
  <c r="E352" i="3"/>
  <c r="C353" i="3"/>
  <c r="D353" i="3"/>
  <c r="E353" i="3"/>
  <c r="C354" i="3"/>
  <c r="D354" i="3"/>
  <c r="E354" i="3"/>
  <c r="C355" i="3"/>
  <c r="D355" i="3"/>
  <c r="E355" i="3"/>
  <c r="C356" i="3"/>
  <c r="D356" i="3"/>
  <c r="E356" i="3"/>
  <c r="C357" i="3"/>
  <c r="D357" i="3"/>
  <c r="E357" i="3"/>
  <c r="C358" i="3"/>
  <c r="D358" i="3"/>
  <c r="E358" i="3"/>
  <c r="C359" i="3"/>
  <c r="D359" i="3"/>
  <c r="E359" i="3"/>
  <c r="C360" i="3"/>
  <c r="D360" i="3"/>
  <c r="E360" i="3"/>
  <c r="C361" i="3"/>
  <c r="D361" i="3"/>
  <c r="E361" i="3"/>
  <c r="C362" i="3"/>
  <c r="D362" i="3"/>
  <c r="E362" i="3"/>
  <c r="C363" i="3"/>
  <c r="D363" i="3"/>
  <c r="E363" i="3"/>
  <c r="C364" i="3"/>
  <c r="D364" i="3"/>
  <c r="E364" i="3"/>
  <c r="C365" i="3"/>
  <c r="D365" i="3"/>
  <c r="E365" i="3"/>
  <c r="C366" i="3"/>
  <c r="D366" i="3"/>
  <c r="E366" i="3"/>
  <c r="C367" i="3"/>
  <c r="D367" i="3"/>
  <c r="E367" i="3"/>
  <c r="C368" i="3"/>
  <c r="D368" i="3"/>
  <c r="E368" i="3"/>
  <c r="C369" i="3"/>
  <c r="D369" i="3"/>
  <c r="E369" i="3"/>
  <c r="C370" i="3"/>
  <c r="D370" i="3"/>
  <c r="E370" i="3"/>
  <c r="C371" i="3"/>
  <c r="D371" i="3"/>
  <c r="E371" i="3"/>
  <c r="C372" i="3"/>
  <c r="D372" i="3"/>
  <c r="E372" i="3"/>
  <c r="C373" i="3"/>
  <c r="D373" i="3"/>
  <c r="E373" i="3"/>
  <c r="C374" i="3"/>
  <c r="D374" i="3"/>
  <c r="E374" i="3"/>
  <c r="C375" i="3"/>
  <c r="D375" i="3"/>
  <c r="E375" i="3"/>
  <c r="C376" i="3"/>
  <c r="D376" i="3"/>
  <c r="E376" i="3"/>
  <c r="C377" i="3"/>
  <c r="D377" i="3"/>
  <c r="E377" i="3"/>
  <c r="C378" i="3"/>
  <c r="D378" i="3"/>
  <c r="E378" i="3"/>
  <c r="C379" i="3"/>
  <c r="D379" i="3"/>
  <c r="E379" i="3"/>
  <c r="C380" i="3"/>
  <c r="D380" i="3"/>
  <c r="E380" i="3"/>
  <c r="C381" i="3"/>
  <c r="D381" i="3"/>
  <c r="E381" i="3"/>
  <c r="C382" i="3"/>
  <c r="D382" i="3"/>
  <c r="E382" i="3"/>
  <c r="C383" i="3"/>
  <c r="D383" i="3"/>
  <c r="E383" i="3"/>
  <c r="C384" i="3"/>
  <c r="D384" i="3"/>
  <c r="E384" i="3"/>
  <c r="C385" i="3"/>
  <c r="D385" i="3"/>
  <c r="E385" i="3"/>
  <c r="C386" i="3"/>
  <c r="D386" i="3"/>
  <c r="E386" i="3"/>
  <c r="C387" i="3"/>
  <c r="D387" i="3"/>
  <c r="E387" i="3"/>
  <c r="C388" i="3"/>
  <c r="D388" i="3"/>
  <c r="E388" i="3"/>
  <c r="C389" i="3"/>
  <c r="D389" i="3"/>
  <c r="E389" i="3"/>
  <c r="C390" i="3"/>
  <c r="D390" i="3"/>
  <c r="E390" i="3"/>
  <c r="C391" i="3"/>
  <c r="D391" i="3"/>
  <c r="E391" i="3"/>
  <c r="C392" i="3"/>
  <c r="D392" i="3"/>
  <c r="E392" i="3"/>
  <c r="C393" i="3"/>
  <c r="D393" i="3"/>
  <c r="E393" i="3"/>
  <c r="C394" i="3"/>
  <c r="D394" i="3"/>
  <c r="E394" i="3"/>
  <c r="C395" i="3"/>
  <c r="D395" i="3"/>
  <c r="E395" i="3"/>
  <c r="C396" i="3"/>
  <c r="D396" i="3"/>
  <c r="E396" i="3"/>
  <c r="C397" i="3"/>
  <c r="D397" i="3"/>
  <c r="E397" i="3"/>
  <c r="C398" i="3"/>
  <c r="D398" i="3"/>
  <c r="E398" i="3"/>
  <c r="C399" i="3"/>
  <c r="D399" i="3"/>
  <c r="E399" i="3"/>
  <c r="C400" i="3"/>
  <c r="D400" i="3"/>
  <c r="E400" i="3"/>
  <c r="C401" i="3"/>
  <c r="D401" i="3"/>
  <c r="E401" i="3"/>
  <c r="C402" i="3"/>
  <c r="D402" i="3"/>
  <c r="E402" i="3"/>
  <c r="C403" i="3"/>
  <c r="D403" i="3"/>
  <c r="E403" i="3"/>
  <c r="C404" i="3"/>
  <c r="D404" i="3"/>
  <c r="E404" i="3"/>
  <c r="C405" i="3"/>
  <c r="D405" i="3"/>
  <c r="E405" i="3"/>
  <c r="C406" i="3"/>
  <c r="D406" i="3"/>
  <c r="E406" i="3"/>
  <c r="C407" i="3"/>
  <c r="D407" i="3"/>
  <c r="E407" i="3"/>
  <c r="C408" i="3"/>
  <c r="D408" i="3"/>
  <c r="E408" i="3"/>
  <c r="C409" i="3"/>
  <c r="D409" i="3"/>
  <c r="E409" i="3"/>
  <c r="C410" i="3"/>
  <c r="D410" i="3"/>
  <c r="E410" i="3"/>
  <c r="C411" i="3"/>
  <c r="D411" i="3"/>
  <c r="E411" i="3"/>
  <c r="C412" i="3"/>
  <c r="D412" i="3"/>
  <c r="E412" i="3"/>
  <c r="C413" i="3"/>
  <c r="D413" i="3"/>
  <c r="E413" i="3"/>
  <c r="C414" i="3"/>
  <c r="D414" i="3"/>
  <c r="E414" i="3"/>
  <c r="C415" i="3"/>
  <c r="D415" i="3"/>
  <c r="E415" i="3"/>
  <c r="C416" i="3"/>
  <c r="D416" i="3"/>
  <c r="E416" i="3"/>
  <c r="C417" i="3"/>
  <c r="D417" i="3"/>
  <c r="E417" i="3"/>
  <c r="C418" i="3"/>
  <c r="D418" i="3"/>
  <c r="E418" i="3"/>
  <c r="C419" i="3"/>
  <c r="D419" i="3"/>
  <c r="E419" i="3"/>
  <c r="C420" i="3"/>
  <c r="D420" i="3"/>
  <c r="E420" i="3"/>
  <c r="C421" i="3"/>
  <c r="D421" i="3"/>
  <c r="E421" i="3"/>
  <c r="C422" i="3"/>
  <c r="D422" i="3"/>
  <c r="E422" i="3"/>
  <c r="C423" i="3"/>
  <c r="D423" i="3"/>
  <c r="E423" i="3"/>
  <c r="C424" i="3"/>
  <c r="D424" i="3"/>
  <c r="E424" i="3"/>
  <c r="C425" i="3"/>
  <c r="D425" i="3"/>
  <c r="E425" i="3"/>
  <c r="C426" i="3"/>
  <c r="D426" i="3"/>
  <c r="E426" i="3"/>
  <c r="C427" i="3"/>
  <c r="D427" i="3"/>
  <c r="E427" i="3"/>
  <c r="C428" i="3"/>
  <c r="D428" i="3"/>
  <c r="E428" i="3"/>
  <c r="C429" i="3"/>
  <c r="D429" i="3"/>
  <c r="E429" i="3"/>
  <c r="C430" i="3"/>
  <c r="D430" i="3"/>
  <c r="E430" i="3"/>
  <c r="C431" i="3"/>
  <c r="D431" i="3"/>
  <c r="E431" i="3"/>
  <c r="C432" i="3"/>
  <c r="D432" i="3"/>
  <c r="E432" i="3"/>
  <c r="C433" i="3"/>
  <c r="D433" i="3"/>
  <c r="E433" i="3"/>
  <c r="C434" i="3"/>
  <c r="D434" i="3"/>
  <c r="E434" i="3"/>
  <c r="C435" i="3"/>
  <c r="D435" i="3"/>
  <c r="E435" i="3"/>
  <c r="C436" i="3"/>
  <c r="D436" i="3"/>
  <c r="E436" i="3"/>
  <c r="C437" i="3"/>
  <c r="D437" i="3"/>
  <c r="E437" i="3"/>
  <c r="C438" i="3"/>
  <c r="D438" i="3"/>
  <c r="E438" i="3"/>
  <c r="C439" i="3"/>
  <c r="D439" i="3"/>
  <c r="E439" i="3"/>
  <c r="C440" i="3"/>
  <c r="D440" i="3"/>
  <c r="E440" i="3"/>
  <c r="C441" i="3"/>
  <c r="D441" i="3"/>
  <c r="E441" i="3"/>
  <c r="C442" i="3"/>
  <c r="D442" i="3"/>
  <c r="E442" i="3"/>
  <c r="C443" i="3"/>
  <c r="D443" i="3"/>
  <c r="E443" i="3"/>
  <c r="C444" i="3"/>
  <c r="D444" i="3"/>
  <c r="E444" i="3"/>
  <c r="C445" i="3"/>
  <c r="D445" i="3"/>
  <c r="E445" i="3"/>
  <c r="C446" i="3"/>
  <c r="D446" i="3"/>
  <c r="E446" i="3"/>
  <c r="C447" i="3"/>
  <c r="D447" i="3"/>
  <c r="E447" i="3"/>
  <c r="C448" i="3"/>
  <c r="D448" i="3"/>
  <c r="E448" i="3"/>
  <c r="C449" i="3"/>
  <c r="D449" i="3"/>
  <c r="E449" i="3"/>
  <c r="C450" i="3"/>
  <c r="D450" i="3"/>
  <c r="E450" i="3"/>
  <c r="C451" i="3"/>
  <c r="D451" i="3"/>
  <c r="E451" i="3"/>
  <c r="C452" i="3"/>
  <c r="D452" i="3"/>
  <c r="E452" i="3"/>
  <c r="C453" i="3"/>
  <c r="D453" i="3"/>
  <c r="E453" i="3"/>
  <c r="C454" i="3"/>
  <c r="D454" i="3"/>
  <c r="E454" i="3"/>
  <c r="C455" i="3"/>
  <c r="D455" i="3"/>
  <c r="E455" i="3"/>
  <c r="C456" i="3"/>
  <c r="D456" i="3"/>
  <c r="E456" i="3"/>
  <c r="C457" i="3"/>
  <c r="D457" i="3"/>
  <c r="E457" i="3"/>
  <c r="C458" i="3"/>
  <c r="D458" i="3"/>
  <c r="E458" i="3"/>
  <c r="C459" i="3"/>
  <c r="D459" i="3"/>
  <c r="E459" i="3"/>
  <c r="C460" i="3"/>
  <c r="D460" i="3"/>
  <c r="E460" i="3"/>
  <c r="C461" i="3"/>
  <c r="D461" i="3"/>
  <c r="E461" i="3"/>
  <c r="C462" i="3"/>
  <c r="D462" i="3"/>
  <c r="E462" i="3"/>
  <c r="C463" i="3"/>
  <c r="D463" i="3"/>
  <c r="E463" i="3"/>
  <c r="C464" i="3"/>
  <c r="D464" i="3"/>
  <c r="E464" i="3"/>
  <c r="C465" i="3"/>
  <c r="D465" i="3"/>
  <c r="E465" i="3"/>
  <c r="C466" i="3"/>
  <c r="D466" i="3"/>
  <c r="E466" i="3"/>
  <c r="C467" i="3"/>
  <c r="D467" i="3"/>
  <c r="E467" i="3"/>
  <c r="C468" i="3"/>
  <c r="D468" i="3"/>
  <c r="E468" i="3"/>
  <c r="C469" i="3"/>
  <c r="D469" i="3"/>
  <c r="E469" i="3"/>
  <c r="C470" i="3"/>
  <c r="D470" i="3"/>
  <c r="E470" i="3"/>
  <c r="C471" i="3"/>
  <c r="D471" i="3"/>
  <c r="E471" i="3"/>
  <c r="C472" i="3"/>
  <c r="D472" i="3"/>
  <c r="E472" i="3"/>
  <c r="C473" i="3"/>
  <c r="D473" i="3"/>
  <c r="E473" i="3"/>
  <c r="C474" i="3"/>
  <c r="D474" i="3"/>
  <c r="E474" i="3"/>
  <c r="C475" i="3"/>
  <c r="D475" i="3"/>
  <c r="E475" i="3"/>
  <c r="C476" i="3"/>
  <c r="D476" i="3"/>
  <c r="E476" i="3"/>
  <c r="C477" i="3"/>
  <c r="D477" i="3"/>
  <c r="E477" i="3"/>
  <c r="C478" i="3"/>
  <c r="D478" i="3"/>
  <c r="E478" i="3"/>
  <c r="C479" i="3"/>
  <c r="D479" i="3"/>
  <c r="E479" i="3"/>
  <c r="C480" i="3"/>
  <c r="D480" i="3"/>
  <c r="E480" i="3"/>
  <c r="C481" i="3"/>
  <c r="D481" i="3"/>
  <c r="E481" i="3"/>
  <c r="C482" i="3"/>
  <c r="D482" i="3"/>
  <c r="E482" i="3"/>
  <c r="C483" i="3"/>
  <c r="D483" i="3"/>
  <c r="E483" i="3"/>
  <c r="C484" i="3"/>
  <c r="D484" i="3"/>
  <c r="E484" i="3"/>
  <c r="C485" i="3"/>
  <c r="D485" i="3"/>
  <c r="E485" i="3"/>
  <c r="C486" i="3"/>
  <c r="D486" i="3"/>
  <c r="E486" i="3"/>
  <c r="C487" i="3"/>
  <c r="D487" i="3"/>
  <c r="E487" i="3"/>
  <c r="C488" i="3"/>
  <c r="D488" i="3"/>
  <c r="E488" i="3"/>
  <c r="C489" i="3"/>
  <c r="D489" i="3"/>
  <c r="E489" i="3"/>
  <c r="C490" i="3"/>
  <c r="D490" i="3"/>
  <c r="E490" i="3"/>
  <c r="C491" i="3"/>
  <c r="D491" i="3"/>
  <c r="E491" i="3"/>
  <c r="C492" i="3"/>
  <c r="D492" i="3"/>
  <c r="E492" i="3"/>
  <c r="C493" i="3"/>
  <c r="D493" i="3"/>
  <c r="E493" i="3"/>
  <c r="C494" i="3"/>
  <c r="D494" i="3"/>
  <c r="E494" i="3"/>
  <c r="C495" i="3"/>
  <c r="D495" i="3"/>
  <c r="E495" i="3"/>
  <c r="C496" i="3"/>
  <c r="D496" i="3"/>
  <c r="E496" i="3"/>
  <c r="C497" i="3"/>
  <c r="D497" i="3"/>
  <c r="E497" i="3"/>
  <c r="C498" i="3"/>
  <c r="D498" i="3"/>
  <c r="E498" i="3"/>
  <c r="C499" i="3"/>
  <c r="D499" i="3"/>
  <c r="E499" i="3"/>
  <c r="C500" i="3"/>
  <c r="D500" i="3"/>
  <c r="E500" i="3"/>
  <c r="C501" i="3"/>
  <c r="D501" i="3"/>
  <c r="E501" i="3"/>
  <c r="C502" i="3"/>
  <c r="D502" i="3"/>
  <c r="E502" i="3"/>
  <c r="C503" i="3"/>
  <c r="D503" i="3"/>
  <c r="E503" i="3"/>
  <c r="C504" i="3"/>
  <c r="D504" i="3"/>
  <c r="E504" i="3"/>
  <c r="C505" i="3"/>
  <c r="D505" i="3"/>
  <c r="E505" i="3"/>
  <c r="C506" i="3"/>
  <c r="D506" i="3"/>
  <c r="E506" i="3"/>
  <c r="C507" i="3"/>
  <c r="D507" i="3"/>
  <c r="E507" i="3"/>
  <c r="C508" i="3"/>
  <c r="D508" i="3"/>
  <c r="E508" i="3"/>
  <c r="C509" i="3"/>
  <c r="D509" i="3"/>
  <c r="E509" i="3"/>
  <c r="C510" i="3"/>
  <c r="D510" i="3"/>
  <c r="E510" i="3"/>
  <c r="C511" i="3"/>
  <c r="D511" i="3"/>
  <c r="E511" i="3"/>
  <c r="C512" i="3"/>
  <c r="D512" i="3"/>
  <c r="E512" i="3"/>
  <c r="C513" i="3"/>
  <c r="D513" i="3"/>
  <c r="E513" i="3"/>
  <c r="C514" i="3"/>
  <c r="D514" i="3"/>
  <c r="E514" i="3"/>
  <c r="C515" i="3"/>
  <c r="D515" i="3"/>
  <c r="E515" i="3"/>
  <c r="C516" i="3"/>
  <c r="D516" i="3"/>
  <c r="E516" i="3"/>
  <c r="C517" i="3"/>
  <c r="D517" i="3"/>
  <c r="E517" i="3"/>
  <c r="C518" i="3"/>
  <c r="D518" i="3"/>
  <c r="E518" i="3"/>
  <c r="C519" i="3"/>
  <c r="D519" i="3"/>
  <c r="E519" i="3"/>
  <c r="C520" i="3"/>
  <c r="D520" i="3"/>
  <c r="E520" i="3"/>
  <c r="C521" i="3"/>
  <c r="D521" i="3"/>
  <c r="E521" i="3"/>
  <c r="C522" i="3"/>
  <c r="D522" i="3"/>
  <c r="E522" i="3"/>
  <c r="C523" i="3"/>
  <c r="D523" i="3"/>
  <c r="E523" i="3"/>
  <c r="C524" i="3"/>
  <c r="D524" i="3"/>
  <c r="E524" i="3"/>
  <c r="C525" i="3"/>
  <c r="D525" i="3"/>
  <c r="E525" i="3"/>
  <c r="C526" i="3"/>
  <c r="D526" i="3"/>
  <c r="E526" i="3"/>
  <c r="C527" i="3"/>
  <c r="D527" i="3"/>
  <c r="E527" i="3"/>
  <c r="C528" i="3"/>
  <c r="D528" i="3"/>
  <c r="E528" i="3"/>
  <c r="C529" i="3"/>
  <c r="D529" i="3"/>
  <c r="E529" i="3"/>
  <c r="C530" i="3"/>
  <c r="D530" i="3"/>
  <c r="E530" i="3"/>
  <c r="C531" i="3"/>
  <c r="D531" i="3"/>
  <c r="E531" i="3"/>
  <c r="C532" i="3"/>
  <c r="D532" i="3"/>
  <c r="E532" i="3"/>
  <c r="C533" i="3"/>
  <c r="D533" i="3"/>
  <c r="E533" i="3"/>
  <c r="C534" i="3"/>
  <c r="D534" i="3"/>
  <c r="E534" i="3"/>
  <c r="C535" i="3"/>
  <c r="D535" i="3"/>
  <c r="E535" i="3"/>
  <c r="C536" i="3"/>
  <c r="D536" i="3"/>
  <c r="E536" i="3"/>
  <c r="C537" i="3"/>
  <c r="D537" i="3"/>
  <c r="E537" i="3"/>
  <c r="C538" i="3"/>
  <c r="D538" i="3"/>
  <c r="E538" i="3"/>
  <c r="C539" i="3"/>
  <c r="D539" i="3"/>
  <c r="E539" i="3"/>
  <c r="C540" i="3"/>
  <c r="D540" i="3"/>
  <c r="E540" i="3"/>
  <c r="C541" i="3"/>
  <c r="D541" i="3"/>
  <c r="E541" i="3"/>
  <c r="C542" i="3"/>
  <c r="D542" i="3"/>
  <c r="E542" i="3"/>
  <c r="C543" i="3"/>
  <c r="D543" i="3"/>
  <c r="E543" i="3"/>
  <c r="C544" i="3"/>
  <c r="D544" i="3"/>
  <c r="E544" i="3"/>
  <c r="C545" i="3"/>
  <c r="D545" i="3"/>
  <c r="E545" i="3"/>
  <c r="C546" i="3"/>
  <c r="D546" i="3"/>
  <c r="E546" i="3"/>
  <c r="C547" i="3"/>
  <c r="D547" i="3"/>
  <c r="E547" i="3"/>
  <c r="C548" i="3"/>
  <c r="D548" i="3"/>
  <c r="E548" i="3"/>
  <c r="C549" i="3"/>
  <c r="D549" i="3"/>
  <c r="E549" i="3"/>
  <c r="C550" i="3"/>
  <c r="D550" i="3"/>
  <c r="E550" i="3"/>
  <c r="C551" i="3"/>
  <c r="D551" i="3"/>
  <c r="E551" i="3"/>
  <c r="C552" i="3"/>
  <c r="D552" i="3"/>
  <c r="E552" i="3"/>
  <c r="C553" i="3"/>
  <c r="D553" i="3"/>
  <c r="E553" i="3"/>
  <c r="C554" i="3"/>
  <c r="D554" i="3"/>
  <c r="E554" i="3"/>
  <c r="C555" i="3"/>
  <c r="D555" i="3"/>
  <c r="E555" i="3"/>
  <c r="C556" i="3"/>
  <c r="D556" i="3"/>
  <c r="E556" i="3"/>
  <c r="C557" i="3"/>
  <c r="D557" i="3"/>
  <c r="E557" i="3"/>
  <c r="C558" i="3"/>
  <c r="D558" i="3"/>
  <c r="E558" i="3"/>
  <c r="C559" i="3"/>
  <c r="D559" i="3"/>
  <c r="E559" i="3"/>
  <c r="C560" i="3"/>
  <c r="D560" i="3"/>
  <c r="E560" i="3"/>
  <c r="C561" i="3"/>
  <c r="D561" i="3"/>
  <c r="E561" i="3"/>
  <c r="C562" i="3"/>
  <c r="D562" i="3"/>
  <c r="E562" i="3"/>
  <c r="C563" i="3"/>
  <c r="D563" i="3"/>
  <c r="E563" i="3"/>
  <c r="C564" i="3"/>
  <c r="D564" i="3"/>
  <c r="E564" i="3"/>
  <c r="C565" i="3"/>
  <c r="D565" i="3"/>
  <c r="E565" i="3"/>
  <c r="C566" i="3"/>
  <c r="D566" i="3"/>
  <c r="E566" i="3"/>
  <c r="C567" i="3"/>
  <c r="D567" i="3"/>
  <c r="E567" i="3"/>
  <c r="C568" i="3"/>
  <c r="D568" i="3"/>
  <c r="E568" i="3"/>
  <c r="C569" i="3"/>
  <c r="D569" i="3"/>
  <c r="E569" i="3"/>
  <c r="C570" i="3"/>
  <c r="D570" i="3"/>
  <c r="E570" i="3"/>
  <c r="C571" i="3"/>
  <c r="D571" i="3"/>
  <c r="E571" i="3"/>
  <c r="C572" i="3"/>
  <c r="D572" i="3"/>
  <c r="E572" i="3"/>
  <c r="C573" i="3"/>
  <c r="D573" i="3"/>
  <c r="E573" i="3"/>
  <c r="C574" i="3"/>
  <c r="D574" i="3"/>
  <c r="E574" i="3"/>
  <c r="C575" i="3"/>
  <c r="D575" i="3"/>
  <c r="E575" i="3"/>
  <c r="C576" i="3"/>
  <c r="D576" i="3"/>
  <c r="E576" i="3"/>
  <c r="C577" i="3"/>
  <c r="D577" i="3"/>
  <c r="E577" i="3"/>
  <c r="C578" i="3"/>
  <c r="D578" i="3"/>
  <c r="E578" i="3"/>
  <c r="C579" i="3"/>
  <c r="D579" i="3"/>
  <c r="E579" i="3"/>
  <c r="C580" i="3"/>
  <c r="D580" i="3"/>
  <c r="E580" i="3"/>
  <c r="C581" i="3"/>
  <c r="D581" i="3"/>
  <c r="E581" i="3"/>
  <c r="C582" i="3"/>
  <c r="D582" i="3"/>
  <c r="E582" i="3"/>
  <c r="C583" i="3"/>
  <c r="D583" i="3"/>
  <c r="E583" i="3"/>
  <c r="C584" i="3"/>
  <c r="D584" i="3"/>
  <c r="E584" i="3"/>
  <c r="C585" i="3"/>
  <c r="D585" i="3"/>
  <c r="E585" i="3"/>
  <c r="C586" i="3"/>
  <c r="D586" i="3"/>
  <c r="E586" i="3"/>
  <c r="C587" i="3"/>
  <c r="D587" i="3"/>
  <c r="E587" i="3"/>
  <c r="C588" i="3"/>
  <c r="D588" i="3"/>
  <c r="E588" i="3"/>
  <c r="C589" i="3"/>
  <c r="D589" i="3"/>
  <c r="E589" i="3"/>
  <c r="C590" i="3"/>
  <c r="D590" i="3"/>
  <c r="E590" i="3"/>
  <c r="C591" i="3"/>
  <c r="D591" i="3"/>
  <c r="E591" i="3"/>
  <c r="C592" i="3"/>
  <c r="D592" i="3"/>
  <c r="E592" i="3"/>
  <c r="C593" i="3"/>
  <c r="D593" i="3"/>
  <c r="E593" i="3"/>
  <c r="C594" i="3"/>
  <c r="D594" i="3"/>
  <c r="E594" i="3"/>
  <c r="C595" i="3"/>
  <c r="D595" i="3"/>
  <c r="E595" i="3"/>
  <c r="C596" i="3"/>
  <c r="D596" i="3"/>
  <c r="E596" i="3"/>
  <c r="C597" i="3"/>
  <c r="D597" i="3"/>
  <c r="E597" i="3"/>
  <c r="C598" i="3"/>
  <c r="D598" i="3"/>
  <c r="E598" i="3"/>
  <c r="C599" i="3"/>
  <c r="D599" i="3"/>
  <c r="E599" i="3"/>
  <c r="C600" i="3"/>
  <c r="D600" i="3"/>
  <c r="E600" i="3"/>
  <c r="C601" i="3"/>
  <c r="D601" i="3"/>
  <c r="E601" i="3"/>
  <c r="C602" i="3"/>
  <c r="D602" i="3"/>
  <c r="E602" i="3"/>
  <c r="C603" i="3"/>
  <c r="D603" i="3"/>
  <c r="E603" i="3"/>
  <c r="C604" i="3"/>
  <c r="D604" i="3"/>
  <c r="E604" i="3"/>
  <c r="C605" i="3"/>
  <c r="D605" i="3"/>
  <c r="E605" i="3"/>
  <c r="C606" i="3"/>
  <c r="D606" i="3"/>
  <c r="E606" i="3"/>
  <c r="C607" i="3"/>
  <c r="D607" i="3"/>
  <c r="E607" i="3"/>
  <c r="C608" i="3"/>
  <c r="D608" i="3"/>
  <c r="E608" i="3"/>
  <c r="C609" i="3"/>
  <c r="D609" i="3"/>
  <c r="E609" i="3"/>
  <c r="C610" i="3"/>
  <c r="D610" i="3"/>
  <c r="E610" i="3"/>
  <c r="C611" i="3"/>
  <c r="D611" i="3"/>
  <c r="E611" i="3"/>
  <c r="C612" i="3"/>
  <c r="D612" i="3"/>
  <c r="E612" i="3"/>
  <c r="C613" i="3"/>
  <c r="D613" i="3"/>
  <c r="E613" i="3"/>
  <c r="C614" i="3"/>
  <c r="D614" i="3"/>
  <c r="E614" i="3"/>
  <c r="C615" i="3"/>
  <c r="D615" i="3"/>
  <c r="E615" i="3"/>
  <c r="C616" i="3"/>
  <c r="D616" i="3"/>
  <c r="E616" i="3"/>
  <c r="C617" i="3"/>
  <c r="D617" i="3"/>
  <c r="E617" i="3"/>
  <c r="C618" i="3"/>
  <c r="D618" i="3"/>
  <c r="E618" i="3"/>
  <c r="C619" i="3"/>
  <c r="D619" i="3"/>
  <c r="E619" i="3"/>
  <c r="C620" i="3"/>
  <c r="D620" i="3"/>
  <c r="E620" i="3"/>
  <c r="C621" i="3"/>
  <c r="D621" i="3"/>
  <c r="E621" i="3"/>
  <c r="C622" i="3"/>
  <c r="D622" i="3"/>
  <c r="E622" i="3"/>
  <c r="C623" i="3"/>
  <c r="D623" i="3"/>
  <c r="E623" i="3"/>
  <c r="C624" i="3"/>
  <c r="D624" i="3"/>
  <c r="E624" i="3"/>
  <c r="C625" i="3"/>
  <c r="D625" i="3"/>
  <c r="E625" i="3"/>
  <c r="C626" i="3"/>
  <c r="D626" i="3"/>
  <c r="E626" i="3"/>
  <c r="C627" i="3"/>
  <c r="D627" i="3"/>
  <c r="E627" i="3"/>
  <c r="C628" i="3"/>
  <c r="D628" i="3"/>
  <c r="E628" i="3"/>
  <c r="C629" i="3"/>
  <c r="D629" i="3"/>
  <c r="E629" i="3"/>
  <c r="C630" i="3"/>
  <c r="D630" i="3"/>
  <c r="E630" i="3"/>
  <c r="C631" i="3"/>
  <c r="D631" i="3"/>
  <c r="E631" i="3"/>
  <c r="C632" i="3"/>
  <c r="D632" i="3"/>
  <c r="E632" i="3"/>
  <c r="C633" i="3"/>
  <c r="D633" i="3"/>
  <c r="E633" i="3"/>
  <c r="C634" i="3"/>
  <c r="D634" i="3"/>
  <c r="E634" i="3"/>
  <c r="C635" i="3"/>
  <c r="D635" i="3"/>
  <c r="E635" i="3"/>
  <c r="C636" i="3"/>
  <c r="D636" i="3"/>
  <c r="E636" i="3"/>
  <c r="C637" i="3"/>
  <c r="D637" i="3"/>
  <c r="E637" i="3"/>
  <c r="C638" i="3"/>
  <c r="D638" i="3"/>
  <c r="E638" i="3"/>
  <c r="C639" i="3"/>
  <c r="D639" i="3"/>
  <c r="E639" i="3"/>
  <c r="C640" i="3"/>
  <c r="D640" i="3"/>
  <c r="E640" i="3"/>
  <c r="C641" i="3"/>
  <c r="D641" i="3"/>
  <c r="E641" i="3"/>
  <c r="C642" i="3"/>
  <c r="D642" i="3"/>
  <c r="E642" i="3"/>
  <c r="C643" i="3"/>
  <c r="D643" i="3"/>
  <c r="E643" i="3"/>
  <c r="C644" i="3"/>
  <c r="D644" i="3"/>
  <c r="E644" i="3"/>
  <c r="C645" i="3"/>
  <c r="D645" i="3"/>
  <c r="E645" i="3"/>
  <c r="C646" i="3"/>
  <c r="D646" i="3"/>
  <c r="E646" i="3"/>
  <c r="C647" i="3"/>
  <c r="D647" i="3"/>
  <c r="E647" i="3"/>
  <c r="C648" i="3"/>
  <c r="D648" i="3"/>
  <c r="E648" i="3"/>
  <c r="C649" i="3"/>
  <c r="D649" i="3"/>
  <c r="E649" i="3"/>
  <c r="C650" i="3"/>
  <c r="D650" i="3"/>
  <c r="E650" i="3"/>
  <c r="C651" i="3"/>
  <c r="D651" i="3"/>
  <c r="E651" i="3"/>
  <c r="C652" i="3"/>
  <c r="D652" i="3"/>
  <c r="E652" i="3"/>
  <c r="C653" i="3"/>
  <c r="D653" i="3"/>
  <c r="E653" i="3"/>
  <c r="C654" i="3"/>
  <c r="D654" i="3"/>
  <c r="E654" i="3"/>
  <c r="C655" i="3"/>
  <c r="D655" i="3"/>
  <c r="E655" i="3"/>
  <c r="C656" i="3"/>
  <c r="D656" i="3"/>
  <c r="E656" i="3"/>
  <c r="C657" i="3"/>
  <c r="D657" i="3"/>
  <c r="E657" i="3"/>
  <c r="C658" i="3"/>
  <c r="D658" i="3"/>
  <c r="E658" i="3"/>
  <c r="C659" i="3"/>
  <c r="D659" i="3"/>
  <c r="E659" i="3"/>
  <c r="C660" i="3"/>
  <c r="D660" i="3"/>
  <c r="E660" i="3"/>
  <c r="C661" i="3"/>
  <c r="D661" i="3"/>
  <c r="E661" i="3"/>
  <c r="C662" i="3"/>
  <c r="D662" i="3"/>
  <c r="E662" i="3"/>
  <c r="C663" i="3"/>
  <c r="D663" i="3"/>
  <c r="E663" i="3"/>
  <c r="C664" i="3"/>
  <c r="D664" i="3"/>
  <c r="E664" i="3"/>
  <c r="C665" i="3"/>
  <c r="D665" i="3"/>
  <c r="E665" i="3"/>
  <c r="C666" i="3"/>
  <c r="D666" i="3"/>
  <c r="E666" i="3"/>
  <c r="C667" i="3"/>
  <c r="D667" i="3"/>
  <c r="E667" i="3"/>
  <c r="C668" i="3"/>
  <c r="D668" i="3"/>
  <c r="E668" i="3"/>
  <c r="C669" i="3"/>
  <c r="D669" i="3"/>
  <c r="E669" i="3"/>
  <c r="C670" i="3"/>
  <c r="D670" i="3"/>
  <c r="E670" i="3"/>
  <c r="C671" i="3"/>
  <c r="D671" i="3"/>
  <c r="E671" i="3"/>
  <c r="C672" i="3"/>
  <c r="D672" i="3"/>
  <c r="E672" i="3"/>
  <c r="C673" i="3"/>
  <c r="D673" i="3"/>
  <c r="E673" i="3"/>
  <c r="C674" i="3"/>
  <c r="D674" i="3"/>
  <c r="E674" i="3"/>
  <c r="C675" i="3"/>
  <c r="D675" i="3"/>
  <c r="E675" i="3"/>
  <c r="C676" i="3"/>
  <c r="D676" i="3"/>
  <c r="E676" i="3"/>
  <c r="C677" i="3"/>
  <c r="D677" i="3"/>
  <c r="E677" i="3"/>
  <c r="C678" i="3"/>
  <c r="D678" i="3"/>
  <c r="E678" i="3"/>
  <c r="C679" i="3"/>
  <c r="D679" i="3"/>
  <c r="E679" i="3"/>
  <c r="C680" i="3"/>
  <c r="D680" i="3"/>
  <c r="E680" i="3"/>
  <c r="C681" i="3"/>
  <c r="D681" i="3"/>
  <c r="E681" i="3"/>
  <c r="C682" i="3"/>
  <c r="D682" i="3"/>
  <c r="E682" i="3"/>
  <c r="C683" i="3"/>
  <c r="D683" i="3"/>
  <c r="E683" i="3"/>
  <c r="C684" i="3"/>
  <c r="D684" i="3"/>
  <c r="E684" i="3"/>
  <c r="C685" i="3"/>
  <c r="D685" i="3"/>
  <c r="E685" i="3"/>
  <c r="C686" i="3"/>
  <c r="D686" i="3"/>
  <c r="E686" i="3"/>
  <c r="C687" i="3"/>
  <c r="D687" i="3"/>
  <c r="E687" i="3"/>
  <c r="C688" i="3"/>
  <c r="D688" i="3"/>
  <c r="E688" i="3"/>
  <c r="C689" i="3"/>
  <c r="D689" i="3"/>
  <c r="E689" i="3"/>
  <c r="C690" i="3"/>
  <c r="D690" i="3"/>
  <c r="E690" i="3"/>
  <c r="C691" i="3"/>
  <c r="D691" i="3"/>
  <c r="E691" i="3"/>
  <c r="C692" i="3"/>
  <c r="D692" i="3"/>
  <c r="E692" i="3"/>
  <c r="C693" i="3"/>
  <c r="D693" i="3"/>
  <c r="E693" i="3"/>
  <c r="C694" i="3"/>
  <c r="D694" i="3"/>
  <c r="E694" i="3"/>
  <c r="C695" i="3"/>
  <c r="D695" i="3"/>
  <c r="E695" i="3"/>
  <c r="C696" i="3"/>
  <c r="D696" i="3"/>
  <c r="E696" i="3"/>
  <c r="C697" i="3"/>
  <c r="D697" i="3"/>
  <c r="E697" i="3"/>
  <c r="C698" i="3"/>
  <c r="D698" i="3"/>
  <c r="E698" i="3"/>
  <c r="C699" i="3"/>
  <c r="D699" i="3"/>
  <c r="E699" i="3"/>
  <c r="C700" i="3"/>
  <c r="D700" i="3"/>
  <c r="E700" i="3"/>
  <c r="C701" i="3"/>
  <c r="D701" i="3"/>
  <c r="E701" i="3"/>
  <c r="C702" i="3"/>
  <c r="D702" i="3"/>
  <c r="E702" i="3"/>
  <c r="C703" i="3"/>
  <c r="D703" i="3"/>
  <c r="E703" i="3"/>
  <c r="C704" i="3"/>
  <c r="D704" i="3"/>
  <c r="E704" i="3"/>
  <c r="C705" i="3"/>
  <c r="D705" i="3"/>
  <c r="E705" i="3"/>
  <c r="C706" i="3"/>
  <c r="D706" i="3"/>
  <c r="E706" i="3"/>
  <c r="C707" i="3"/>
  <c r="D707" i="3"/>
  <c r="E707" i="3"/>
  <c r="C708" i="3"/>
  <c r="D708" i="3"/>
  <c r="E708" i="3"/>
  <c r="C709" i="3"/>
  <c r="D709" i="3"/>
  <c r="E709" i="3"/>
  <c r="C710" i="3"/>
  <c r="D710" i="3"/>
  <c r="E710" i="3"/>
  <c r="C711" i="3"/>
  <c r="D711" i="3"/>
  <c r="E711" i="3"/>
  <c r="C712" i="3"/>
  <c r="D712" i="3"/>
  <c r="E712" i="3"/>
  <c r="C713" i="3"/>
  <c r="D713" i="3"/>
  <c r="E713" i="3"/>
  <c r="C714" i="3"/>
  <c r="D714" i="3"/>
  <c r="E714" i="3"/>
  <c r="C715" i="3"/>
  <c r="D715" i="3"/>
  <c r="E715" i="3"/>
  <c r="C716" i="3"/>
  <c r="D716" i="3"/>
  <c r="E716" i="3"/>
  <c r="C717" i="3"/>
  <c r="D717" i="3"/>
  <c r="E717" i="3"/>
  <c r="C718" i="3"/>
  <c r="D718" i="3"/>
  <c r="E718" i="3"/>
  <c r="C719" i="3"/>
  <c r="D719" i="3"/>
  <c r="E719" i="3"/>
  <c r="C720" i="3"/>
  <c r="D720" i="3"/>
  <c r="E720" i="3"/>
  <c r="C721" i="3"/>
  <c r="D721" i="3"/>
  <c r="E721" i="3"/>
  <c r="C722" i="3"/>
  <c r="D722" i="3"/>
  <c r="E722" i="3"/>
  <c r="C723" i="3"/>
  <c r="D723" i="3"/>
  <c r="E723" i="3"/>
  <c r="C724" i="3"/>
  <c r="D724" i="3"/>
  <c r="E724" i="3"/>
  <c r="C725" i="3"/>
  <c r="D725" i="3"/>
  <c r="E725" i="3"/>
  <c r="C726" i="3"/>
  <c r="D726" i="3"/>
  <c r="E726" i="3"/>
  <c r="C727" i="3"/>
  <c r="D727" i="3"/>
  <c r="E727" i="3"/>
  <c r="C728" i="3"/>
  <c r="D728" i="3"/>
  <c r="E728" i="3"/>
  <c r="C729" i="3"/>
  <c r="D729" i="3"/>
  <c r="E729" i="3"/>
  <c r="C730" i="3"/>
  <c r="D730" i="3"/>
  <c r="E730" i="3"/>
  <c r="C731" i="3"/>
  <c r="D731" i="3"/>
  <c r="E731" i="3"/>
  <c r="C732" i="3"/>
  <c r="D732" i="3"/>
  <c r="E732" i="3"/>
  <c r="C733" i="3"/>
  <c r="D733" i="3"/>
  <c r="E733" i="3"/>
  <c r="C734" i="3"/>
  <c r="D734" i="3"/>
  <c r="E734" i="3"/>
  <c r="C735" i="3"/>
  <c r="D735" i="3"/>
  <c r="E735" i="3"/>
  <c r="C736" i="3"/>
  <c r="D736" i="3"/>
  <c r="E736" i="3"/>
  <c r="C737" i="3"/>
  <c r="D737" i="3"/>
  <c r="E737" i="3"/>
  <c r="C738" i="3"/>
  <c r="D738" i="3"/>
  <c r="E738" i="3"/>
  <c r="C739" i="3"/>
  <c r="D739" i="3"/>
  <c r="E739" i="3"/>
  <c r="C740" i="3"/>
  <c r="D740" i="3"/>
  <c r="E740" i="3"/>
  <c r="C741" i="3"/>
  <c r="D741" i="3"/>
  <c r="E741" i="3"/>
  <c r="C742" i="3"/>
  <c r="D742" i="3"/>
  <c r="E742" i="3"/>
  <c r="C743" i="3"/>
  <c r="D743" i="3"/>
  <c r="E743" i="3"/>
  <c r="C744" i="3"/>
  <c r="D744" i="3"/>
  <c r="E744" i="3"/>
  <c r="C745" i="3"/>
  <c r="D745" i="3"/>
  <c r="E745" i="3"/>
  <c r="C746" i="3"/>
  <c r="D746" i="3"/>
  <c r="E746" i="3"/>
  <c r="C747" i="3"/>
  <c r="D747" i="3"/>
  <c r="E747" i="3"/>
  <c r="C748" i="3"/>
  <c r="D748" i="3"/>
  <c r="E748" i="3"/>
  <c r="C749" i="3"/>
  <c r="D749" i="3"/>
  <c r="E749" i="3"/>
  <c r="C750" i="3"/>
  <c r="D750" i="3"/>
  <c r="E750" i="3"/>
  <c r="C751" i="3"/>
  <c r="D751" i="3"/>
  <c r="E751" i="3"/>
  <c r="C752" i="3"/>
  <c r="D752" i="3"/>
  <c r="E752" i="3"/>
  <c r="C753" i="3"/>
  <c r="D753" i="3"/>
  <c r="E753" i="3"/>
  <c r="C754" i="3"/>
  <c r="D754" i="3"/>
  <c r="E754" i="3"/>
  <c r="C755" i="3"/>
  <c r="D755" i="3"/>
  <c r="E755" i="3"/>
  <c r="C756" i="3"/>
  <c r="D756" i="3"/>
  <c r="E756" i="3"/>
  <c r="C757" i="3"/>
  <c r="D757" i="3"/>
  <c r="E757" i="3"/>
  <c r="C758" i="3"/>
  <c r="D758" i="3"/>
  <c r="E758" i="3"/>
  <c r="C759" i="3"/>
  <c r="D759" i="3"/>
  <c r="E759" i="3"/>
  <c r="C760" i="3"/>
  <c r="D760" i="3"/>
  <c r="E760" i="3"/>
  <c r="C761" i="3"/>
  <c r="D761" i="3"/>
  <c r="E761" i="3"/>
  <c r="C762" i="3"/>
  <c r="D762" i="3"/>
  <c r="E762" i="3"/>
  <c r="C763" i="3"/>
  <c r="D763" i="3"/>
  <c r="E763" i="3"/>
  <c r="C764" i="3"/>
  <c r="D764" i="3"/>
  <c r="E764" i="3"/>
  <c r="C765" i="3"/>
  <c r="D765" i="3"/>
  <c r="E765" i="3"/>
  <c r="C766" i="3"/>
  <c r="D766" i="3"/>
  <c r="E766" i="3"/>
  <c r="C767" i="3"/>
  <c r="D767" i="3"/>
  <c r="E767" i="3"/>
  <c r="C768" i="3"/>
  <c r="D768" i="3"/>
  <c r="E768" i="3"/>
  <c r="C769" i="3"/>
  <c r="D769" i="3"/>
  <c r="E769" i="3"/>
  <c r="C770" i="3"/>
  <c r="D770" i="3"/>
  <c r="E770" i="3"/>
  <c r="C771" i="3"/>
  <c r="D771" i="3"/>
  <c r="E771" i="3"/>
  <c r="C772" i="3"/>
  <c r="D772" i="3"/>
  <c r="E772" i="3"/>
  <c r="C773" i="3"/>
  <c r="D773" i="3"/>
  <c r="E773" i="3"/>
  <c r="C774" i="3"/>
  <c r="D774" i="3"/>
  <c r="E774" i="3"/>
  <c r="C775" i="3"/>
  <c r="D775" i="3"/>
  <c r="E775" i="3"/>
  <c r="C776" i="3"/>
  <c r="D776" i="3"/>
  <c r="E776" i="3"/>
  <c r="C777" i="3"/>
  <c r="D777" i="3"/>
  <c r="E777" i="3"/>
  <c r="C778" i="3"/>
  <c r="D778" i="3"/>
  <c r="E778" i="3"/>
  <c r="C779" i="3"/>
  <c r="D779" i="3"/>
  <c r="E779" i="3"/>
  <c r="C780" i="3"/>
  <c r="D780" i="3"/>
  <c r="E780" i="3"/>
  <c r="C781" i="3"/>
  <c r="D781" i="3"/>
  <c r="E781" i="3"/>
  <c r="C782" i="3"/>
  <c r="D782" i="3"/>
  <c r="E782" i="3"/>
  <c r="C783" i="3"/>
  <c r="D783" i="3"/>
  <c r="E783" i="3"/>
  <c r="C784" i="3"/>
  <c r="D784" i="3"/>
  <c r="E784" i="3"/>
  <c r="C785" i="3"/>
  <c r="D785" i="3"/>
  <c r="E785" i="3"/>
  <c r="C786" i="3"/>
  <c r="D786" i="3"/>
  <c r="E786" i="3"/>
  <c r="C787" i="3"/>
  <c r="D787" i="3"/>
  <c r="E787" i="3"/>
  <c r="C788" i="3"/>
  <c r="D788" i="3"/>
  <c r="E788" i="3"/>
  <c r="C789" i="3"/>
  <c r="D789" i="3"/>
  <c r="E789" i="3"/>
  <c r="C790" i="3"/>
  <c r="D790" i="3"/>
  <c r="E790" i="3"/>
  <c r="C791" i="3"/>
  <c r="D791" i="3"/>
  <c r="E791" i="3"/>
  <c r="C792" i="3"/>
  <c r="D792" i="3"/>
  <c r="E792" i="3"/>
  <c r="C793" i="3"/>
  <c r="D793" i="3"/>
  <c r="E793" i="3"/>
  <c r="C794" i="3"/>
  <c r="D794" i="3"/>
  <c r="E794" i="3"/>
  <c r="C795" i="3"/>
  <c r="D795" i="3"/>
  <c r="E795" i="3"/>
  <c r="C796" i="3"/>
  <c r="D796" i="3"/>
  <c r="E796" i="3"/>
  <c r="C797" i="3"/>
  <c r="D797" i="3"/>
  <c r="E797" i="3"/>
  <c r="C798" i="3"/>
  <c r="D798" i="3"/>
  <c r="E798" i="3"/>
  <c r="C799" i="3"/>
  <c r="D799" i="3"/>
  <c r="E799" i="3"/>
  <c r="C800" i="3"/>
  <c r="D800" i="3"/>
  <c r="E800" i="3"/>
  <c r="C801" i="3"/>
  <c r="D801" i="3"/>
  <c r="E801" i="3"/>
  <c r="C802" i="3"/>
  <c r="D802" i="3"/>
  <c r="E802" i="3"/>
  <c r="C803" i="3"/>
  <c r="D803" i="3"/>
  <c r="E803" i="3"/>
  <c r="C804" i="3"/>
  <c r="D804" i="3"/>
  <c r="E804" i="3"/>
  <c r="C805" i="3"/>
  <c r="D805" i="3"/>
  <c r="E805" i="3"/>
  <c r="C806" i="3"/>
  <c r="D806" i="3"/>
  <c r="E806" i="3"/>
  <c r="C807" i="3"/>
  <c r="D807" i="3"/>
  <c r="E807" i="3"/>
  <c r="C808" i="3"/>
  <c r="D808" i="3"/>
  <c r="E808" i="3"/>
  <c r="C809" i="3"/>
  <c r="D809" i="3"/>
  <c r="E809" i="3"/>
  <c r="C810" i="3"/>
  <c r="D810" i="3"/>
  <c r="E810" i="3"/>
  <c r="C811" i="3"/>
  <c r="D811" i="3"/>
  <c r="E811" i="3"/>
  <c r="C812" i="3"/>
  <c r="D812" i="3"/>
  <c r="E812" i="3"/>
  <c r="C813" i="3"/>
  <c r="D813" i="3"/>
  <c r="E813" i="3"/>
  <c r="C814" i="3"/>
  <c r="D814" i="3"/>
  <c r="E814" i="3"/>
  <c r="C815" i="3"/>
  <c r="D815" i="3"/>
  <c r="E815" i="3"/>
  <c r="C816" i="3"/>
  <c r="D816" i="3"/>
  <c r="E816" i="3"/>
  <c r="C817" i="3"/>
  <c r="D817" i="3"/>
  <c r="E817" i="3"/>
  <c r="C818" i="3"/>
  <c r="D818" i="3"/>
  <c r="E818" i="3"/>
  <c r="C819" i="3"/>
  <c r="D819" i="3"/>
  <c r="E819" i="3"/>
  <c r="C820" i="3"/>
  <c r="D820" i="3"/>
  <c r="E820" i="3"/>
  <c r="C821" i="3"/>
  <c r="D821" i="3"/>
  <c r="E821" i="3"/>
  <c r="C822" i="3"/>
  <c r="D822" i="3"/>
  <c r="E822" i="3"/>
  <c r="C823" i="3"/>
  <c r="D823" i="3"/>
  <c r="E823" i="3"/>
  <c r="C824" i="3"/>
  <c r="D824" i="3"/>
  <c r="E824" i="3"/>
  <c r="C825" i="3"/>
  <c r="D825" i="3"/>
  <c r="E825" i="3"/>
  <c r="C826" i="3"/>
  <c r="D826" i="3"/>
  <c r="E826" i="3"/>
  <c r="C827" i="3"/>
  <c r="D827" i="3"/>
  <c r="E827" i="3"/>
  <c r="C828" i="3"/>
  <c r="D828" i="3"/>
  <c r="E828" i="3"/>
  <c r="C829" i="3"/>
  <c r="D829" i="3"/>
  <c r="E829" i="3"/>
  <c r="C830" i="3"/>
  <c r="D830" i="3"/>
  <c r="E830" i="3"/>
  <c r="C831" i="3"/>
  <c r="D831" i="3"/>
  <c r="E831" i="3"/>
  <c r="C832" i="3"/>
  <c r="D832" i="3"/>
  <c r="E832" i="3"/>
  <c r="C833" i="3"/>
  <c r="D833" i="3"/>
  <c r="E833" i="3"/>
  <c r="C834" i="3"/>
  <c r="D834" i="3"/>
  <c r="E834" i="3"/>
  <c r="C835" i="3"/>
  <c r="D835" i="3"/>
  <c r="E835" i="3"/>
  <c r="C836" i="3"/>
  <c r="D836" i="3"/>
  <c r="E836" i="3"/>
  <c r="C837" i="3"/>
  <c r="D837" i="3"/>
  <c r="E837" i="3"/>
  <c r="C838" i="3"/>
  <c r="D838" i="3"/>
  <c r="E838" i="3"/>
  <c r="C839" i="3"/>
  <c r="D839" i="3"/>
  <c r="E839" i="3"/>
  <c r="C840" i="3"/>
  <c r="D840" i="3"/>
  <c r="E840" i="3"/>
  <c r="C841" i="3"/>
  <c r="D841" i="3"/>
  <c r="E841" i="3"/>
  <c r="C842" i="3"/>
  <c r="D842" i="3"/>
  <c r="E842" i="3"/>
  <c r="C843" i="3"/>
  <c r="D843" i="3"/>
  <c r="E843" i="3"/>
  <c r="C844" i="3"/>
  <c r="D844" i="3"/>
  <c r="E844" i="3"/>
  <c r="C845" i="3"/>
  <c r="D845" i="3"/>
  <c r="E845" i="3"/>
  <c r="C846" i="3"/>
  <c r="D846" i="3"/>
  <c r="E846" i="3"/>
  <c r="C847" i="3"/>
  <c r="D847" i="3"/>
  <c r="E847" i="3"/>
  <c r="C848" i="3"/>
  <c r="D848" i="3"/>
  <c r="E848" i="3"/>
  <c r="C849" i="3"/>
  <c r="D849" i="3"/>
  <c r="E849" i="3"/>
  <c r="C850" i="3"/>
  <c r="D850" i="3"/>
  <c r="E850" i="3"/>
  <c r="C851" i="3"/>
  <c r="D851" i="3"/>
  <c r="E851" i="3"/>
  <c r="C852" i="3"/>
  <c r="D852" i="3"/>
  <c r="E852" i="3"/>
  <c r="C853" i="3"/>
  <c r="D853" i="3"/>
  <c r="E853" i="3"/>
  <c r="C854" i="3"/>
  <c r="D854" i="3"/>
  <c r="E854" i="3"/>
  <c r="C855" i="3"/>
  <c r="D855" i="3"/>
  <c r="E855" i="3"/>
  <c r="C856" i="3"/>
  <c r="D856" i="3"/>
  <c r="E856" i="3"/>
  <c r="C857" i="3"/>
  <c r="D857" i="3"/>
  <c r="E857" i="3"/>
  <c r="C858" i="3"/>
  <c r="D858" i="3"/>
  <c r="E858" i="3"/>
  <c r="C859" i="3"/>
  <c r="D859" i="3"/>
  <c r="E859" i="3"/>
  <c r="C860" i="3"/>
  <c r="D860" i="3"/>
  <c r="E860" i="3"/>
  <c r="C861" i="3"/>
  <c r="D861" i="3"/>
  <c r="E861" i="3"/>
  <c r="C862" i="3"/>
  <c r="D862" i="3"/>
  <c r="E862" i="3"/>
  <c r="C863" i="3"/>
  <c r="D863" i="3"/>
  <c r="E863" i="3"/>
  <c r="C864" i="3"/>
  <c r="D864" i="3"/>
  <c r="E864" i="3"/>
  <c r="C865" i="3"/>
  <c r="D865" i="3"/>
  <c r="E865" i="3"/>
  <c r="C866" i="3"/>
  <c r="D866" i="3"/>
  <c r="E866" i="3"/>
  <c r="C867" i="3"/>
  <c r="D867" i="3"/>
  <c r="E867" i="3"/>
  <c r="C868" i="3"/>
  <c r="D868" i="3"/>
  <c r="E868" i="3"/>
  <c r="C869" i="3"/>
  <c r="D869" i="3"/>
  <c r="E869" i="3"/>
  <c r="C870" i="3"/>
  <c r="D870" i="3"/>
  <c r="E870" i="3"/>
  <c r="C871" i="3"/>
  <c r="D871" i="3"/>
  <c r="E871" i="3"/>
  <c r="C872" i="3"/>
  <c r="D872" i="3"/>
  <c r="E872" i="3"/>
  <c r="C873" i="3"/>
  <c r="D873" i="3"/>
  <c r="E873" i="3"/>
  <c r="C874" i="3"/>
  <c r="D874" i="3"/>
  <c r="E874" i="3"/>
  <c r="C875" i="3"/>
  <c r="D875" i="3"/>
  <c r="E875" i="3"/>
  <c r="C876" i="3"/>
  <c r="D876" i="3"/>
  <c r="E876" i="3"/>
  <c r="C877" i="3"/>
  <c r="D877" i="3"/>
  <c r="E877" i="3"/>
  <c r="C878" i="3"/>
  <c r="D878" i="3"/>
  <c r="E878" i="3"/>
  <c r="C879" i="3"/>
  <c r="D879" i="3"/>
  <c r="E879" i="3"/>
  <c r="C880" i="3"/>
  <c r="D880" i="3"/>
  <c r="E880" i="3"/>
  <c r="C881" i="3"/>
  <c r="D881" i="3"/>
  <c r="E881" i="3"/>
  <c r="C882" i="3"/>
  <c r="D882" i="3"/>
  <c r="E882" i="3"/>
  <c r="C883" i="3"/>
  <c r="D883" i="3"/>
  <c r="E883" i="3"/>
  <c r="C884" i="3"/>
  <c r="D884" i="3"/>
  <c r="E884" i="3"/>
  <c r="C885" i="3"/>
  <c r="D885" i="3"/>
  <c r="E885" i="3"/>
  <c r="C886" i="3"/>
  <c r="D886" i="3"/>
  <c r="E886" i="3"/>
  <c r="C887" i="3"/>
  <c r="D887" i="3"/>
  <c r="E887" i="3"/>
  <c r="C888" i="3"/>
  <c r="D888" i="3"/>
  <c r="E888" i="3"/>
  <c r="C889" i="3"/>
  <c r="D889" i="3"/>
  <c r="E889" i="3"/>
  <c r="C890" i="3"/>
  <c r="D890" i="3"/>
  <c r="E890" i="3"/>
  <c r="C891" i="3"/>
  <c r="D891" i="3"/>
  <c r="E891" i="3"/>
  <c r="C892" i="3"/>
  <c r="D892" i="3"/>
  <c r="E892" i="3"/>
  <c r="C893" i="3"/>
  <c r="D893" i="3"/>
  <c r="E893" i="3"/>
  <c r="C894" i="3"/>
  <c r="D894" i="3"/>
  <c r="E894" i="3"/>
  <c r="C895" i="3"/>
  <c r="D895" i="3"/>
  <c r="E895" i="3"/>
  <c r="C896" i="3"/>
  <c r="D896" i="3"/>
  <c r="E896" i="3"/>
  <c r="C897" i="3"/>
  <c r="D897" i="3"/>
  <c r="E897" i="3"/>
  <c r="C898" i="3"/>
  <c r="D898" i="3"/>
  <c r="E898" i="3"/>
  <c r="C899" i="3"/>
  <c r="D899" i="3"/>
  <c r="E899" i="3"/>
  <c r="C900" i="3"/>
  <c r="D900" i="3"/>
  <c r="E900" i="3"/>
  <c r="C901" i="3"/>
  <c r="D901" i="3"/>
  <c r="E901" i="3"/>
  <c r="C902" i="3"/>
  <c r="D902" i="3"/>
  <c r="E902" i="3"/>
  <c r="C903" i="3"/>
  <c r="D903" i="3"/>
  <c r="E903" i="3"/>
  <c r="C904" i="3"/>
  <c r="D904" i="3"/>
  <c r="E904" i="3"/>
  <c r="C905" i="3"/>
  <c r="D905" i="3"/>
  <c r="E905" i="3"/>
  <c r="C906" i="3"/>
  <c r="D906" i="3"/>
  <c r="E906" i="3"/>
  <c r="C907" i="3"/>
  <c r="D907" i="3"/>
  <c r="E907" i="3"/>
  <c r="C908" i="3"/>
  <c r="D908" i="3"/>
  <c r="E908" i="3"/>
  <c r="C909" i="3"/>
  <c r="D909" i="3"/>
  <c r="E909" i="3"/>
  <c r="C910" i="3"/>
  <c r="D910" i="3"/>
  <c r="E910" i="3"/>
  <c r="C911" i="3"/>
  <c r="D911" i="3"/>
  <c r="E911" i="3"/>
  <c r="C912" i="3"/>
  <c r="D912" i="3"/>
  <c r="E912" i="3"/>
  <c r="C913" i="3"/>
  <c r="D913" i="3"/>
  <c r="E913" i="3"/>
  <c r="C914" i="3"/>
  <c r="D914" i="3"/>
  <c r="E914" i="3"/>
  <c r="C915" i="3"/>
  <c r="D915" i="3"/>
  <c r="E915" i="3"/>
  <c r="C916" i="3"/>
  <c r="D916" i="3"/>
  <c r="E916" i="3"/>
  <c r="C917" i="3"/>
  <c r="D917" i="3"/>
  <c r="E917" i="3"/>
  <c r="C918" i="3"/>
  <c r="D918" i="3"/>
  <c r="E918" i="3"/>
  <c r="C919" i="3"/>
  <c r="D919" i="3"/>
  <c r="E919" i="3"/>
  <c r="C920" i="3"/>
  <c r="D920" i="3"/>
  <c r="E920" i="3"/>
  <c r="C921" i="3"/>
  <c r="D921" i="3"/>
  <c r="E921" i="3"/>
  <c r="C922" i="3"/>
  <c r="D922" i="3"/>
  <c r="E922" i="3"/>
  <c r="C923" i="3"/>
  <c r="D923" i="3"/>
  <c r="E923" i="3"/>
  <c r="C924" i="3"/>
  <c r="D924" i="3"/>
  <c r="E924" i="3"/>
  <c r="C925" i="3"/>
  <c r="D925" i="3"/>
  <c r="E925" i="3"/>
  <c r="C926" i="3"/>
  <c r="D926" i="3"/>
  <c r="E926" i="3"/>
  <c r="C927" i="3"/>
  <c r="D927" i="3"/>
  <c r="E927" i="3"/>
  <c r="C928" i="3"/>
  <c r="D928" i="3"/>
  <c r="E928" i="3"/>
  <c r="C929" i="3"/>
  <c r="D929" i="3"/>
  <c r="E929" i="3"/>
  <c r="C930" i="3"/>
  <c r="D930" i="3"/>
  <c r="E930" i="3"/>
  <c r="C931" i="3"/>
  <c r="D931" i="3"/>
  <c r="E931" i="3"/>
  <c r="C932" i="3"/>
  <c r="D932" i="3"/>
  <c r="E932" i="3"/>
  <c r="C933" i="3"/>
  <c r="D933" i="3"/>
  <c r="E933" i="3"/>
  <c r="C934" i="3"/>
  <c r="D934" i="3"/>
  <c r="E934" i="3"/>
  <c r="C935" i="3"/>
  <c r="D935" i="3"/>
  <c r="E935" i="3"/>
  <c r="C936" i="3"/>
  <c r="D936" i="3"/>
  <c r="E936" i="3"/>
  <c r="C937" i="3"/>
  <c r="D937" i="3"/>
  <c r="E937" i="3"/>
  <c r="C938" i="3"/>
  <c r="D938" i="3"/>
  <c r="E938" i="3"/>
  <c r="C939" i="3"/>
  <c r="D939" i="3"/>
  <c r="E939" i="3"/>
  <c r="C940" i="3"/>
  <c r="D940" i="3"/>
  <c r="E940" i="3"/>
  <c r="C941" i="3"/>
  <c r="D941" i="3"/>
  <c r="E941" i="3"/>
  <c r="C942" i="3"/>
  <c r="D942" i="3"/>
  <c r="E942" i="3"/>
  <c r="C943" i="3"/>
  <c r="D943" i="3"/>
  <c r="E943" i="3"/>
  <c r="C944" i="3"/>
  <c r="D944" i="3"/>
  <c r="E944" i="3"/>
  <c r="C945" i="3"/>
  <c r="D945" i="3"/>
  <c r="E945" i="3"/>
  <c r="C946" i="3"/>
  <c r="D946" i="3"/>
  <c r="E946" i="3"/>
  <c r="C947" i="3"/>
  <c r="D947" i="3"/>
  <c r="E947" i="3"/>
  <c r="C948" i="3"/>
  <c r="D948" i="3"/>
  <c r="E948" i="3"/>
  <c r="C949" i="3"/>
  <c r="D949" i="3"/>
  <c r="E949" i="3"/>
  <c r="C950" i="3"/>
  <c r="D950" i="3"/>
  <c r="E950" i="3"/>
  <c r="C951" i="3"/>
  <c r="D951" i="3"/>
  <c r="E951" i="3"/>
  <c r="C952" i="3"/>
  <c r="D952" i="3"/>
  <c r="E952" i="3"/>
  <c r="C953" i="3"/>
  <c r="D953" i="3"/>
  <c r="E953" i="3"/>
  <c r="C954" i="3"/>
  <c r="D954" i="3"/>
  <c r="E954" i="3"/>
  <c r="C955" i="3"/>
  <c r="D955" i="3"/>
  <c r="E955" i="3"/>
  <c r="C956" i="3"/>
  <c r="D956" i="3"/>
  <c r="E956" i="3"/>
  <c r="C957" i="3"/>
  <c r="D957" i="3"/>
  <c r="E957" i="3"/>
  <c r="C958" i="3"/>
  <c r="D958" i="3"/>
  <c r="E958" i="3"/>
  <c r="C959" i="3"/>
  <c r="D959" i="3"/>
  <c r="E959" i="3"/>
  <c r="C960" i="3"/>
  <c r="D960" i="3"/>
  <c r="E960" i="3"/>
  <c r="C961" i="3"/>
  <c r="D961" i="3"/>
  <c r="E961" i="3"/>
  <c r="C962" i="3"/>
  <c r="D962" i="3"/>
  <c r="E962" i="3"/>
  <c r="C963" i="3"/>
  <c r="D963" i="3"/>
  <c r="E963" i="3"/>
  <c r="C964" i="3"/>
  <c r="D964" i="3"/>
  <c r="E964" i="3"/>
  <c r="C965" i="3"/>
  <c r="D965" i="3"/>
  <c r="E965" i="3"/>
  <c r="C966" i="3"/>
  <c r="D966" i="3"/>
  <c r="E966" i="3"/>
  <c r="C967" i="3"/>
  <c r="D967" i="3"/>
  <c r="E967" i="3"/>
  <c r="C968" i="3"/>
  <c r="D968" i="3"/>
  <c r="E968" i="3"/>
  <c r="C969" i="3"/>
  <c r="D969" i="3"/>
  <c r="E969" i="3"/>
  <c r="C970" i="3"/>
  <c r="D970" i="3"/>
  <c r="E970" i="3"/>
  <c r="C971" i="3"/>
  <c r="D971" i="3"/>
  <c r="E971" i="3"/>
  <c r="C972" i="3"/>
  <c r="D972" i="3"/>
  <c r="E972" i="3"/>
  <c r="C973" i="3"/>
  <c r="D973" i="3"/>
  <c r="E973" i="3"/>
  <c r="C974" i="3"/>
  <c r="D974" i="3"/>
  <c r="E974" i="3"/>
  <c r="C975" i="3"/>
  <c r="D975" i="3"/>
  <c r="E975" i="3"/>
  <c r="C976" i="3"/>
  <c r="D976" i="3"/>
  <c r="E976" i="3"/>
  <c r="C977" i="3"/>
  <c r="D977" i="3"/>
  <c r="E977" i="3"/>
  <c r="C978" i="3"/>
  <c r="D978" i="3"/>
  <c r="E978" i="3"/>
  <c r="C979" i="3"/>
  <c r="D979" i="3"/>
  <c r="E979" i="3"/>
  <c r="C980" i="3"/>
  <c r="D980" i="3"/>
  <c r="E980" i="3"/>
  <c r="C981" i="3"/>
  <c r="D981" i="3"/>
  <c r="E981" i="3"/>
  <c r="C982" i="3"/>
  <c r="D982" i="3"/>
  <c r="E982" i="3"/>
  <c r="C983" i="3"/>
  <c r="D983" i="3"/>
  <c r="E983" i="3"/>
  <c r="C984" i="3"/>
  <c r="D984" i="3"/>
  <c r="E984" i="3"/>
  <c r="C985" i="3"/>
  <c r="D985" i="3"/>
  <c r="E985" i="3"/>
  <c r="C986" i="3"/>
  <c r="D986" i="3"/>
  <c r="E986" i="3"/>
  <c r="C987" i="3"/>
  <c r="D987" i="3"/>
  <c r="E987" i="3"/>
  <c r="C988" i="3"/>
  <c r="D988" i="3"/>
  <c r="E988" i="3"/>
  <c r="C989" i="3"/>
  <c r="D989" i="3"/>
  <c r="E989" i="3"/>
  <c r="C990" i="3"/>
  <c r="D990" i="3"/>
  <c r="E990" i="3"/>
  <c r="C991" i="3"/>
  <c r="D991" i="3"/>
  <c r="E991" i="3"/>
  <c r="C992" i="3"/>
  <c r="D992" i="3"/>
  <c r="E992" i="3"/>
  <c r="C993" i="3"/>
  <c r="D993" i="3"/>
  <c r="E993" i="3"/>
  <c r="C994" i="3"/>
  <c r="D994" i="3"/>
  <c r="E994" i="3"/>
  <c r="C995" i="3"/>
  <c r="D995" i="3"/>
  <c r="E995" i="3"/>
  <c r="C996" i="3"/>
  <c r="D996" i="3"/>
  <c r="E996" i="3"/>
  <c r="C997" i="3"/>
  <c r="D997" i="3"/>
  <c r="E997" i="3"/>
  <c r="C998" i="3"/>
  <c r="D998" i="3"/>
  <c r="E998" i="3"/>
  <c r="C999" i="3"/>
  <c r="D999" i="3"/>
  <c r="E999" i="3"/>
  <c r="C1000" i="3"/>
  <c r="D1000" i="3"/>
  <c r="E1000" i="3"/>
  <c r="C1001" i="3"/>
  <c r="D1001" i="3"/>
  <c r="E1001" i="3"/>
  <c r="C1002" i="3"/>
  <c r="D1002" i="3"/>
  <c r="E1002" i="3"/>
  <c r="C1003" i="3"/>
  <c r="D1003" i="3"/>
  <c r="E1003" i="3"/>
  <c r="C1004" i="3"/>
  <c r="D1004" i="3"/>
  <c r="E1004" i="3"/>
  <c r="C1005" i="3"/>
  <c r="D1005" i="3"/>
  <c r="E1005" i="3"/>
  <c r="C1006" i="3"/>
  <c r="D1006" i="3"/>
  <c r="E1006" i="3"/>
  <c r="C1007" i="3"/>
  <c r="D1007" i="3"/>
  <c r="E1007" i="3"/>
  <c r="C1008" i="3"/>
  <c r="D1008" i="3"/>
  <c r="E1008" i="3"/>
  <c r="C1009" i="3"/>
  <c r="D1009" i="3"/>
  <c r="E1009" i="3"/>
  <c r="C1010" i="3"/>
  <c r="D1010" i="3"/>
  <c r="E1010" i="3"/>
  <c r="C1011" i="3"/>
  <c r="D1011" i="3"/>
  <c r="E1011" i="3"/>
  <c r="C1012" i="3"/>
  <c r="D1012" i="3"/>
  <c r="E1012" i="3"/>
  <c r="C1013" i="3"/>
  <c r="D1013" i="3"/>
  <c r="E1013" i="3"/>
  <c r="C1014" i="3"/>
  <c r="D1014" i="3"/>
  <c r="E1014" i="3"/>
  <c r="C1015" i="3"/>
  <c r="D1015" i="3"/>
  <c r="E1015" i="3"/>
  <c r="C1016" i="3"/>
  <c r="D1016" i="3"/>
  <c r="E1016" i="3"/>
  <c r="C1017" i="3"/>
  <c r="D1017" i="3"/>
  <c r="E1017" i="3"/>
  <c r="C1018" i="3"/>
  <c r="D1018" i="3"/>
  <c r="E1018" i="3"/>
  <c r="C1019" i="3"/>
  <c r="D1019" i="3"/>
  <c r="E1019" i="3"/>
  <c r="C1020" i="3"/>
  <c r="D1020" i="3"/>
  <c r="E1020" i="3"/>
  <c r="C1021" i="3"/>
  <c r="D1021" i="3"/>
  <c r="E1021" i="3"/>
  <c r="C1022" i="3"/>
  <c r="D1022" i="3"/>
  <c r="E1022" i="3"/>
  <c r="C1023" i="3"/>
  <c r="D1023" i="3"/>
  <c r="E1023" i="3"/>
  <c r="C1024" i="3"/>
  <c r="D1024" i="3"/>
  <c r="E1024" i="3"/>
  <c r="C1025" i="3"/>
  <c r="D1025" i="3"/>
  <c r="E1025" i="3"/>
  <c r="C1026" i="3"/>
  <c r="D1026" i="3"/>
  <c r="E1026" i="3"/>
  <c r="C1027" i="3"/>
  <c r="D1027" i="3"/>
  <c r="E1027" i="3"/>
  <c r="C1028" i="3"/>
  <c r="D1028" i="3"/>
  <c r="E1028" i="3"/>
  <c r="C1029" i="3"/>
  <c r="D1029" i="3"/>
  <c r="E1029" i="3"/>
  <c r="C1030" i="3"/>
  <c r="D1030" i="3"/>
  <c r="E1030" i="3"/>
  <c r="C1031" i="3"/>
  <c r="D1031" i="3"/>
  <c r="E1031" i="3"/>
  <c r="C1032" i="3"/>
  <c r="D1032" i="3"/>
  <c r="E1032" i="3"/>
  <c r="C1033" i="3"/>
  <c r="D1033" i="3"/>
  <c r="E1033" i="3"/>
  <c r="C1034" i="3"/>
  <c r="D1034" i="3"/>
  <c r="E1034" i="3"/>
  <c r="C1035" i="3"/>
  <c r="D1035" i="3"/>
  <c r="E1035" i="3"/>
  <c r="C1036" i="3"/>
  <c r="D1036" i="3"/>
  <c r="E1036" i="3"/>
  <c r="C1037" i="3"/>
  <c r="D1037" i="3"/>
  <c r="E1037" i="3"/>
  <c r="C1038" i="3"/>
  <c r="D1038" i="3"/>
  <c r="E1038" i="3"/>
  <c r="C1039" i="3"/>
  <c r="D1039" i="3"/>
  <c r="E1039" i="3"/>
  <c r="C1040" i="3"/>
  <c r="D1040" i="3"/>
  <c r="E1040" i="3"/>
  <c r="C1041" i="3"/>
  <c r="D1041" i="3"/>
  <c r="E1041" i="3"/>
  <c r="C1042" i="3"/>
  <c r="D1042" i="3"/>
  <c r="E1042" i="3"/>
  <c r="C1043" i="3"/>
  <c r="D1043" i="3"/>
  <c r="E1043" i="3"/>
  <c r="C1044" i="3"/>
  <c r="D1044" i="3"/>
  <c r="E1044" i="3"/>
  <c r="C1045" i="3"/>
  <c r="D1045" i="3"/>
  <c r="E1045" i="3"/>
  <c r="C1046" i="3"/>
  <c r="D1046" i="3"/>
  <c r="E1046" i="3"/>
  <c r="C1047" i="3"/>
  <c r="D1047" i="3"/>
  <c r="E1047" i="3"/>
  <c r="C1048" i="3"/>
  <c r="D1048" i="3"/>
  <c r="E1048" i="3"/>
  <c r="C1049" i="3"/>
  <c r="D1049" i="3"/>
  <c r="E1049" i="3"/>
  <c r="C1050" i="3"/>
  <c r="D1050" i="3"/>
  <c r="E1050" i="3"/>
  <c r="C1051" i="3"/>
  <c r="D1051" i="3"/>
  <c r="E1051" i="3"/>
  <c r="C1052" i="3"/>
  <c r="D1052" i="3"/>
  <c r="E1052" i="3"/>
  <c r="C1053" i="3"/>
  <c r="D1053" i="3"/>
  <c r="E1053" i="3"/>
  <c r="C1054" i="3"/>
  <c r="D1054" i="3"/>
  <c r="E1054" i="3"/>
  <c r="C1055" i="3"/>
  <c r="D1055" i="3"/>
  <c r="E1055" i="3"/>
  <c r="C1056" i="3"/>
  <c r="D1056" i="3"/>
  <c r="E1056" i="3"/>
  <c r="C1057" i="3"/>
  <c r="D1057" i="3"/>
  <c r="E1057" i="3"/>
  <c r="C1058" i="3"/>
  <c r="D1058" i="3"/>
  <c r="E1058" i="3"/>
  <c r="C1059" i="3"/>
  <c r="D1059" i="3"/>
  <c r="E1059" i="3"/>
  <c r="C1060" i="3"/>
  <c r="D1060" i="3"/>
  <c r="E1060" i="3"/>
  <c r="C1061" i="3"/>
  <c r="D1061" i="3"/>
  <c r="E1061" i="3"/>
  <c r="C1062" i="3"/>
  <c r="D1062" i="3"/>
  <c r="E1062" i="3"/>
  <c r="C1063" i="3"/>
  <c r="D1063" i="3"/>
  <c r="E1063" i="3"/>
  <c r="C1064" i="3"/>
  <c r="D1064" i="3"/>
  <c r="E1064" i="3"/>
  <c r="C1065" i="3"/>
  <c r="D1065" i="3"/>
  <c r="E1065" i="3"/>
  <c r="C1066" i="3"/>
  <c r="D1066" i="3"/>
  <c r="E1066" i="3"/>
  <c r="C1067" i="3"/>
  <c r="D1067" i="3"/>
  <c r="E1067" i="3"/>
  <c r="C1068" i="3"/>
  <c r="D1068" i="3"/>
  <c r="E1068" i="3"/>
  <c r="C1069" i="3"/>
  <c r="D1069" i="3"/>
  <c r="E1069" i="3"/>
  <c r="C1070" i="3"/>
  <c r="D1070" i="3"/>
  <c r="E1070" i="3"/>
  <c r="C1071" i="3"/>
  <c r="D1071" i="3"/>
  <c r="E1071" i="3"/>
  <c r="C1072" i="3"/>
  <c r="D1072" i="3"/>
  <c r="E1072" i="3"/>
  <c r="C1073" i="3"/>
  <c r="D1073" i="3"/>
  <c r="E1073" i="3"/>
  <c r="C1074" i="3"/>
  <c r="D1074" i="3"/>
  <c r="E1074" i="3"/>
  <c r="C1075" i="3"/>
  <c r="D1075" i="3"/>
  <c r="E1075" i="3"/>
  <c r="C1076" i="3"/>
  <c r="D1076" i="3"/>
  <c r="E1076" i="3"/>
  <c r="C1077" i="3"/>
  <c r="D1077" i="3"/>
  <c r="E1077" i="3"/>
  <c r="C1078" i="3"/>
  <c r="D1078" i="3"/>
  <c r="E1078" i="3"/>
  <c r="C1079" i="3"/>
  <c r="D1079" i="3"/>
  <c r="E1079" i="3"/>
  <c r="C1080" i="3"/>
  <c r="D1080" i="3"/>
  <c r="E1080" i="3"/>
  <c r="C1081" i="3"/>
  <c r="D1081" i="3"/>
  <c r="E1081" i="3"/>
  <c r="C1082" i="3"/>
  <c r="D1082" i="3"/>
  <c r="E1082" i="3"/>
  <c r="C1083" i="3"/>
  <c r="D1083" i="3"/>
  <c r="E1083" i="3"/>
  <c r="C1084" i="3"/>
  <c r="D1084" i="3"/>
  <c r="E1084" i="3"/>
  <c r="C1085" i="3"/>
  <c r="D1085" i="3"/>
  <c r="E1085" i="3"/>
  <c r="C1086" i="3"/>
  <c r="D1086" i="3"/>
  <c r="E1086" i="3"/>
  <c r="C1087" i="3"/>
  <c r="D1087" i="3"/>
  <c r="E1087" i="3"/>
  <c r="C1088" i="3"/>
  <c r="D1088" i="3"/>
  <c r="E1088" i="3"/>
  <c r="C1089" i="3"/>
  <c r="D1089" i="3"/>
  <c r="E1089" i="3"/>
  <c r="C1090" i="3"/>
  <c r="D1090" i="3"/>
  <c r="E1090" i="3"/>
  <c r="C1091" i="3"/>
  <c r="D1091" i="3"/>
  <c r="E1091" i="3"/>
  <c r="C1092" i="3"/>
  <c r="D1092" i="3"/>
  <c r="E1092" i="3"/>
  <c r="C1093" i="3"/>
  <c r="D1093" i="3"/>
  <c r="E1093" i="3"/>
  <c r="C1094" i="3"/>
  <c r="D1094" i="3"/>
  <c r="E1094" i="3"/>
  <c r="C1095" i="3"/>
  <c r="D1095" i="3"/>
  <c r="E1095" i="3"/>
  <c r="C1096" i="3"/>
  <c r="D1096" i="3"/>
  <c r="E1096" i="3"/>
  <c r="C1097" i="3"/>
  <c r="D1097" i="3"/>
  <c r="E1097" i="3"/>
  <c r="C1098" i="3"/>
  <c r="D1098" i="3"/>
  <c r="E1098" i="3"/>
  <c r="C1099" i="3"/>
  <c r="D1099" i="3"/>
  <c r="E1099" i="3"/>
  <c r="C1100" i="3"/>
  <c r="D1100" i="3"/>
  <c r="E1100" i="3"/>
  <c r="C1101" i="3"/>
  <c r="D1101" i="3"/>
  <c r="E1101" i="3"/>
  <c r="C1102" i="3"/>
  <c r="D1102" i="3"/>
  <c r="E1102" i="3"/>
  <c r="C1103" i="3"/>
  <c r="D1103" i="3"/>
  <c r="E1103" i="3"/>
  <c r="C1104" i="3"/>
  <c r="D1104" i="3"/>
  <c r="E1104" i="3"/>
  <c r="C1105" i="3"/>
  <c r="D1105" i="3"/>
  <c r="E1105" i="3"/>
  <c r="C1106" i="3"/>
  <c r="D1106" i="3"/>
  <c r="E1106" i="3"/>
  <c r="C1107" i="3"/>
  <c r="D1107" i="3"/>
  <c r="E1107" i="3"/>
  <c r="C1108" i="3"/>
  <c r="D1108" i="3"/>
  <c r="E1108" i="3"/>
  <c r="C1109" i="3"/>
  <c r="D1109" i="3"/>
  <c r="E1109" i="3"/>
  <c r="C1110" i="3"/>
  <c r="D1110" i="3"/>
  <c r="E1110" i="3"/>
  <c r="C1111" i="3"/>
  <c r="D1111" i="3"/>
  <c r="E1111" i="3"/>
  <c r="C1112" i="3"/>
  <c r="D1112" i="3"/>
  <c r="E1112" i="3"/>
  <c r="C1113" i="3"/>
  <c r="D1113" i="3"/>
  <c r="E1113" i="3"/>
  <c r="C1114" i="3"/>
  <c r="D1114" i="3"/>
  <c r="E1114" i="3"/>
  <c r="C1115" i="3"/>
  <c r="D1115" i="3"/>
  <c r="E1115" i="3"/>
  <c r="C1116" i="3"/>
  <c r="D1116" i="3"/>
  <c r="E1116" i="3"/>
  <c r="C1117" i="3"/>
  <c r="D1117" i="3"/>
  <c r="E1117" i="3"/>
  <c r="C1118" i="3"/>
  <c r="D1118" i="3"/>
  <c r="E1118" i="3"/>
  <c r="C1119" i="3"/>
  <c r="D1119" i="3"/>
  <c r="E1119" i="3"/>
  <c r="C1120" i="3"/>
  <c r="D1120" i="3"/>
  <c r="E1120" i="3"/>
  <c r="C1121" i="3"/>
  <c r="D1121" i="3"/>
  <c r="E1121" i="3"/>
  <c r="C1122" i="3"/>
  <c r="D1122" i="3"/>
  <c r="E1122" i="3"/>
  <c r="C1123" i="3"/>
  <c r="D1123" i="3"/>
  <c r="E1123" i="3"/>
  <c r="C1124" i="3"/>
  <c r="D1124" i="3"/>
  <c r="E1124" i="3"/>
  <c r="C1125" i="3"/>
  <c r="D1125" i="3"/>
  <c r="E1125" i="3"/>
  <c r="C1126" i="3"/>
  <c r="D1126" i="3"/>
  <c r="E1126" i="3"/>
  <c r="C1127" i="3"/>
  <c r="D1127" i="3"/>
  <c r="E1127" i="3"/>
  <c r="C1128" i="3"/>
  <c r="D1128" i="3"/>
  <c r="E1128" i="3"/>
  <c r="C1129" i="3"/>
  <c r="D1129" i="3"/>
  <c r="E1129" i="3"/>
  <c r="C1130" i="3"/>
  <c r="D1130" i="3"/>
  <c r="E1130" i="3"/>
  <c r="C1131" i="3"/>
  <c r="D1131" i="3"/>
  <c r="E1131" i="3"/>
  <c r="C1132" i="3"/>
  <c r="D1132" i="3"/>
  <c r="E1132" i="3"/>
  <c r="C1133" i="3"/>
  <c r="D1133" i="3"/>
  <c r="E1133" i="3"/>
  <c r="C1134" i="3"/>
  <c r="D1134" i="3"/>
  <c r="E1134" i="3"/>
  <c r="C1135" i="3"/>
  <c r="D1135" i="3"/>
  <c r="E1135" i="3"/>
  <c r="C1136" i="3"/>
  <c r="D1136" i="3"/>
  <c r="E1136" i="3"/>
  <c r="C1137" i="3"/>
  <c r="D1137" i="3"/>
  <c r="E1137" i="3"/>
  <c r="C1138" i="3"/>
  <c r="D1138" i="3"/>
  <c r="E1138" i="3"/>
  <c r="C1139" i="3"/>
  <c r="D1139" i="3"/>
  <c r="E1139" i="3"/>
  <c r="C1140" i="3"/>
  <c r="D1140" i="3"/>
  <c r="E1140" i="3"/>
  <c r="C1141" i="3"/>
  <c r="D1141" i="3"/>
  <c r="E1141" i="3"/>
  <c r="C1142" i="3"/>
  <c r="D1142" i="3"/>
  <c r="E1142" i="3"/>
  <c r="C1143" i="3"/>
  <c r="D1143" i="3"/>
  <c r="E1143" i="3"/>
  <c r="C1144" i="3"/>
  <c r="D1144" i="3"/>
  <c r="E1144" i="3"/>
  <c r="C1145" i="3"/>
  <c r="D1145" i="3"/>
  <c r="E1145" i="3"/>
  <c r="C1146" i="3"/>
  <c r="D1146" i="3"/>
  <c r="E1146" i="3"/>
  <c r="C1147" i="3"/>
  <c r="D1147" i="3"/>
  <c r="E1147" i="3"/>
  <c r="C1148" i="3"/>
  <c r="D1148" i="3"/>
  <c r="E1148" i="3"/>
  <c r="C1149" i="3"/>
  <c r="D1149" i="3"/>
  <c r="E1149" i="3"/>
  <c r="C1150" i="3"/>
  <c r="D1150" i="3"/>
  <c r="E1150" i="3"/>
  <c r="C1151" i="3"/>
  <c r="D1151" i="3"/>
  <c r="E1151" i="3"/>
  <c r="C1152" i="3"/>
  <c r="D1152" i="3"/>
  <c r="E1152" i="3"/>
  <c r="C1153" i="3"/>
  <c r="D1153" i="3"/>
  <c r="E1153" i="3"/>
  <c r="C1154" i="3"/>
  <c r="D1154" i="3"/>
  <c r="E1154" i="3"/>
  <c r="C1155" i="3"/>
  <c r="D1155" i="3"/>
  <c r="E1155" i="3"/>
  <c r="C1156" i="3"/>
  <c r="D1156" i="3"/>
  <c r="E1156" i="3"/>
  <c r="C1157" i="3"/>
  <c r="D1157" i="3"/>
  <c r="E1157" i="3"/>
  <c r="C1158" i="3"/>
  <c r="D1158" i="3"/>
  <c r="E1158" i="3"/>
  <c r="C1159" i="3"/>
  <c r="D1159" i="3"/>
  <c r="E1159" i="3"/>
  <c r="C1160" i="3"/>
  <c r="D1160" i="3"/>
  <c r="E1160" i="3"/>
  <c r="C1161" i="3"/>
  <c r="D1161" i="3"/>
  <c r="E1161" i="3"/>
  <c r="C1162" i="3"/>
  <c r="D1162" i="3"/>
  <c r="E1162" i="3"/>
  <c r="C1163" i="3"/>
  <c r="D1163" i="3"/>
  <c r="E1163" i="3"/>
  <c r="C1164" i="3"/>
  <c r="D1164" i="3"/>
  <c r="E1164" i="3"/>
  <c r="C1165" i="3"/>
  <c r="D1165" i="3"/>
  <c r="E1165" i="3"/>
  <c r="C1166" i="3"/>
  <c r="D1166" i="3"/>
  <c r="E1166" i="3"/>
  <c r="C1167" i="3"/>
  <c r="D1167" i="3"/>
  <c r="E1167" i="3"/>
  <c r="C1168" i="3"/>
  <c r="D1168" i="3"/>
  <c r="E1168" i="3"/>
  <c r="C1169" i="3"/>
  <c r="D1169" i="3"/>
  <c r="E1169" i="3"/>
  <c r="C1170" i="3"/>
  <c r="D1170" i="3"/>
  <c r="E1170" i="3"/>
  <c r="C1171" i="3"/>
  <c r="D1171" i="3"/>
  <c r="E1171" i="3"/>
  <c r="C1172" i="3"/>
  <c r="D1172" i="3"/>
  <c r="E1172" i="3"/>
  <c r="C1173" i="3"/>
  <c r="D1173" i="3"/>
  <c r="E1173" i="3"/>
  <c r="C1174" i="3"/>
  <c r="D1174" i="3"/>
  <c r="E1174" i="3"/>
  <c r="C1175" i="3"/>
  <c r="D1175" i="3"/>
  <c r="E1175" i="3"/>
  <c r="C1176" i="3"/>
  <c r="D1176" i="3"/>
  <c r="E1176" i="3"/>
  <c r="C1177" i="3"/>
  <c r="D1177" i="3"/>
  <c r="E1177" i="3"/>
  <c r="C1178" i="3"/>
  <c r="D1178" i="3"/>
  <c r="E1178" i="3"/>
  <c r="C1179" i="3"/>
  <c r="D1179" i="3"/>
  <c r="E1179" i="3"/>
  <c r="C1180" i="3"/>
  <c r="D1180" i="3"/>
  <c r="E1180" i="3"/>
  <c r="C1181" i="3"/>
  <c r="D1181" i="3"/>
  <c r="E1181" i="3"/>
  <c r="C1182" i="3"/>
  <c r="D1182" i="3"/>
  <c r="E1182" i="3"/>
  <c r="C1183" i="3"/>
  <c r="D1183" i="3"/>
  <c r="E1183" i="3"/>
  <c r="C1184" i="3"/>
  <c r="D1184" i="3"/>
  <c r="E1184" i="3"/>
  <c r="C1185" i="3"/>
  <c r="D1185" i="3"/>
  <c r="E1185" i="3"/>
  <c r="C1186" i="3"/>
  <c r="D1186" i="3"/>
  <c r="E1186" i="3"/>
  <c r="C1187" i="3"/>
  <c r="D1187" i="3"/>
  <c r="E1187" i="3"/>
  <c r="C1188" i="3"/>
  <c r="D1188" i="3"/>
  <c r="E1188" i="3"/>
  <c r="C1189" i="3"/>
  <c r="D1189" i="3"/>
  <c r="E1189" i="3"/>
  <c r="C1190" i="3"/>
  <c r="D1190" i="3"/>
  <c r="E1190" i="3"/>
  <c r="C1191" i="3"/>
  <c r="D1191" i="3"/>
  <c r="E1191" i="3"/>
  <c r="C1192" i="3"/>
  <c r="D1192" i="3"/>
  <c r="E1192" i="3"/>
  <c r="C1193" i="3"/>
  <c r="D1193" i="3"/>
  <c r="E1193" i="3"/>
  <c r="C1194" i="3"/>
  <c r="D1194" i="3"/>
  <c r="E1194" i="3"/>
  <c r="C1195" i="3"/>
  <c r="D1195" i="3"/>
  <c r="E1195" i="3"/>
  <c r="C1196" i="3"/>
  <c r="D1196" i="3"/>
  <c r="E1196" i="3"/>
  <c r="C1197" i="3"/>
  <c r="D1197" i="3"/>
  <c r="E1197" i="3"/>
  <c r="C1198" i="3"/>
  <c r="D1198" i="3"/>
  <c r="E1198" i="3"/>
  <c r="C1199" i="3"/>
  <c r="D1199" i="3"/>
  <c r="E1199" i="3"/>
  <c r="C1200" i="3"/>
  <c r="D1200" i="3"/>
  <c r="E1200" i="3"/>
  <c r="C1201" i="3"/>
  <c r="D1201" i="3"/>
  <c r="E1201" i="3"/>
  <c r="C1202" i="3"/>
  <c r="D1202" i="3"/>
  <c r="E1202" i="3"/>
  <c r="C1203" i="3"/>
  <c r="D1203" i="3"/>
  <c r="E1203" i="3"/>
  <c r="C1204" i="3"/>
  <c r="D1204" i="3"/>
  <c r="E1204" i="3"/>
  <c r="C1205" i="3"/>
  <c r="D1205" i="3"/>
  <c r="E1205" i="3"/>
  <c r="C1206" i="3"/>
  <c r="D1206" i="3"/>
  <c r="E1206" i="3"/>
  <c r="C1207" i="3"/>
  <c r="D1207" i="3"/>
  <c r="E1207" i="3"/>
  <c r="C1208" i="3"/>
  <c r="D1208" i="3"/>
  <c r="E1208" i="3"/>
  <c r="C1209" i="3"/>
  <c r="D1209" i="3"/>
  <c r="E1209" i="3"/>
  <c r="C1210" i="3"/>
  <c r="D1210" i="3"/>
  <c r="E1210" i="3"/>
  <c r="C1211" i="3"/>
  <c r="D1211" i="3"/>
  <c r="E1211" i="3"/>
  <c r="C1212" i="3"/>
  <c r="D1212" i="3"/>
  <c r="E1212" i="3"/>
  <c r="C1213" i="3"/>
  <c r="D1213" i="3"/>
  <c r="E1213" i="3"/>
  <c r="C1214" i="3"/>
  <c r="D1214" i="3"/>
  <c r="E1214" i="3"/>
  <c r="C1215" i="3"/>
  <c r="D1215" i="3"/>
  <c r="E1215" i="3"/>
  <c r="C1216" i="3"/>
  <c r="D1216" i="3"/>
  <c r="E1216" i="3"/>
  <c r="C1217" i="3"/>
  <c r="D1217" i="3"/>
  <c r="E1217" i="3"/>
  <c r="C1218" i="3"/>
  <c r="D1218" i="3"/>
  <c r="E1218" i="3"/>
  <c r="C1219" i="3"/>
  <c r="D1219" i="3"/>
  <c r="E1219" i="3"/>
  <c r="C1220" i="3"/>
  <c r="D1220" i="3"/>
  <c r="E1220" i="3"/>
  <c r="C1221" i="3"/>
  <c r="D1221" i="3"/>
  <c r="E1221" i="3"/>
  <c r="C1222" i="3"/>
  <c r="D1222" i="3"/>
  <c r="E1222" i="3"/>
  <c r="C1223" i="3"/>
  <c r="D1223" i="3"/>
  <c r="E1223" i="3"/>
  <c r="C1224" i="3"/>
  <c r="D1224" i="3"/>
  <c r="E1224" i="3"/>
  <c r="C1225" i="3"/>
  <c r="D1225" i="3"/>
  <c r="E1225" i="3"/>
  <c r="C1226" i="3"/>
  <c r="D1226" i="3"/>
  <c r="E1226" i="3"/>
  <c r="C1227" i="3"/>
  <c r="D1227" i="3"/>
  <c r="E1227" i="3"/>
  <c r="C1228" i="3"/>
  <c r="D1228" i="3"/>
  <c r="E1228" i="3"/>
  <c r="C1229" i="3"/>
  <c r="D1229" i="3"/>
  <c r="E1229" i="3"/>
  <c r="C1230" i="3"/>
  <c r="D1230" i="3"/>
  <c r="E1230" i="3"/>
  <c r="C1231" i="3"/>
  <c r="D1231" i="3"/>
  <c r="E1231" i="3"/>
  <c r="C1232" i="3"/>
  <c r="D1232" i="3"/>
  <c r="E1232" i="3"/>
  <c r="C1233" i="3"/>
  <c r="D1233" i="3"/>
  <c r="E1233" i="3"/>
  <c r="C1234" i="3"/>
  <c r="D1234" i="3"/>
  <c r="E1234" i="3"/>
  <c r="C1235" i="3"/>
  <c r="D1235" i="3"/>
  <c r="E1235" i="3"/>
  <c r="C1236" i="3"/>
  <c r="D1236" i="3"/>
  <c r="E1236" i="3"/>
  <c r="C1237" i="3"/>
  <c r="D1237" i="3"/>
  <c r="E1237" i="3"/>
  <c r="C1238" i="3"/>
  <c r="D1238" i="3"/>
  <c r="E1238" i="3"/>
  <c r="C1239" i="3"/>
  <c r="D1239" i="3"/>
  <c r="E1239" i="3"/>
  <c r="C1240" i="3"/>
  <c r="D1240" i="3"/>
  <c r="E1240" i="3"/>
  <c r="C1241" i="3"/>
  <c r="D1241" i="3"/>
  <c r="E1241" i="3"/>
  <c r="C1242" i="3"/>
  <c r="D1242" i="3"/>
  <c r="E1242" i="3"/>
  <c r="C1243" i="3"/>
  <c r="D1243" i="3"/>
  <c r="E1243" i="3"/>
  <c r="C1244" i="3"/>
  <c r="D1244" i="3"/>
  <c r="E1244" i="3"/>
  <c r="C1245" i="3"/>
  <c r="D1245" i="3"/>
  <c r="E1245" i="3"/>
  <c r="C1246" i="3"/>
  <c r="D1246" i="3"/>
  <c r="E1246" i="3"/>
  <c r="C1247" i="3"/>
  <c r="D1247" i="3"/>
  <c r="E1247" i="3"/>
  <c r="C1248" i="3"/>
  <c r="D1248" i="3"/>
  <c r="E1248" i="3"/>
  <c r="C1249" i="3"/>
  <c r="D1249" i="3"/>
  <c r="E1249" i="3"/>
  <c r="C1250" i="3"/>
  <c r="D1250" i="3"/>
  <c r="E1250" i="3"/>
  <c r="C1251" i="3"/>
  <c r="D1251" i="3"/>
  <c r="E1251" i="3"/>
  <c r="C1252" i="3"/>
  <c r="D1252" i="3"/>
  <c r="E1252" i="3"/>
  <c r="C1253" i="3"/>
  <c r="D1253" i="3"/>
  <c r="E1253" i="3"/>
  <c r="C1254" i="3"/>
  <c r="D1254" i="3"/>
  <c r="E1254" i="3"/>
  <c r="C1255" i="3"/>
  <c r="D1255" i="3"/>
  <c r="E1255" i="3"/>
  <c r="C1256" i="3"/>
  <c r="D1256" i="3"/>
  <c r="E1256" i="3"/>
  <c r="C1257" i="3"/>
  <c r="D1257" i="3"/>
  <c r="E1257" i="3"/>
  <c r="C1258" i="3"/>
  <c r="D1258" i="3"/>
  <c r="E1258" i="3"/>
  <c r="C1259" i="3"/>
  <c r="D1259" i="3"/>
  <c r="E1259" i="3"/>
  <c r="C1260" i="3"/>
  <c r="D1260" i="3"/>
  <c r="E1260" i="3"/>
  <c r="C1261" i="3"/>
  <c r="D1261" i="3"/>
  <c r="E1261" i="3"/>
  <c r="C1262" i="3"/>
  <c r="D1262" i="3"/>
  <c r="E1262" i="3"/>
  <c r="C1263" i="3"/>
  <c r="D1263" i="3"/>
  <c r="E1263" i="3"/>
  <c r="C1264" i="3"/>
  <c r="D1264" i="3"/>
  <c r="E1264" i="3"/>
  <c r="C1265" i="3"/>
  <c r="D1265" i="3"/>
  <c r="E1265" i="3"/>
  <c r="C1266" i="3"/>
  <c r="D1266" i="3"/>
  <c r="E1266" i="3"/>
  <c r="C1267" i="3"/>
  <c r="D1267" i="3"/>
  <c r="E1267" i="3"/>
  <c r="C1268" i="3"/>
  <c r="D1268" i="3"/>
  <c r="E1268" i="3"/>
  <c r="C1269" i="3"/>
  <c r="D1269" i="3"/>
  <c r="E1269" i="3"/>
  <c r="C1270" i="3"/>
  <c r="D1270" i="3"/>
  <c r="E1270" i="3"/>
  <c r="C1271" i="3"/>
  <c r="D1271" i="3"/>
  <c r="E1271" i="3"/>
  <c r="C1272" i="3"/>
  <c r="D1272" i="3"/>
  <c r="E1272" i="3"/>
  <c r="C1273" i="3"/>
  <c r="D1273" i="3"/>
  <c r="E1273" i="3"/>
  <c r="C1274" i="3"/>
  <c r="D1274" i="3"/>
  <c r="E1274" i="3"/>
  <c r="C1275" i="3"/>
  <c r="D1275" i="3"/>
  <c r="E1275" i="3"/>
  <c r="C1276" i="3"/>
  <c r="D1276" i="3"/>
  <c r="E1276" i="3"/>
  <c r="C1277" i="3"/>
  <c r="D1277" i="3"/>
  <c r="E1277" i="3"/>
  <c r="C1278" i="3"/>
  <c r="D1278" i="3"/>
  <c r="E1278" i="3"/>
  <c r="C1279" i="3"/>
  <c r="D1279" i="3"/>
  <c r="E1279" i="3"/>
  <c r="C1280" i="3"/>
  <c r="D1280" i="3"/>
  <c r="E1280" i="3"/>
  <c r="C1281" i="3"/>
  <c r="D1281" i="3"/>
  <c r="E1281" i="3"/>
  <c r="C1282" i="3"/>
  <c r="D1282" i="3"/>
  <c r="E1282" i="3"/>
  <c r="C1283" i="3"/>
  <c r="D1283" i="3"/>
  <c r="E1283" i="3"/>
  <c r="C1284" i="3"/>
  <c r="D1284" i="3"/>
  <c r="E1284" i="3"/>
  <c r="C1285" i="3"/>
  <c r="D1285" i="3"/>
  <c r="E1285" i="3"/>
  <c r="C1286" i="3"/>
  <c r="D1286" i="3"/>
  <c r="E1286" i="3"/>
  <c r="C1287" i="3"/>
  <c r="D1287" i="3"/>
  <c r="E1287" i="3"/>
  <c r="C1288" i="3"/>
  <c r="D1288" i="3"/>
  <c r="E1288" i="3"/>
  <c r="C1289" i="3"/>
  <c r="D1289" i="3"/>
  <c r="E1289" i="3"/>
  <c r="C1290" i="3"/>
  <c r="D1290" i="3"/>
  <c r="E1290" i="3"/>
  <c r="C1291" i="3"/>
  <c r="D1291" i="3"/>
  <c r="E1291" i="3"/>
  <c r="C1292" i="3"/>
  <c r="D1292" i="3"/>
  <c r="E1292" i="3"/>
  <c r="C1293" i="3"/>
  <c r="D1293" i="3"/>
  <c r="E1293" i="3"/>
  <c r="C1294" i="3"/>
  <c r="D1294" i="3"/>
  <c r="E1294" i="3"/>
  <c r="C1295" i="3"/>
  <c r="D1295" i="3"/>
  <c r="E1295" i="3"/>
  <c r="C1296" i="3"/>
  <c r="D1296" i="3"/>
  <c r="E1296" i="3"/>
  <c r="C1297" i="3"/>
  <c r="D1297" i="3"/>
  <c r="E1297" i="3"/>
  <c r="C1298" i="3"/>
  <c r="D1298" i="3"/>
  <c r="E1298" i="3"/>
  <c r="C1299" i="3"/>
  <c r="D1299" i="3"/>
  <c r="E1299" i="3"/>
  <c r="C1300" i="3"/>
  <c r="D1300" i="3"/>
  <c r="E1300" i="3"/>
  <c r="C1301" i="3"/>
  <c r="D1301" i="3"/>
  <c r="E1301" i="3"/>
  <c r="C1302" i="3"/>
  <c r="D1302" i="3"/>
  <c r="E1302" i="3"/>
  <c r="C1303" i="3"/>
  <c r="D1303" i="3"/>
  <c r="E1303" i="3"/>
  <c r="C1304" i="3"/>
  <c r="D1304" i="3"/>
  <c r="E1304" i="3"/>
  <c r="C1305" i="3"/>
  <c r="D1305" i="3"/>
  <c r="E1305" i="3"/>
  <c r="C1306" i="3"/>
  <c r="D1306" i="3"/>
  <c r="E1306" i="3"/>
  <c r="C1307" i="3"/>
  <c r="D1307" i="3"/>
  <c r="E1307" i="3"/>
  <c r="C1308" i="3"/>
  <c r="D1308" i="3"/>
  <c r="E1308" i="3"/>
  <c r="C1309" i="3"/>
  <c r="D1309" i="3"/>
  <c r="E1309" i="3"/>
  <c r="C1310" i="3"/>
  <c r="D1310" i="3"/>
  <c r="E1310" i="3"/>
  <c r="C1311" i="3"/>
  <c r="D1311" i="3"/>
  <c r="E1311" i="3"/>
  <c r="C1312" i="3"/>
  <c r="D1312" i="3"/>
  <c r="E1312" i="3"/>
  <c r="C1313" i="3"/>
  <c r="D1313" i="3"/>
  <c r="E1313" i="3"/>
  <c r="C1314" i="3"/>
  <c r="D1314" i="3"/>
  <c r="E1314" i="3"/>
  <c r="C1315" i="3"/>
  <c r="D1315" i="3"/>
  <c r="E1315" i="3"/>
  <c r="C1316" i="3"/>
  <c r="D1316" i="3"/>
  <c r="E1316" i="3"/>
  <c r="C1317" i="3"/>
  <c r="D1317" i="3"/>
  <c r="E1317" i="3"/>
  <c r="C1318" i="3"/>
  <c r="D1318" i="3"/>
  <c r="D13" i="3"/>
  <c r="E1318" i="3"/>
  <c r="D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<sst xmlns="http://schemas.openxmlformats.org/spreadsheetml/2006/main" count="54" uniqueCount="53">
  <si>
    <t>Retirement Planner</t>
  </si>
  <si>
    <t>Inputs</t>
  </si>
  <si>
    <t>Now</t>
  </si>
  <si>
    <t>At Retirement</t>
  </si>
  <si>
    <t>Current Age</t>
  </si>
  <si>
    <t>Annual Pension Benefit ($)</t>
  </si>
  <si>
    <t>Annual Income ($)</t>
  </si>
  <si>
    <t>Annual Pension Benefit Increases (%)</t>
  </si>
  <si>
    <t>Annual Inflation &amp; Income Increases (%)</t>
  </si>
  <si>
    <t>Desired Retirement Age</t>
  </si>
  <si>
    <t>Retirement Savings Balance ($)</t>
  </si>
  <si>
    <t>Number of Years of Retirement Income</t>
  </si>
  <si>
    <t>Annual Savings Amount ($)</t>
  </si>
  <si>
    <t>Income Replacement (%)</t>
  </si>
  <si>
    <t>Annual Savings Increases (%)</t>
  </si>
  <si>
    <t>Investment Returen (%)</t>
  </si>
  <si>
    <t>Investment Return (%)</t>
  </si>
  <si>
    <t>Age</t>
  </si>
  <si>
    <t>Salary</t>
  </si>
  <si>
    <t>Balance</t>
  </si>
  <si>
    <t>Interest</t>
  </si>
  <si>
    <t>Yearly Savings</t>
  </si>
  <si>
    <t>Desired Retirement Income</t>
  </si>
  <si>
    <t>Pension Income</t>
  </si>
  <si>
    <t>Withdrawls</t>
  </si>
  <si>
    <t>Year Ending Balance</t>
  </si>
  <si>
    <t>Years</t>
  </si>
  <si>
    <t>Total Number of Payments</t>
  </si>
  <si>
    <t>Mortgage Payment Calculator</t>
  </si>
  <si>
    <t>Loan Amount</t>
  </si>
  <si>
    <t>Rate</t>
  </si>
  <si>
    <t>Payments Per Year</t>
  </si>
  <si>
    <t>Outputs</t>
  </si>
  <si>
    <t>Effective Period Rate (per month)</t>
  </si>
  <si>
    <t>Payment per month</t>
  </si>
  <si>
    <t>Total Paid over life of Mortgage</t>
  </si>
  <si>
    <t>Total Interest Paid</t>
  </si>
  <si>
    <t>Total Principal Paid</t>
  </si>
  <si>
    <t>Amortization Table</t>
  </si>
  <si>
    <t>Period</t>
  </si>
  <si>
    <t>Payments</t>
  </si>
  <si>
    <t>Interest Component</t>
  </si>
  <si>
    <t>Principal Component</t>
  </si>
  <si>
    <t>Balance Owing</t>
  </si>
  <si>
    <t>Objective:</t>
  </si>
  <si>
    <t>To calculate the total future value of the person's savings account including deposits and withdraws</t>
  </si>
  <si>
    <t>Contract charts demonstrating savings account balance, savings disburesement,</t>
  </si>
  <si>
    <t>Name:</t>
  </si>
  <si>
    <t>Zijian Niu</t>
  </si>
  <si>
    <t>Student ID:</t>
  </si>
  <si>
    <t>Date:</t>
  </si>
  <si>
    <t>Retirement Planner + Mortgage Calculator</t>
  </si>
  <si>
    <t>To change the retirement age, saving period,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</si>
</sst>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5"/>
      <color theme="3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65">
    <xf numFmtId="0" fontId="0" fillId="0" borderId="0" xfId="0"/>
    <xf numFmtId="0" fontId="0" fillId="5" borderId="0" xfId="0" applyFill="1"/>
    <xf numFmtId="0" fontId="4" fillId="5" borderId="0" xfId="0" applyFont="1" applyFill="1"/>
    <xf numFmtId="10" fontId="7" fillId="6" borderId="12" xfId="3" applyNumberFormat="1" applyFont="1" applyFill="1" applyBorder="1"/>
    <xf numFmtId="0" fontId="4" fillId="6" borderId="11" xfId="0" applyFont="1" applyFill="1" applyBorder="1" applyAlignment="1">
      <alignment vertical="center" wrapText="1"/>
    </xf>
    <xf numFmtId="0" fontId="2" fillId="5" borderId="1" xfId="2" applyFill="1"/>
    <xf numFmtId="164" fontId="0" fillId="0" borderId="0" xfId="0" applyNumberFormat="1"/>
    <xf numFmtId="0" fontId="7" fillId="6" borderId="14" xfId="3" applyFont="1" applyFill="1" applyBorder="1"/>
    <xf numFmtId="164" fontId="7" fillId="6" borderId="15" xfId="3" applyNumberFormat="1" applyFont="1" applyFill="1" applyBorder="1"/>
    <xf numFmtId="10" fontId="7" fillId="6" borderId="15" xfId="3" applyNumberFormat="1" applyFont="1" applyFill="1" applyBorder="1"/>
    <xf numFmtId="164" fontId="7" fillId="6" borderId="18" xfId="3" applyNumberFormat="1" applyFont="1" applyFill="1" applyBorder="1"/>
    <xf numFmtId="10" fontId="7" fillId="6" borderId="19" xfId="3" applyNumberFormat="1" applyFont="1" applyFill="1" applyBorder="1"/>
    <xf numFmtId="0" fontId="7" fillId="6" borderId="19" xfId="3" applyFont="1" applyFill="1" applyBorder="1"/>
    <xf numFmtId="10" fontId="7" fillId="6" borderId="20" xfId="3" applyNumberFormat="1" applyFont="1" applyFill="1" applyBorder="1"/>
    <xf numFmtId="0" fontId="8" fillId="5" borderId="0" xfId="0" applyFont="1" applyFill="1"/>
    <xf numFmtId="0" fontId="9" fillId="0" borderId="0" xfId="0" applyFont="1"/>
    <xf numFmtId="0" fontId="4" fillId="7" borderId="11" xfId="0" applyFont="1" applyFill="1" applyBorder="1" applyAlignment="1">
      <alignment horizontal="center" wrapText="1"/>
    </xf>
    <xf numFmtId="0" fontId="2" fillId="7" borderId="1" xfId="2" applyFill="1"/>
    <xf numFmtId="0" fontId="0" fillId="7" borderId="0" xfId="0" applyFill="1"/>
    <xf numFmtId="0" fontId="4" fillId="7" borderId="0" xfId="0" applyFont="1" applyFill="1"/>
    <xf numFmtId="0" fontId="0" fillId="7" borderId="0" xfId="0" applyFont="1" applyFill="1"/>
    <xf numFmtId="10" fontId="0" fillId="7" borderId="0" xfId="0" applyNumberFormat="1" applyFill="1"/>
    <xf numFmtId="8" fontId="0" fillId="7" borderId="0" xfId="0" applyNumberFormat="1" applyFill="1"/>
    <xf numFmtId="164" fontId="0" fillId="7" borderId="0" xfId="0" applyNumberFormat="1" applyFill="1"/>
    <xf numFmtId="0" fontId="2" fillId="7" borderId="0" xfId="2" applyFill="1" applyBorder="1"/>
    <xf numFmtId="6" fontId="10" fillId="8" borderId="0" xfId="0" applyNumberFormat="1" applyFont="1" applyFill="1"/>
    <xf numFmtId="10" fontId="10" fillId="8" borderId="0" xfId="0" applyNumberFormat="1" applyFont="1" applyFill="1"/>
    <xf numFmtId="0" fontId="10" fillId="8" borderId="0" xfId="0" applyFont="1" applyFill="1"/>
    <xf numFmtId="0" fontId="12" fillId="0" borderId="29" xfId="1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7" xfId="0" applyBorder="1"/>
    <xf numFmtId="0" fontId="0" fillId="0" borderId="28" xfId="0" applyBorder="1"/>
    <xf numFmtId="0" fontId="12" fillId="0" borderId="0" xfId="1" applyFont="1"/>
    <xf numFmtId="0" fontId="11" fillId="9" borderId="21" xfId="2" applyFont="1" applyFill="1" applyBorder="1" applyAlignment="1">
      <alignment horizontal="center" vertical="center" wrapText="1"/>
    </xf>
    <xf numFmtId="0" fontId="11" fillId="9" borderId="22" xfId="2" applyFont="1" applyFill="1" applyBorder="1" applyAlignment="1">
      <alignment horizontal="center" vertical="center" wrapText="1"/>
    </xf>
    <xf numFmtId="0" fontId="11" fillId="9" borderId="23" xfId="2" applyFont="1" applyFill="1" applyBorder="1" applyAlignment="1">
      <alignment horizontal="center" vertical="center" wrapText="1"/>
    </xf>
    <xf numFmtId="0" fontId="11" fillId="9" borderId="24" xfId="2" applyFont="1" applyFill="1" applyBorder="1" applyAlignment="1">
      <alignment horizontal="center" vertical="center" wrapText="1"/>
    </xf>
    <xf numFmtId="0" fontId="11" fillId="9" borderId="1" xfId="2" applyFont="1" applyFill="1" applyAlignment="1">
      <alignment horizontal="center" vertical="center" wrapText="1"/>
    </xf>
    <xf numFmtId="0" fontId="11" fillId="9" borderId="25" xfId="2" applyFont="1" applyFill="1" applyBorder="1" applyAlignment="1">
      <alignment horizontal="center" vertical="center" wrapText="1"/>
    </xf>
    <xf numFmtId="0" fontId="11" fillId="9" borderId="26" xfId="2" applyFont="1" applyFill="1" applyBorder="1" applyAlignment="1">
      <alignment horizontal="center" vertical="center" wrapText="1"/>
    </xf>
    <xf numFmtId="0" fontId="11" fillId="9" borderId="27" xfId="2" applyFont="1" applyFill="1" applyBorder="1" applyAlignment="1">
      <alignment horizontal="center" vertical="center" wrapText="1"/>
    </xf>
    <xf numFmtId="0" fontId="11" fillId="9" borderId="2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3" xfId="1" applyFont="1" applyFill="1" applyBorder="1" applyAlignment="1" applyProtection="1">
      <alignment horizontal="center" vertical="center"/>
      <protection locked="0"/>
    </xf>
    <xf numFmtId="0" fontId="5" fillId="4" borderId="4" xfId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</cellXfs>
  <cellStyles count="4">
    <cellStyle name="Heading 1" xfId="2" builtinId="16"/>
    <cellStyle name="Input" xfId="3" builtinId="20"/>
    <cellStyle name="Normal" xfId="0" builtinId="0"/>
    <cellStyle name="Title" xfId="1" builtinId="15"/>
  </cellStyles>
  <dxfs count="5">
    <dxf>
      <fill>
        <patternFill patternType="solid">
          <fgColor theme="4" tint="0.59996337778862885"/>
          <bgColor theme="4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0.59996337778862885"/>
        </patternFill>
      </fill>
    </dxf>
  </dxfs>
  <tableStyles count="1" defaultTableStyle="TableStyleMedium2" defaultPivotStyle="PivotStyleLight16">
    <tableStyle name="Invisible" pivot="0" table="0" count="0" xr9:uid="{04D1CDBD-0764-41A2-8517-C690A6A840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78223054274714"/>
          <c:y val="1.6099389467207261E-2"/>
          <c:w val="0.87176539487392224"/>
          <c:h val="0.89975980740278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'Retirement Planner'!$H$32</c:f>
              <c:strCache>
                <c:ptCount val="1"/>
                <c:pt idx="0">
                  <c:v>Withdrawls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[0]!Ages</c:f>
              <c:numCache>
                <c:formatCode>General</c:formatCode>
                <c:ptCount val="4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cat>
          <c:val>
            <c:numRef>
              <c:f>[0]!Withdraws</c:f>
              <c:numCache>
                <c:formatCode>"$"#,##0.00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91022.342669612204</c:v>
                </c:pt>
                <c:pt idx="31">
                  <c:v>93753.012949700598</c:v>
                </c:pt>
                <c:pt idx="32">
                  <c:v>96565.603338191606</c:v>
                </c:pt>
                <c:pt idx="33">
                  <c:v>99462.571438337342</c:v>
                </c:pt>
                <c:pt idx="34">
                  <c:v>102446.44858148746</c:v>
                </c:pt>
                <c:pt idx="35">
                  <c:v>105519.84203893211</c:v>
                </c:pt>
                <c:pt idx="36">
                  <c:v>108685.43730010005</c:v>
                </c:pt>
                <c:pt idx="37">
                  <c:v>111946.00041910305</c:v>
                </c:pt>
                <c:pt idx="38">
                  <c:v>115304.38043167614</c:v>
                </c:pt>
                <c:pt idx="39">
                  <c:v>118763.51184462644</c:v>
                </c:pt>
                <c:pt idx="40">
                  <c:v>122326.4171999652</c:v>
                </c:pt>
                <c:pt idx="41">
                  <c:v>125996.20971596416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4-4D30-97C7-FE27DEC5D9A2}"/>
            </c:ext>
          </c:extLst>
        </c:ser>
        <c:ser>
          <c:idx val="1"/>
          <c:order val="1"/>
          <c:tx>
            <c:strRef>
              <c:f>'Retirement Planner'!$E$32</c:f>
              <c:strCache>
                <c:ptCount val="1"/>
                <c:pt idx="0">
                  <c:v>Yearly Savings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[0]!Ages</c:f>
              <c:numCache>
                <c:formatCode>General</c:formatCode>
                <c:ptCount val="4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cat>
          <c:val>
            <c:numRef>
              <c:f>[0]!Yearly_Savings</c:f>
              <c:numCache>
                <c:formatCode>"$"#,##0.00</c:formatCode>
                <c:ptCount val="45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  <c:pt idx="12">
                  <c:v>15000</c:v>
                </c:pt>
                <c:pt idx="13">
                  <c:v>15000</c:v>
                </c:pt>
                <c:pt idx="14">
                  <c:v>15000</c:v>
                </c:pt>
                <c:pt idx="15">
                  <c:v>15000</c:v>
                </c:pt>
                <c:pt idx="16">
                  <c:v>15000</c:v>
                </c:pt>
                <c:pt idx="17">
                  <c:v>15000</c:v>
                </c:pt>
                <c:pt idx="18">
                  <c:v>15000</c:v>
                </c:pt>
                <c:pt idx="19">
                  <c:v>15000</c:v>
                </c:pt>
                <c:pt idx="20">
                  <c:v>15000</c:v>
                </c:pt>
                <c:pt idx="21">
                  <c:v>15000</c:v>
                </c:pt>
                <c:pt idx="22">
                  <c:v>15000</c:v>
                </c:pt>
                <c:pt idx="23">
                  <c:v>15000</c:v>
                </c:pt>
                <c:pt idx="24">
                  <c:v>15000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4-4D30-97C7-FE27DEC5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565727"/>
        <c:axId val="1767552831"/>
      </c:barChart>
      <c:scatterChart>
        <c:scatterStyle val="smoothMarker"/>
        <c:varyColors val="0"/>
        <c:ser>
          <c:idx val="2"/>
          <c:order val="2"/>
          <c:tx>
            <c:v>Before Retirement Balance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[0]!Before_Retirement_Ages</c:f>
              <c:numCache>
                <c:formatCode>General</c:formatCode>
                <c:ptCount val="2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</c:numCache>
            </c:numRef>
          </c:xVal>
          <c:yVal>
            <c:numRef>
              <c:f>[0]!Before_Retirement</c:f>
              <c:numCache>
                <c:formatCode>"$"#,##0.00</c:formatCode>
                <c:ptCount val="2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F4-4D30-97C7-FE27DEC5D9A2}"/>
            </c:ext>
          </c:extLst>
        </c:ser>
        <c:ser>
          <c:idx val="3"/>
          <c:order val="3"/>
          <c:tx>
            <c:v>After Retirement Balance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[0]!After_Retirement_Ages</c:f>
              <c:numCache>
                <c:formatCode>General</c:formatCode>
                <c:ptCount val="21"/>
                <c:pt idx="0">
                  <c:v>64</c:v>
                </c:pt>
                <c:pt idx="1">
                  <c:v>65</c:v>
                </c:pt>
                <c:pt idx="2">
                  <c:v>66</c:v>
                </c:pt>
                <c:pt idx="3">
                  <c:v>67</c:v>
                </c:pt>
                <c:pt idx="4">
                  <c:v>68</c:v>
                </c:pt>
                <c:pt idx="5">
                  <c:v>69</c:v>
                </c:pt>
                <c:pt idx="6">
                  <c:v>70</c:v>
                </c:pt>
                <c:pt idx="7">
                  <c:v>71</c:v>
                </c:pt>
                <c:pt idx="8">
                  <c:v>72</c:v>
                </c:pt>
                <c:pt idx="9">
                  <c:v>73</c:v>
                </c:pt>
                <c:pt idx="10">
                  <c:v>74</c:v>
                </c:pt>
                <c:pt idx="11">
                  <c:v>75</c:v>
                </c:pt>
                <c:pt idx="12">
                  <c:v>76</c:v>
                </c:pt>
                <c:pt idx="13">
                  <c:v>77</c:v>
                </c:pt>
                <c:pt idx="14">
                  <c:v>78</c:v>
                </c:pt>
                <c:pt idx="15">
                  <c:v>79</c:v>
                </c:pt>
                <c:pt idx="16">
                  <c:v>80</c:v>
                </c:pt>
                <c:pt idx="17">
                  <c:v>81</c:v>
                </c:pt>
                <c:pt idx="18">
                  <c:v>82</c:v>
                </c:pt>
                <c:pt idx="19">
                  <c:v>83</c:v>
                </c:pt>
                <c:pt idx="20">
                  <c:v>84</c:v>
                </c:pt>
              </c:numCache>
            </c:numRef>
          </c:xVal>
          <c:yVal>
            <c:numRef>
              <c:f>[0]!After_Retirement</c:f>
              <c:numCache>
                <c:formatCode>"$"#,##0.00</c:formatCode>
                <c:ptCount val="21"/>
                <c:pt idx="0">
                  <c:v>1125666.709259504</c:v>
                </c:pt>
                <c:pt idx="1">
                  <c:v>1117504.2062261899</c:v>
                </c:pt>
                <c:pt idx="2">
                  <c:v>1106476.0465824327</c:v>
                </c:pt>
                <c:pt idx="3">
                  <c:v>1092332.4617849539</c:v>
                </c:pt>
                <c:pt idx="4">
                  <c:v>1074805.9528063664</c:v>
                </c:pt>
                <c:pt idx="5">
                  <c:v>1053610.1183814125</c:v>
                </c:pt>
                <c:pt idx="6">
                  <c:v>1028438.4081106384</c:v>
                </c:pt>
                <c:pt idx="7">
                  <c:v>998962.79566785262</c:v>
                </c:pt>
                <c:pt idx="8">
                  <c:v>964832.3670589017</c:v>
                </c:pt>
                <c:pt idx="9">
                  <c:v>925671.81856174569</c:v>
                </c:pt>
                <c:pt idx="10">
                  <c:v>881079.8586403674</c:v>
                </c:pt>
                <c:pt idx="11">
                  <c:v>830627.50776645821</c:v>
                </c:pt>
                <c:pt idx="12">
                  <c:v>773856.28970176191</c:v>
                </c:pt>
                <c:pt idx="13">
                  <c:v>710276.30738901894</c:v>
                </c:pt>
                <c:pt idx="14">
                  <c:v>639364.19616915646</c:v>
                </c:pt>
                <c:pt idx="15">
                  <c:v>560560.94658510236</c:v>
                </c:pt>
                <c:pt idx="16">
                  <c:v>473269.58854670601</c:v>
                </c:pt>
                <c:pt idx="17">
                  <c:v>376852.72811491101</c:v>
                </c:pt>
                <c:pt idx="18">
                  <c:v>270629.92761464987</c:v>
                </c:pt>
                <c:pt idx="19">
                  <c:v>153874.91920289909</c:v>
                </c:pt>
                <c:pt idx="20">
                  <c:v>25812.641398783919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F4-4D30-97C7-FE27DEC5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565727"/>
        <c:axId val="1767552831"/>
      </c:scatterChart>
      <c:dateAx>
        <c:axId val="17675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6.5557783342676784E-2"/>
              <c:y val="0.9193004572959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52831"/>
        <c:crosses val="autoZero"/>
        <c:auto val="0"/>
        <c:lblOffset val="100"/>
        <c:baseTimeUnit val="days"/>
      </c:dateAx>
      <c:valAx>
        <c:axId val="176755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Montly Payments,</a:t>
            </a:r>
            <a:r>
              <a:rPr lang="en-US" baseline="0"/>
              <a:t> Interest Component, Principle Component Vs. Each Payments</a:t>
            </a:r>
          </a:p>
        </c:rich>
      </c:tx>
      <c:layout>
        <c:manualLayout>
          <c:xMode val="edge"/>
          <c:yMode val="edge"/>
          <c:x val="0.13154048854722381"/>
          <c:y val="3.8240457199293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Principle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[0]!mornths</c:f>
              <c:numCache>
                <c:formatCode>General</c:formatCode>
                <c:ptCount val="1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</c:numCache>
            </c:numRef>
          </c:cat>
          <c:val>
            <c:numRef>
              <c:f>[0]!principles</c:f>
              <c:numCache>
                <c:formatCode>"$"#,##0.00</c:formatCode>
                <c:ptCount val="1300"/>
                <c:pt idx="0">
                  <c:v>225.211345587707</c:v>
                </c:pt>
                <c:pt idx="1">
                  <c:v>225.38294078546636</c:v>
                </c:pt>
                <c:pt idx="2">
                  <c:v>225.55466672669172</c:v>
                </c:pt>
                <c:pt idx="3">
                  <c:v>225.72652351100032</c:v>
                </c:pt>
                <c:pt idx="4">
                  <c:v>225.8985112380854</c:v>
                </c:pt>
                <c:pt idx="5">
                  <c:v>226.07063000771626</c:v>
                </c:pt>
                <c:pt idx="6">
                  <c:v>226.2428799197379</c:v>
                </c:pt>
                <c:pt idx="7">
                  <c:v>226.41526107407174</c:v>
                </c:pt>
                <c:pt idx="8">
                  <c:v>226.58777357071511</c:v>
                </c:pt>
                <c:pt idx="9">
                  <c:v>226.76041750974167</c:v>
                </c:pt>
                <c:pt idx="10">
                  <c:v>226.93319299130121</c:v>
                </c:pt>
                <c:pt idx="11">
                  <c:v>227.10610011561994</c:v>
                </c:pt>
                <c:pt idx="12">
                  <c:v>227.27913898300028</c:v>
                </c:pt>
                <c:pt idx="13">
                  <c:v>227.45230969382129</c:v>
                </c:pt>
                <c:pt idx="14">
                  <c:v>227.62561234853831</c:v>
                </c:pt>
                <c:pt idx="15">
                  <c:v>227.79904704768336</c:v>
                </c:pt>
                <c:pt idx="16">
                  <c:v>227.97261389186497</c:v>
                </c:pt>
                <c:pt idx="17">
                  <c:v>228.14631298176835</c:v>
                </c:pt>
                <c:pt idx="18">
                  <c:v>228.32014441815545</c:v>
                </c:pt>
                <c:pt idx="19">
                  <c:v>228.49410830186497</c:v>
                </c:pt>
                <c:pt idx="20">
                  <c:v>228.6682047338125</c:v>
                </c:pt>
                <c:pt idx="21">
                  <c:v>228.84243381499039</c:v>
                </c:pt>
                <c:pt idx="22">
                  <c:v>229.01679564646804</c:v>
                </c:pt>
                <c:pt idx="23">
                  <c:v>229.1912903293919</c:v>
                </c:pt>
                <c:pt idx="24">
                  <c:v>229.36591796498533</c:v>
                </c:pt>
                <c:pt idx="25">
                  <c:v>229.54067865454903</c:v>
                </c:pt>
                <c:pt idx="26">
                  <c:v>229.71557249946068</c:v>
                </c:pt>
                <c:pt idx="27">
                  <c:v>229.89059960117521</c:v>
                </c:pt>
                <c:pt idx="28">
                  <c:v>230.06576006122509</c:v>
                </c:pt>
                <c:pt idx="29">
                  <c:v>230.24105398121986</c:v>
                </c:pt>
                <c:pt idx="30">
                  <c:v>230.41648146284672</c:v>
                </c:pt>
                <c:pt idx="31">
                  <c:v>230.5920426078701</c:v>
                </c:pt>
                <c:pt idx="32">
                  <c:v>230.76773751813221</c:v>
                </c:pt>
                <c:pt idx="33">
                  <c:v>230.94356629555273</c:v>
                </c:pt>
                <c:pt idx="34">
                  <c:v>231.11952904212893</c:v>
                </c:pt>
                <c:pt idx="35">
                  <c:v>231.29562585993597</c:v>
                </c:pt>
                <c:pt idx="36">
                  <c:v>231.47185685112669</c:v>
                </c:pt>
                <c:pt idx="37">
                  <c:v>231.64822211793177</c:v>
                </c:pt>
                <c:pt idx="38">
                  <c:v>231.82472176265975</c:v>
                </c:pt>
                <c:pt idx="39">
                  <c:v>232.00135588769712</c:v>
                </c:pt>
                <c:pt idx="40">
                  <c:v>232.17812459550851</c:v>
                </c:pt>
                <c:pt idx="41">
                  <c:v>232.35502798863638</c:v>
                </c:pt>
                <c:pt idx="42">
                  <c:v>232.53206616970164</c:v>
                </c:pt>
                <c:pt idx="43">
                  <c:v>232.70923924140305</c:v>
                </c:pt>
                <c:pt idx="44">
                  <c:v>232.88654730651791</c:v>
                </c:pt>
                <c:pt idx="45">
                  <c:v>233.06399046790159</c:v>
                </c:pt>
                <c:pt idx="46">
                  <c:v>233.24156882848808</c:v>
                </c:pt>
                <c:pt idx="47">
                  <c:v>233.41928249128949</c:v>
                </c:pt>
                <c:pt idx="48">
                  <c:v>233.5971315593967</c:v>
                </c:pt>
                <c:pt idx="49">
                  <c:v>233.77511613597903</c:v>
                </c:pt>
                <c:pt idx="50">
                  <c:v>233.95323632428438</c:v>
                </c:pt>
                <c:pt idx="51">
                  <c:v>234.13149222763928</c:v>
                </c:pt>
                <c:pt idx="52">
                  <c:v>234.30988394944916</c:v>
                </c:pt>
                <c:pt idx="53">
                  <c:v>234.48841159319807</c:v>
                </c:pt>
                <c:pt idx="54">
                  <c:v>234.66707526244892</c:v>
                </c:pt>
                <c:pt idx="55">
                  <c:v>234.84587506084358</c:v>
                </c:pt>
                <c:pt idx="56">
                  <c:v>235.02481109210294</c:v>
                </c:pt>
                <c:pt idx="57">
                  <c:v>235.20388346002682</c:v>
                </c:pt>
                <c:pt idx="58">
                  <c:v>235.38309226849418</c:v>
                </c:pt>
                <c:pt idx="59">
                  <c:v>235.56243762146306</c:v>
                </c:pt>
                <c:pt idx="60">
                  <c:v>235.74191962297084</c:v>
                </c:pt>
                <c:pt idx="61">
                  <c:v>235.92153837713408</c:v>
                </c:pt>
                <c:pt idx="62">
                  <c:v>236.1012939881486</c:v>
                </c:pt>
                <c:pt idx="63">
                  <c:v>236.28118656028977</c:v>
                </c:pt>
                <c:pt idx="64">
                  <c:v>236.46121619791228</c:v>
                </c:pt>
                <c:pt idx="65">
                  <c:v>236.64138300545045</c:v>
                </c:pt>
                <c:pt idx="66">
                  <c:v>236.82168708741801</c:v>
                </c:pt>
                <c:pt idx="67">
                  <c:v>237.00212854840851</c:v>
                </c:pt>
                <c:pt idx="68">
                  <c:v>237.18270749309505</c:v>
                </c:pt>
                <c:pt idx="69">
                  <c:v>237.36342402623046</c:v>
                </c:pt>
                <c:pt idx="70">
                  <c:v>237.54427825264764</c:v>
                </c:pt>
                <c:pt idx="71">
                  <c:v>237.72527027725903</c:v>
                </c:pt>
                <c:pt idx="72">
                  <c:v>237.9064002050572</c:v>
                </c:pt>
                <c:pt idx="73">
                  <c:v>238.08766814111465</c:v>
                </c:pt>
                <c:pt idx="74">
                  <c:v>238.26907419058404</c:v>
                </c:pt>
                <c:pt idx="75">
                  <c:v>238.45061845869799</c:v>
                </c:pt>
                <c:pt idx="76">
                  <c:v>238.6323010507694</c:v>
                </c:pt>
                <c:pt idx="77">
                  <c:v>238.81412207219142</c:v>
                </c:pt>
                <c:pt idx="78">
                  <c:v>238.99608162843748</c:v>
                </c:pt>
                <c:pt idx="79">
                  <c:v>239.17817982506131</c:v>
                </c:pt>
                <c:pt idx="80">
                  <c:v>239.36041676769719</c:v>
                </c:pt>
                <c:pt idx="81">
                  <c:v>239.54279256205979</c:v>
                </c:pt>
                <c:pt idx="82">
                  <c:v>239.72530731394431</c:v>
                </c:pt>
                <c:pt idx="83">
                  <c:v>239.90796112922663</c:v>
                </c:pt>
                <c:pt idx="84">
                  <c:v>240.09075411386334</c:v>
                </c:pt>
                <c:pt idx="85">
                  <c:v>240.27368637389162</c:v>
                </c:pt>
                <c:pt idx="86">
                  <c:v>240.45675801542956</c:v>
                </c:pt>
                <c:pt idx="87">
                  <c:v>240.639969144676</c:v>
                </c:pt>
                <c:pt idx="88">
                  <c:v>240.82331986791081</c:v>
                </c:pt>
                <c:pt idx="89">
                  <c:v>241.00681029149479</c:v>
                </c:pt>
                <c:pt idx="90">
                  <c:v>241.19044052186979</c:v>
                </c:pt>
                <c:pt idx="91">
                  <c:v>241.37421066555868</c:v>
                </c:pt>
                <c:pt idx="92">
                  <c:v>241.55812082916566</c:v>
                </c:pt>
                <c:pt idx="93">
                  <c:v>241.74217111937594</c:v>
                </c:pt>
                <c:pt idx="94">
                  <c:v>241.92636164295618</c:v>
                </c:pt>
                <c:pt idx="95">
                  <c:v>242.11069250675439</c:v>
                </c:pt>
                <c:pt idx="96">
                  <c:v>242.29516381769986</c:v>
                </c:pt>
                <c:pt idx="97">
                  <c:v>242.47977568280351</c:v>
                </c:pt>
                <c:pt idx="98">
                  <c:v>242.6645282091576</c:v>
                </c:pt>
                <c:pt idx="99">
                  <c:v>242.84942150393624</c:v>
                </c:pt>
                <c:pt idx="100">
                  <c:v>243.03445567439502</c:v>
                </c:pt>
                <c:pt idx="101">
                  <c:v>243.21963082787124</c:v>
                </c:pt>
                <c:pt idx="102">
                  <c:v>243.40494707178414</c:v>
                </c:pt>
                <c:pt idx="103">
                  <c:v>243.59040451363461</c:v>
                </c:pt>
                <c:pt idx="104">
                  <c:v>243.7760032610056</c:v>
                </c:pt>
                <c:pt idx="105">
                  <c:v>243.96174342156189</c:v>
                </c:pt>
                <c:pt idx="106">
                  <c:v>244.14762510305047</c:v>
                </c:pt>
                <c:pt idx="107">
                  <c:v>244.3336484133003</c:v>
                </c:pt>
                <c:pt idx="108">
                  <c:v>244.51981346022257</c:v>
                </c:pt>
                <c:pt idx="109">
                  <c:v>244.70612035181057</c:v>
                </c:pt>
                <c:pt idx="110">
                  <c:v>244.89256919613996</c:v>
                </c:pt>
                <c:pt idx="111">
                  <c:v>245.07916010136881</c:v>
                </c:pt>
                <c:pt idx="112">
                  <c:v>245.26589317573746</c:v>
                </c:pt>
                <c:pt idx="113">
                  <c:v>245.45276852756888</c:v>
                </c:pt>
                <c:pt idx="114">
                  <c:v>245.63978626526841</c:v>
                </c:pt>
                <c:pt idx="115">
                  <c:v>245.82694649732406</c:v>
                </c:pt>
                <c:pt idx="116">
                  <c:v>246.01424933230652</c:v>
                </c:pt>
                <c:pt idx="117">
                  <c:v>246.2016948788692</c:v>
                </c:pt>
                <c:pt idx="118">
                  <c:v>246.38928324574829</c:v>
                </c:pt>
                <c:pt idx="119">
                  <c:v>246.57701454176276</c:v>
                </c:pt>
                <c:pt idx="120">
                  <c:v>246.76488887581462</c:v>
                </c:pt>
                <c:pt idx="121">
                  <c:v>246.95290635688878</c:v>
                </c:pt>
                <c:pt idx="122">
                  <c:v>247.1410670940532</c:v>
                </c:pt>
                <c:pt idx="123">
                  <c:v>247.32937119645885</c:v>
                </c:pt>
                <c:pt idx="124">
                  <c:v>247.51781877334008</c:v>
                </c:pt>
                <c:pt idx="125">
                  <c:v>247.70640993401429</c:v>
                </c:pt>
                <c:pt idx="126">
                  <c:v>247.89514478788226</c:v>
                </c:pt>
                <c:pt idx="127">
                  <c:v>248.084023444428</c:v>
                </c:pt>
                <c:pt idx="128">
                  <c:v>248.27304601321913</c:v>
                </c:pt>
                <c:pt idx="129">
                  <c:v>248.46221260390661</c:v>
                </c:pt>
                <c:pt idx="130">
                  <c:v>248.651523326225</c:v>
                </c:pt>
                <c:pt idx="131">
                  <c:v>248.84097828999245</c:v>
                </c:pt>
                <c:pt idx="132">
                  <c:v>249.03057760511081</c:v>
                </c:pt>
                <c:pt idx="133">
                  <c:v>249.22032138156567</c:v>
                </c:pt>
                <c:pt idx="134">
                  <c:v>249.41020972942636</c:v>
                </c:pt>
                <c:pt idx="135">
                  <c:v>249.60024275884609</c:v>
                </c:pt>
                <c:pt idx="136">
                  <c:v>249.79042058006212</c:v>
                </c:pt>
                <c:pt idx="137">
                  <c:v>249.98074330339557</c:v>
                </c:pt>
                <c:pt idx="138">
                  <c:v>250.1712110392516</c:v>
                </c:pt>
                <c:pt idx="139">
                  <c:v>250.36182389811961</c:v>
                </c:pt>
                <c:pt idx="140">
                  <c:v>250.55258199057312</c:v>
                </c:pt>
                <c:pt idx="141">
                  <c:v>250.74348542726989</c:v>
                </c:pt>
                <c:pt idx="142">
                  <c:v>250.93453431895199</c:v>
                </c:pt>
                <c:pt idx="143">
                  <c:v>251.12572877644595</c:v>
                </c:pt>
                <c:pt idx="144">
                  <c:v>251.31706891066261</c:v>
                </c:pt>
                <c:pt idx="145">
                  <c:v>251.50855483259738</c:v>
                </c:pt>
                <c:pt idx="146">
                  <c:v>251.70018665333032</c:v>
                </c:pt>
                <c:pt idx="147">
                  <c:v>251.89196448402595</c:v>
                </c:pt>
                <c:pt idx="148">
                  <c:v>252.0838884359336</c:v>
                </c:pt>
                <c:pt idx="149">
                  <c:v>252.27595862038737</c:v>
                </c:pt>
                <c:pt idx="150">
                  <c:v>252.46817514880621</c:v>
                </c:pt>
                <c:pt idx="151">
                  <c:v>252.66053813269394</c:v>
                </c:pt>
                <c:pt idx="152">
                  <c:v>252.8530476836392</c:v>
                </c:pt>
                <c:pt idx="153">
                  <c:v>253.04570391331595</c:v>
                </c:pt>
                <c:pt idx="154">
                  <c:v>253.23850693348288</c:v>
                </c:pt>
                <c:pt idx="155">
                  <c:v>253.4314568559841</c:v>
                </c:pt>
                <c:pt idx="156">
                  <c:v>253.62455379274883</c:v>
                </c:pt>
                <c:pt idx="157">
                  <c:v>253.81779785579164</c:v>
                </c:pt>
                <c:pt idx="158">
                  <c:v>254.01118915721236</c:v>
                </c:pt>
                <c:pt idx="159">
                  <c:v>254.20472780919624</c:v>
                </c:pt>
                <c:pt idx="160">
                  <c:v>254.39841392401411</c:v>
                </c:pt>
                <c:pt idx="161">
                  <c:v>254.59224761402231</c:v>
                </c:pt>
                <c:pt idx="162">
                  <c:v>254.7862289916626</c:v>
                </c:pt>
                <c:pt idx="163">
                  <c:v>254.9803581694627</c:v>
                </c:pt>
                <c:pt idx="164">
                  <c:v>255.17463526003587</c:v>
                </c:pt>
                <c:pt idx="165">
                  <c:v>255.36906037608122</c:v>
                </c:pt>
                <c:pt idx="166">
                  <c:v>255.56363363038383</c:v>
                </c:pt>
                <c:pt idx="167">
                  <c:v>255.75835513581455</c:v>
                </c:pt>
                <c:pt idx="168">
                  <c:v>255.9532250053303</c:v>
                </c:pt>
                <c:pt idx="169">
                  <c:v>256.14824335197409</c:v>
                </c:pt>
                <c:pt idx="170">
                  <c:v>256.34341028887508</c:v>
                </c:pt>
                <c:pt idx="171">
                  <c:v>256.53872592924853</c:v>
                </c:pt>
                <c:pt idx="172">
                  <c:v>256.73419038639611</c:v>
                </c:pt>
                <c:pt idx="173">
                  <c:v>256.92980377370566</c:v>
                </c:pt>
                <c:pt idx="174">
                  <c:v>257.12556620465148</c:v>
                </c:pt>
                <c:pt idx="175">
                  <c:v>257.32147779279433</c:v>
                </c:pt>
                <c:pt idx="176">
                  <c:v>257.51753865178159</c:v>
                </c:pt>
                <c:pt idx="177">
                  <c:v>257.71374889534701</c:v>
                </c:pt>
                <c:pt idx="178">
                  <c:v>257.91010863731117</c:v>
                </c:pt>
                <c:pt idx="179">
                  <c:v>258.1066179915814</c:v>
                </c:pt>
                <c:pt idx="180">
                  <c:v>258.30327707215167</c:v>
                </c:pt>
                <c:pt idx="181">
                  <c:v>258.50008599310291</c:v>
                </c:pt>
                <c:pt idx="182">
                  <c:v>258.69704486860297</c:v>
                </c:pt>
                <c:pt idx="183">
                  <c:v>258.89415381290661</c:v>
                </c:pt>
                <c:pt idx="184">
                  <c:v>259.09141294035572</c:v>
                </c:pt>
                <c:pt idx="185">
                  <c:v>259.2888223653793</c:v>
                </c:pt>
                <c:pt idx="186">
                  <c:v>259.48638220249359</c:v>
                </c:pt>
                <c:pt idx="187">
                  <c:v>259.6840925663019</c:v>
                </c:pt>
                <c:pt idx="188">
                  <c:v>259.88195357149505</c:v>
                </c:pt>
                <c:pt idx="189">
                  <c:v>260.07996533285115</c:v>
                </c:pt>
                <c:pt idx="190">
                  <c:v>260.2781279652358</c:v>
                </c:pt>
                <c:pt idx="191">
                  <c:v>260.47644158360208</c:v>
                </c:pt>
                <c:pt idx="192">
                  <c:v>260.67490630299073</c:v>
                </c:pt>
                <c:pt idx="193">
                  <c:v>260.87352223853003</c:v>
                </c:pt>
                <c:pt idx="194">
                  <c:v>261.07228950543612</c:v>
                </c:pt>
                <c:pt idx="195">
                  <c:v>261.27120821901281</c:v>
                </c:pt>
                <c:pt idx="196">
                  <c:v>261.47027849465184</c:v>
                </c:pt>
                <c:pt idx="197">
                  <c:v>261.66950044783277</c:v>
                </c:pt>
                <c:pt idx="198">
                  <c:v>261.86887419412324</c:v>
                </c:pt>
                <c:pt idx="199">
                  <c:v>262.06839984917895</c:v>
                </c:pt>
                <c:pt idx="200">
                  <c:v>262.26807752874373</c:v>
                </c:pt>
                <c:pt idx="201">
                  <c:v>262.46790734864948</c:v>
                </c:pt>
                <c:pt idx="202">
                  <c:v>262.66788942481639</c:v>
                </c:pt>
                <c:pt idx="203">
                  <c:v>262.86802387325315</c:v>
                </c:pt>
                <c:pt idx="204">
                  <c:v>263.06831081005663</c:v>
                </c:pt>
                <c:pt idx="205">
                  <c:v>263.26875035141228</c:v>
                </c:pt>
                <c:pt idx="206">
                  <c:v>263.46934261359394</c:v>
                </c:pt>
                <c:pt idx="207">
                  <c:v>263.67008771296423</c:v>
                </c:pt>
                <c:pt idx="208">
                  <c:v>263.8709857659743</c:v>
                </c:pt>
                <c:pt idx="209">
                  <c:v>264.07203688916405</c:v>
                </c:pt>
                <c:pt idx="210">
                  <c:v>264.27324119916216</c:v>
                </c:pt>
                <c:pt idx="211">
                  <c:v>264.47459881268617</c:v>
                </c:pt>
                <c:pt idx="212">
                  <c:v>264.67610984654272</c:v>
                </c:pt>
                <c:pt idx="213">
                  <c:v>264.87777441762722</c:v>
                </c:pt>
                <c:pt idx="214">
                  <c:v>265.07959264292424</c:v>
                </c:pt>
                <c:pt idx="215">
                  <c:v>265.28156463950745</c:v>
                </c:pt>
                <c:pt idx="216">
                  <c:v>265.48369052453978</c:v>
                </c:pt>
                <c:pt idx="217">
                  <c:v>265.6859704152734</c:v>
                </c:pt>
                <c:pt idx="218">
                  <c:v>265.88840442904979</c:v>
                </c:pt>
                <c:pt idx="219">
                  <c:v>266.09099268329987</c:v>
                </c:pt>
                <c:pt idx="220">
                  <c:v>266.29373529554414</c:v>
                </c:pt>
                <c:pt idx="221">
                  <c:v>266.49663238339235</c:v>
                </c:pt>
                <c:pt idx="222">
                  <c:v>266.6996840645441</c:v>
                </c:pt>
                <c:pt idx="223">
                  <c:v>266.90289045678867</c:v>
                </c:pt>
                <c:pt idx="224">
                  <c:v>267.10625167800498</c:v>
                </c:pt>
                <c:pt idx="225">
                  <c:v>267.30976784616183</c:v>
                </c:pt>
                <c:pt idx="226">
                  <c:v>267.51343907931789</c:v>
                </c:pt>
                <c:pt idx="227">
                  <c:v>267.71726549562175</c:v>
                </c:pt>
                <c:pt idx="228">
                  <c:v>267.92124721331203</c:v>
                </c:pt>
                <c:pt idx="229">
                  <c:v>268.12538435071752</c:v>
                </c:pt>
                <c:pt idx="230">
                  <c:v>268.32967702625706</c:v>
                </c:pt>
                <c:pt idx="231">
                  <c:v>268.53412535843978</c:v>
                </c:pt>
                <c:pt idx="232">
                  <c:v>268.73872946586511</c:v>
                </c:pt>
                <c:pt idx="233">
                  <c:v>268.94348946722283</c:v>
                </c:pt>
                <c:pt idx="234">
                  <c:v>269.14840548129303</c:v>
                </c:pt>
                <c:pt idx="235">
                  <c:v>269.35347762694659</c:v>
                </c:pt>
                <c:pt idx="236">
                  <c:v>269.55870602314462</c:v>
                </c:pt>
                <c:pt idx="237">
                  <c:v>269.7640907889392</c:v>
                </c:pt>
                <c:pt idx="238">
                  <c:v>269.96963204347287</c:v>
                </c:pt>
                <c:pt idx="239">
                  <c:v>270.17532990597903</c:v>
                </c:pt>
                <c:pt idx="240">
                  <c:v>270.38118449578195</c:v>
                </c:pt>
                <c:pt idx="241">
                  <c:v>270.58719593229688</c:v>
                </c:pt>
                <c:pt idx="242">
                  <c:v>270.79336433502982</c:v>
                </c:pt>
                <c:pt idx="243">
                  <c:v>270.99968982357808</c:v>
                </c:pt>
                <c:pt idx="244">
                  <c:v>271.20617251763008</c:v>
                </c:pt>
                <c:pt idx="245">
                  <c:v>271.41281253696513</c:v>
                </c:pt>
                <c:pt idx="246">
                  <c:v>271.61961000145425</c:v>
                </c:pt>
                <c:pt idx="247">
                  <c:v>271.82656503105943</c:v>
                </c:pt>
                <c:pt idx="248">
                  <c:v>272.03367774583427</c:v>
                </c:pt>
                <c:pt idx="249">
                  <c:v>272.24094826592375</c:v>
                </c:pt>
                <c:pt idx="250">
                  <c:v>272.44837671156444</c:v>
                </c:pt>
                <c:pt idx="251">
                  <c:v>272.65596320308441</c:v>
                </c:pt>
                <c:pt idx="252">
                  <c:v>272.86370786090356</c:v>
                </c:pt>
                <c:pt idx="253">
                  <c:v>273.07161080553351</c:v>
                </c:pt>
                <c:pt idx="254">
                  <c:v>273.27967215757764</c:v>
                </c:pt>
                <c:pt idx="255">
                  <c:v>273.48789203773123</c:v>
                </c:pt>
                <c:pt idx="256">
                  <c:v>273.69627056678161</c:v>
                </c:pt>
                <c:pt idx="257">
                  <c:v>273.90480786560795</c:v>
                </c:pt>
                <c:pt idx="258">
                  <c:v>274.11350405518181</c:v>
                </c:pt>
                <c:pt idx="259">
                  <c:v>274.32235925656664</c:v>
                </c:pt>
                <c:pt idx="260">
                  <c:v>274.53137359091829</c:v>
                </c:pt>
                <c:pt idx="261">
                  <c:v>274.74054717948485</c:v>
                </c:pt>
                <c:pt idx="262">
                  <c:v>274.94988014360689</c:v>
                </c:pt>
                <c:pt idx="263">
                  <c:v>275.15937260471736</c:v>
                </c:pt>
                <c:pt idx="264">
                  <c:v>275.3690246843417</c:v>
                </c:pt>
                <c:pt idx="265">
                  <c:v>275.57883650409804</c:v>
                </c:pt>
                <c:pt idx="266">
                  <c:v>275.78880818569701</c:v>
                </c:pt>
                <c:pt idx="267">
                  <c:v>275.99893985094218</c:v>
                </c:pt>
                <c:pt idx="268">
                  <c:v>276.20923162172983</c:v>
                </c:pt>
                <c:pt idx="269">
                  <c:v>276.41968362004906</c:v>
                </c:pt>
                <c:pt idx="270">
                  <c:v>276.63029596798202</c:v>
                </c:pt>
                <c:pt idx="271">
                  <c:v>276.84106878770388</c:v>
                </c:pt>
                <c:pt idx="272">
                  <c:v>277.05200220148271</c:v>
                </c:pt>
                <c:pt idx="273">
                  <c:v>277.26309633168</c:v>
                </c:pt>
                <c:pt idx="274">
                  <c:v>277.4743513007503</c:v>
                </c:pt>
                <c:pt idx="275">
                  <c:v>277.68576723124158</c:v>
                </c:pt>
                <c:pt idx="276">
                  <c:v>277.89734424579501</c:v>
                </c:pt>
                <c:pt idx="277">
                  <c:v>278.10908246714541</c:v>
                </c:pt>
                <c:pt idx="278">
                  <c:v>278.32098201812096</c:v>
                </c:pt>
                <c:pt idx="279">
                  <c:v>278.53304302164349</c:v>
                </c:pt>
                <c:pt idx="280">
                  <c:v>278.74526560072849</c:v>
                </c:pt>
                <c:pt idx="281">
                  <c:v>278.95764987848514</c:v>
                </c:pt>
                <c:pt idx="282">
                  <c:v>279.17019597811645</c:v>
                </c:pt>
                <c:pt idx="283">
                  <c:v>279.38290402291938</c:v>
                </c:pt>
                <c:pt idx="284">
                  <c:v>279.59577413628466</c:v>
                </c:pt>
                <c:pt idx="285">
                  <c:v>279.80880644169724</c:v>
                </c:pt>
                <c:pt idx="286">
                  <c:v>280.02200106273591</c:v>
                </c:pt>
                <c:pt idx="287">
                  <c:v>280.23535812307387</c:v>
                </c:pt>
                <c:pt idx="288">
                  <c:v>280.44887774647833</c:v>
                </c:pt>
                <c:pt idx="289">
                  <c:v>280.662560056811</c:v>
                </c:pt>
                <c:pt idx="290">
                  <c:v>280.87640517802782</c:v>
                </c:pt>
                <c:pt idx="291">
                  <c:v>281.09041323417927</c:v>
                </c:pt>
                <c:pt idx="292">
                  <c:v>281.30458434941028</c:v>
                </c:pt>
                <c:pt idx="293">
                  <c:v>281.51891864796033</c:v>
                </c:pt>
                <c:pt idx="294">
                  <c:v>281.73341625416373</c:v>
                </c:pt>
                <c:pt idx="295">
                  <c:v>281.94807729244934</c:v>
                </c:pt>
                <c:pt idx="296">
                  <c:v>282.16290188734098</c:v>
                </c:pt>
                <c:pt idx="297">
                  <c:v>282.37789016345721</c:v>
                </c:pt>
                <c:pt idx="298">
                  <c:v>282.5930422455117</c:v>
                </c:pt>
                <c:pt idx="299">
                  <c:v>282.80835825831286</c:v>
                </c:pt>
                <c:pt idx="300">
                  <c:v>283.02383832676463</c:v>
                </c:pt>
                <c:pt idx="301">
                  <c:v>283.23948257586568</c:v>
                </c:pt>
                <c:pt idx="302">
                  <c:v>283.45529113071018</c:v>
                </c:pt>
                <c:pt idx="303">
                  <c:v>283.67126411648758</c:v>
                </c:pt>
                <c:pt idx="304">
                  <c:v>283.88740165848264</c:v>
                </c:pt>
                <c:pt idx="305">
                  <c:v>284.10370388207559</c:v>
                </c:pt>
                <c:pt idx="306">
                  <c:v>284.3201709127423</c:v>
                </c:pt>
                <c:pt idx="307">
                  <c:v>284.53680287605408</c:v>
                </c:pt>
                <c:pt idx="308">
                  <c:v>284.75359989767804</c:v>
                </c:pt>
                <c:pt idx="309">
                  <c:v>284.97056210337695</c:v>
                </c:pt>
                <c:pt idx="310">
                  <c:v>285.18768961900957</c:v>
                </c:pt>
                <c:pt idx="311">
                  <c:v>285.40498257053036</c:v>
                </c:pt>
                <c:pt idx="312">
                  <c:v>285.62244108398983</c:v>
                </c:pt>
                <c:pt idx="313">
                  <c:v>285.84006528553454</c:v>
                </c:pt>
                <c:pt idx="314">
                  <c:v>286.05785530140713</c:v>
                </c:pt>
                <c:pt idx="315">
                  <c:v>286.27581125794643</c:v>
                </c:pt>
                <c:pt idx="316">
                  <c:v>286.4939332815876</c:v>
                </c:pt>
                <c:pt idx="317">
                  <c:v>286.71222149886205</c:v>
                </c:pt>
                <c:pt idx="318">
                  <c:v>286.93067603639759</c:v>
                </c:pt>
                <c:pt idx="319">
                  <c:v>287.14929702091871</c:v>
                </c:pt>
                <c:pt idx="320">
                  <c:v>287.36808457924616</c:v>
                </c:pt>
                <c:pt idx="321">
                  <c:v>287.58703883829747</c:v>
                </c:pt>
                <c:pt idx="322">
                  <c:v>287.80615992508694</c:v>
                </c:pt>
                <c:pt idx="323">
                  <c:v>288.02544796672549</c:v>
                </c:pt>
                <c:pt idx="324">
                  <c:v>288.24490309042102</c:v>
                </c:pt>
                <c:pt idx="325">
                  <c:v>288.46452542347828</c:v>
                </c:pt>
                <c:pt idx="326">
                  <c:v>288.68431509329906</c:v>
                </c:pt>
                <c:pt idx="327">
                  <c:v>288.90427222738214</c:v>
                </c:pt>
                <c:pt idx="328">
                  <c:v>289.12439695332358</c:v>
                </c:pt>
                <c:pt idx="329">
                  <c:v>289.34468939881651</c:v>
                </c:pt>
                <c:pt idx="330">
                  <c:v>289.56514969165147</c:v>
                </c:pt>
                <c:pt idx="331">
                  <c:v>289.78577795971631</c:v>
                </c:pt>
                <c:pt idx="332">
                  <c:v>290.00657433099633</c:v>
                </c:pt>
                <c:pt idx="333">
                  <c:v>290.22753893357435</c:v>
                </c:pt>
                <c:pt idx="334">
                  <c:v>290.44867189563081</c:v>
                </c:pt>
                <c:pt idx="335">
                  <c:v>290.66997334544374</c:v>
                </c:pt>
                <c:pt idx="336">
                  <c:v>290.89144341138893</c:v>
                </c:pt>
                <c:pt idx="337">
                  <c:v>291.11308222194015</c:v>
                </c:pt>
                <c:pt idx="338">
                  <c:v>291.33488990566883</c:v>
                </c:pt>
                <c:pt idx="339">
                  <c:v>291.55686659124439</c:v>
                </c:pt>
                <c:pt idx="340">
                  <c:v>291.77901240743438</c:v>
                </c:pt>
                <c:pt idx="341">
                  <c:v>292.00132748310449</c:v>
                </c:pt>
                <c:pt idx="342">
                  <c:v>292.22381194721845</c:v>
                </c:pt>
                <c:pt idx="343">
                  <c:v>292.44646592883839</c:v>
                </c:pt>
                <c:pt idx="344">
                  <c:v>292.66928955712473</c:v>
                </c:pt>
                <c:pt idx="345">
                  <c:v>292.89228296133621</c:v>
                </c:pt>
                <c:pt idx="346">
                  <c:v>293.11544627083026</c:v>
                </c:pt>
                <c:pt idx="347">
                  <c:v>293.33877961506261</c:v>
                </c:pt>
                <c:pt idx="348">
                  <c:v>293.56228312358786</c:v>
                </c:pt>
                <c:pt idx="349">
                  <c:v>293.78595692605927</c:v>
                </c:pt>
                <c:pt idx="350">
                  <c:v>294.0098011522287</c:v>
                </c:pt>
                <c:pt idx="351">
                  <c:v>294.23381593194711</c:v>
                </c:pt>
                <c:pt idx="352">
                  <c:v>294.45800139516427</c:v>
                </c:pt>
                <c:pt idx="353">
                  <c:v>294.68235767192903</c:v>
                </c:pt>
                <c:pt idx="354">
                  <c:v>294.90688489238926</c:v>
                </c:pt>
                <c:pt idx="355">
                  <c:v>295.13158318679206</c:v>
                </c:pt>
                <c:pt idx="356">
                  <c:v>295.3564526854837</c:v>
                </c:pt>
                <c:pt idx="357">
                  <c:v>295.58149351890984</c:v>
                </c:pt>
                <c:pt idx="358">
                  <c:v>295.80670581761541</c:v>
                </c:pt>
                <c:pt idx="359">
                  <c:v>296.03208971224507</c:v>
                </c:pt>
                <c:pt idx="360">
                  <c:v>296.25764533354265</c:v>
                </c:pt>
                <c:pt idx="361">
                  <c:v>296.48337281235183</c:v>
                </c:pt>
                <c:pt idx="362">
                  <c:v>296.70927227961596</c:v>
                </c:pt>
                <c:pt idx="363">
                  <c:v>296.93534386637822</c:v>
                </c:pt>
                <c:pt idx="364">
                  <c:v>297.16158770378144</c:v>
                </c:pt>
                <c:pt idx="365">
                  <c:v>297.38800392306848</c:v>
                </c:pt>
                <c:pt idx="366">
                  <c:v>297.61459265558233</c:v>
                </c:pt>
                <c:pt idx="367">
                  <c:v>297.84135403276576</c:v>
                </c:pt>
                <c:pt idx="368">
                  <c:v>298.06828818616202</c:v>
                </c:pt>
                <c:pt idx="369">
                  <c:v>298.29539524741438</c:v>
                </c:pt>
                <c:pt idx="370">
                  <c:v>298.52267534826638</c:v>
                </c:pt>
                <c:pt idx="371">
                  <c:v>298.75012862056212</c:v>
                </c:pt>
                <c:pt idx="372">
                  <c:v>298.97775519624599</c:v>
                </c:pt>
                <c:pt idx="373">
                  <c:v>299.20555520736298</c:v>
                </c:pt>
                <c:pt idx="374">
                  <c:v>299.43352878605879</c:v>
                </c:pt>
                <c:pt idx="375">
                  <c:v>299.66167606457952</c:v>
                </c:pt>
                <c:pt idx="376">
                  <c:v>299.88999717527236</c:v>
                </c:pt>
                <c:pt idx="377">
                  <c:v>300.11849225058512</c:v>
                </c:pt>
                <c:pt idx="378">
                  <c:v>300.34716142306667</c:v>
                </c:pt>
                <c:pt idx="379">
                  <c:v>300.57600482536668</c:v>
                </c:pt>
                <c:pt idx="380">
                  <c:v>300.80502259023615</c:v>
                </c:pt>
                <c:pt idx="381">
                  <c:v>301.03421485052695</c:v>
                </c:pt>
                <c:pt idx="382">
                  <c:v>301.26358173919243</c:v>
                </c:pt>
                <c:pt idx="383">
                  <c:v>301.49312338928712</c:v>
                </c:pt>
                <c:pt idx="384">
                  <c:v>301.72283993396684</c:v>
                </c:pt>
                <c:pt idx="385">
                  <c:v>301.95273150648904</c:v>
                </c:pt>
                <c:pt idx="386">
                  <c:v>302.18279824021261</c:v>
                </c:pt>
                <c:pt idx="387">
                  <c:v>302.41304026859797</c:v>
                </c:pt>
                <c:pt idx="388">
                  <c:v>302.64345772520744</c:v>
                </c:pt>
                <c:pt idx="389">
                  <c:v>302.87405074370486</c:v>
                </c:pt>
                <c:pt idx="390">
                  <c:v>303.10481945785614</c:v>
                </c:pt>
                <c:pt idx="391">
                  <c:v>303.33576400152896</c:v>
                </c:pt>
                <c:pt idx="392">
                  <c:v>303.56688450869308</c:v>
                </c:pt>
                <c:pt idx="393">
                  <c:v>303.79818111342024</c:v>
                </c:pt>
                <c:pt idx="394">
                  <c:v>304.02965394988439</c:v>
                </c:pt>
                <c:pt idx="395">
                  <c:v>304.26130315236179</c:v>
                </c:pt>
                <c:pt idx="396">
                  <c:v>304.49312885523091</c:v>
                </c:pt>
                <c:pt idx="397">
                  <c:v>304.72513119297253</c:v>
                </c:pt>
                <c:pt idx="398">
                  <c:v>304.95731030017015</c:v>
                </c:pt>
                <c:pt idx="399">
                  <c:v>305.18966631150948</c:v>
                </c:pt>
                <c:pt idx="400">
                  <c:v>305.42219936177912</c:v>
                </c:pt>
                <c:pt idx="401">
                  <c:v>305.65490958587031</c:v>
                </c:pt>
                <c:pt idx="402">
                  <c:v>305.88779711877703</c:v>
                </c:pt>
                <c:pt idx="403">
                  <c:v>306.12086209559607</c:v>
                </c:pt>
                <c:pt idx="404">
                  <c:v>306.35410465152722</c:v>
                </c:pt>
                <c:pt idx="405">
                  <c:v>306.5875249218733</c:v>
                </c:pt>
                <c:pt idx="406">
                  <c:v>306.82112304204014</c:v>
                </c:pt>
                <c:pt idx="407">
                  <c:v>307.05489914753679</c:v>
                </c:pt>
                <c:pt idx="408">
                  <c:v>307.2888533739756</c:v>
                </c:pt>
                <c:pt idx="409">
                  <c:v>307.52298585707211</c:v>
                </c:pt>
                <c:pt idx="410">
                  <c:v>307.75729673264544</c:v>
                </c:pt>
                <c:pt idx="411">
                  <c:v>307.99178613661809</c:v>
                </c:pt>
                <c:pt idx="412">
                  <c:v>308.22645420501607</c:v>
                </c:pt>
                <c:pt idx="413">
                  <c:v>308.46130107396914</c:v>
                </c:pt>
                <c:pt idx="414">
                  <c:v>308.6963268797108</c:v>
                </c:pt>
                <c:pt idx="415">
                  <c:v>308.93153175857822</c:v>
                </c:pt>
                <c:pt idx="416">
                  <c:v>309.16691584701249</c:v>
                </c:pt>
                <c:pt idx="417">
                  <c:v>309.40247928155878</c:v>
                </c:pt>
                <c:pt idx="418">
                  <c:v>309.63822219886612</c:v>
                </c:pt>
                <c:pt idx="419">
                  <c:v>309.87414473568782</c:v>
                </c:pt>
                <c:pt idx="420">
                  <c:v>310.1102470288813</c:v>
                </c:pt>
                <c:pt idx="421">
                  <c:v>310.34652921540822</c:v>
                </c:pt>
                <c:pt idx="422">
                  <c:v>310.58299143233467</c:v>
                </c:pt>
                <c:pt idx="423">
                  <c:v>310.81963381683113</c:v>
                </c:pt>
                <c:pt idx="424">
                  <c:v>311.05645650617265</c:v>
                </c:pt>
                <c:pt idx="425">
                  <c:v>311.29345963773881</c:v>
                </c:pt>
                <c:pt idx="426">
                  <c:v>311.53064334901387</c:v>
                </c:pt>
                <c:pt idx="427">
                  <c:v>311.76800777758689</c:v>
                </c:pt>
                <c:pt idx="428">
                  <c:v>312.00555306115166</c:v>
                </c:pt>
                <c:pt idx="429">
                  <c:v>312.24327933750709</c:v>
                </c:pt>
                <c:pt idx="430">
                  <c:v>312.48118674455685</c:v>
                </c:pt>
                <c:pt idx="431">
                  <c:v>312.71927542030988</c:v>
                </c:pt>
                <c:pt idx="432">
                  <c:v>312.95754550288001</c:v>
                </c:pt>
                <c:pt idx="433">
                  <c:v>313.1959971304866</c:v>
                </c:pt>
                <c:pt idx="434">
                  <c:v>313.43463044145415</c:v>
                </c:pt>
                <c:pt idx="435">
                  <c:v>313.67344557421268</c:v>
                </c:pt>
                <c:pt idx="436">
                  <c:v>313.91244266729746</c:v>
                </c:pt>
                <c:pt idx="437">
                  <c:v>314.15162185934958</c:v>
                </c:pt>
                <c:pt idx="438">
                  <c:v>314.39098328911552</c:v>
                </c:pt>
                <c:pt idx="439">
                  <c:v>314.63052709544763</c:v>
                </c:pt>
                <c:pt idx="440">
                  <c:v>314.87025341730413</c:v>
                </c:pt>
                <c:pt idx="441">
                  <c:v>315.11016239374885</c:v>
                </c:pt>
                <c:pt idx="442">
                  <c:v>315.35025416395189</c:v>
                </c:pt>
                <c:pt idx="443">
                  <c:v>315.59052886718911</c:v>
                </c:pt>
                <c:pt idx="444">
                  <c:v>315.83098664284262</c:v>
                </c:pt>
                <c:pt idx="445">
                  <c:v>316.07162763040077</c:v>
                </c:pt>
                <c:pt idx="446">
                  <c:v>316.3124519694581</c:v>
                </c:pt>
                <c:pt idx="447">
                  <c:v>316.5534597997156</c:v>
                </c:pt>
                <c:pt idx="448">
                  <c:v>316.79465126098057</c:v>
                </c:pt>
                <c:pt idx="449">
                  <c:v>317.03602649316701</c:v>
                </c:pt>
                <c:pt idx="450">
                  <c:v>317.27758563629538</c:v>
                </c:pt>
                <c:pt idx="451">
                  <c:v>317.51932883049284</c:v>
                </c:pt>
                <c:pt idx="452">
                  <c:v>317.7612562159934</c:v>
                </c:pt>
                <c:pt idx="453">
                  <c:v>318.00336793313784</c:v>
                </c:pt>
                <c:pt idx="454">
                  <c:v>318.24566412237397</c:v>
                </c:pt>
                <c:pt idx="455">
                  <c:v>318.48814492425652</c:v>
                </c:pt>
                <c:pt idx="456">
                  <c:v>318.73081047944731</c:v>
                </c:pt>
                <c:pt idx="457">
                  <c:v>318.97366092871533</c:v>
                </c:pt>
                <c:pt idx="458">
                  <c:v>319.21669641293687</c:v>
                </c:pt>
                <c:pt idx="459">
                  <c:v>319.4599170730956</c:v>
                </c:pt>
                <c:pt idx="460">
                  <c:v>319.70332305028251</c:v>
                </c:pt>
                <c:pt idx="461">
                  <c:v>319.9469144856962</c:v>
                </c:pt>
                <c:pt idx="462">
                  <c:v>320.1906915206427</c:v>
                </c:pt>
                <c:pt idx="463">
                  <c:v>320.43465429653577</c:v>
                </c:pt>
                <c:pt idx="464">
                  <c:v>320.67880295489709</c:v>
                </c:pt>
                <c:pt idx="465">
                  <c:v>320.92313763735586</c:v>
                </c:pt>
                <c:pt idx="466">
                  <c:v>321.1676584856495</c:v>
                </c:pt>
                <c:pt idx="467">
                  <c:v>321.41236564162313</c:v>
                </c:pt>
                <c:pt idx="468">
                  <c:v>321.65725924723017</c:v>
                </c:pt>
                <c:pt idx="469">
                  <c:v>321.90233944453212</c:v>
                </c:pt>
                <c:pt idx="470">
                  <c:v>322.14760637569873</c:v>
                </c:pt>
                <c:pt idx="471">
                  <c:v>322.393060183008</c:v>
                </c:pt>
                <c:pt idx="472">
                  <c:v>322.63870100884651</c:v>
                </c:pt>
                <c:pt idx="473">
                  <c:v>322.88452899570916</c:v>
                </c:pt>
                <c:pt idx="474">
                  <c:v>323.13054428619944</c:v>
                </c:pt>
                <c:pt idx="475">
                  <c:v>323.37674702302957</c:v>
                </c:pt>
                <c:pt idx="476">
                  <c:v>323.62313734902045</c:v>
                </c:pt>
                <c:pt idx="477">
                  <c:v>323.86971540710192</c:v>
                </c:pt>
                <c:pt idx="478">
                  <c:v>324.11648134031248</c:v>
                </c:pt>
                <c:pt idx="479">
                  <c:v>324.36343529179982</c:v>
                </c:pt>
                <c:pt idx="480">
                  <c:v>324.61057740482067</c:v>
                </c:pt>
                <c:pt idx="481">
                  <c:v>324.85790782274086</c:v>
                </c:pt>
                <c:pt idx="482">
                  <c:v>325.10542668903543</c:v>
                </c:pt>
                <c:pt idx="483">
                  <c:v>325.35313414728881</c:v>
                </c:pt>
                <c:pt idx="484">
                  <c:v>325.60103034119487</c:v>
                </c:pt>
                <c:pt idx="485">
                  <c:v>325.84911541455676</c:v>
                </c:pt>
                <c:pt idx="486">
                  <c:v>326.09738951128736</c:v>
                </c:pt>
                <c:pt idx="487">
                  <c:v>326.3458527754093</c:v>
                </c:pt>
                <c:pt idx="488">
                  <c:v>326.59450535105469</c:v>
                </c:pt>
                <c:pt idx="489">
                  <c:v>326.84334738246565</c:v>
                </c:pt>
                <c:pt idx="490">
                  <c:v>327.09237901399416</c:v>
                </c:pt>
                <c:pt idx="491">
                  <c:v>327.34160039010214</c:v>
                </c:pt>
                <c:pt idx="492">
                  <c:v>327.59101165536157</c:v>
                </c:pt>
                <c:pt idx="493">
                  <c:v>327.84061295445468</c:v>
                </c:pt>
                <c:pt idx="494">
                  <c:v>328.0904044321739</c:v>
                </c:pt>
                <c:pt idx="495">
                  <c:v>328.34038623342184</c:v>
                </c:pt>
                <c:pt idx="496">
                  <c:v>328.59055850321175</c:v>
                </c:pt>
                <c:pt idx="497">
                  <c:v>328.84092138666728</c:v>
                </c:pt>
                <c:pt idx="498">
                  <c:v>329.09147502902255</c:v>
                </c:pt>
                <c:pt idx="499">
                  <c:v>329.34221957562238</c:v>
                </c:pt>
                <c:pt idx="500">
                  <c:v>329.59315517192243</c:v>
                </c:pt>
                <c:pt idx="501">
                  <c:v>329.84428196348915</c:v>
                </c:pt>
                <c:pt idx="502">
                  <c:v>330.09560009599988</c:v>
                </c:pt>
                <c:pt idx="503">
                  <c:v>330.34710971524294</c:v>
                </c:pt>
                <c:pt idx="504">
                  <c:v>330.59881096711769</c:v>
                </c:pt>
                <c:pt idx="505">
                  <c:v>330.85070399763481</c:v>
                </c:pt>
                <c:pt idx="506">
                  <c:v>331.10278895291606</c:v>
                </c:pt>
                <c:pt idx="507">
                  <c:v>331.35506597919465</c:v>
                </c:pt>
                <c:pt idx="508">
                  <c:v>331.6075352228151</c:v>
                </c:pt>
                <c:pt idx="509">
                  <c:v>331.86019683023358</c:v>
                </c:pt>
                <c:pt idx="510">
                  <c:v>332.1130509480177</c:v>
                </c:pt>
                <c:pt idx="511">
                  <c:v>332.36609772284686</c:v>
                </c:pt>
                <c:pt idx="512">
                  <c:v>332.61933730151213</c:v>
                </c:pt>
                <c:pt idx="513">
                  <c:v>332.87276983091647</c:v>
                </c:pt>
                <c:pt idx="514">
                  <c:v>333.1263954580748</c:v>
                </c:pt>
                <c:pt idx="515">
                  <c:v>333.38021433011397</c:v>
                </c:pt>
                <c:pt idx="516">
                  <c:v>333.63422659427306</c:v>
                </c:pt>
                <c:pt idx="517">
                  <c:v>333.88843239790322</c:v>
                </c:pt>
                <c:pt idx="518">
                  <c:v>334.14283188846787</c:v>
                </c:pt>
                <c:pt idx="519">
                  <c:v>334.39742521354282</c:v>
                </c:pt>
                <c:pt idx="520">
                  <c:v>334.65221252081642</c:v>
                </c:pt>
                <c:pt idx="521">
                  <c:v>334.90719395808935</c:v>
                </c:pt>
                <c:pt idx="522">
                  <c:v>335.16236967327507</c:v>
                </c:pt>
                <c:pt idx="523">
                  <c:v>335.41773981439962</c:v>
                </c:pt>
                <c:pt idx="524">
                  <c:v>335.67330452960198</c:v>
                </c:pt>
                <c:pt idx="525">
                  <c:v>335.92906396713386</c:v>
                </c:pt>
                <c:pt idx="526">
                  <c:v>336.18501827535994</c:v>
                </c:pt>
                <c:pt idx="527">
                  <c:v>336.44116760275801</c:v>
                </c:pt>
                <c:pt idx="528">
                  <c:v>336.69751209791895</c:v>
                </c:pt>
                <c:pt idx="529">
                  <c:v>336.95405190954688</c:v>
                </c:pt>
                <c:pt idx="530">
                  <c:v>337.21078718645919</c:v>
                </c:pt>
                <c:pt idx="531">
                  <c:v>337.4677180775866</c:v>
                </c:pt>
                <c:pt idx="532">
                  <c:v>337.72484473197352</c:v>
                </c:pt>
                <c:pt idx="533">
                  <c:v>337.98216729877765</c:v>
                </c:pt>
                <c:pt idx="534">
                  <c:v>338.2396859272705</c:v>
                </c:pt>
                <c:pt idx="535">
                  <c:v>338.49740076683736</c:v>
                </c:pt>
                <c:pt idx="536">
                  <c:v>338.75531196697716</c:v>
                </c:pt>
                <c:pt idx="537">
                  <c:v>339.01341967730286</c:v>
                </c:pt>
                <c:pt idx="538">
                  <c:v>339.27172404754151</c:v>
                </c:pt>
                <c:pt idx="539">
                  <c:v>339.53022522753395</c:v>
                </c:pt>
                <c:pt idx="540">
                  <c:v>339.78892336723544</c:v>
                </c:pt>
                <c:pt idx="541">
                  <c:v>340.0478186167154</c:v>
                </c:pt>
                <c:pt idx="542">
                  <c:v>340.30691112615767</c:v>
                </c:pt>
                <c:pt idx="543">
                  <c:v>340.5662010458604</c:v>
                </c:pt>
                <c:pt idx="544">
                  <c:v>340.82568852623638</c:v>
                </c:pt>
                <c:pt idx="545">
                  <c:v>341.08537371781284</c:v>
                </c:pt>
                <c:pt idx="546">
                  <c:v>341.34525677123185</c:v>
                </c:pt>
                <c:pt idx="547">
                  <c:v>341.60533783725032</c:v>
                </c:pt>
                <c:pt idx="548">
                  <c:v>341.86561706673973</c:v>
                </c:pt>
                <c:pt idx="549">
                  <c:v>342.12609461068678</c:v>
                </c:pt>
                <c:pt idx="550">
                  <c:v>342.3867706201932</c:v>
                </c:pt>
                <c:pt idx="551">
                  <c:v>342.64764524647569</c:v>
                </c:pt>
                <c:pt idx="552">
                  <c:v>342.90871864086625</c:v>
                </c:pt>
                <c:pt idx="553">
                  <c:v>343.16999095481231</c:v>
                </c:pt>
                <c:pt idx="554">
                  <c:v>343.43146233987648</c:v>
                </c:pt>
                <c:pt idx="555">
                  <c:v>343.6931329477369</c:v>
                </c:pt>
                <c:pt idx="556">
                  <c:v>343.95500293018745</c:v>
                </c:pt>
                <c:pt idx="557">
                  <c:v>344.21707243913744</c:v>
                </c:pt>
                <c:pt idx="558">
                  <c:v>344.47934162661204</c:v>
                </c:pt>
                <c:pt idx="559">
                  <c:v>344.74181064475232</c:v>
                </c:pt>
                <c:pt idx="560">
                  <c:v>345.00447964581502</c:v>
                </c:pt>
                <c:pt idx="561">
                  <c:v>345.2673487821732</c:v>
                </c:pt>
                <c:pt idx="562">
                  <c:v>345.53041820631574</c:v>
                </c:pt>
                <c:pt idx="563">
                  <c:v>345.79368807084802</c:v>
                </c:pt>
                <c:pt idx="564">
                  <c:v>346.05715852849136</c:v>
                </c:pt>
                <c:pt idx="565">
                  <c:v>346.32082973208361</c:v>
                </c:pt>
                <c:pt idx="566">
                  <c:v>346.58470183457916</c:v>
                </c:pt>
                <c:pt idx="567">
                  <c:v>346.84877498904876</c:v>
                </c:pt>
                <c:pt idx="568">
                  <c:v>347.11304934867985</c:v>
                </c:pt>
                <c:pt idx="569">
                  <c:v>347.37752506677668</c:v>
                </c:pt>
                <c:pt idx="570">
                  <c:v>347.64220229676016</c:v>
                </c:pt>
                <c:pt idx="571">
                  <c:v>347.90708119216816</c:v>
                </c:pt>
                <c:pt idx="572">
                  <c:v>348.17216190665556</c:v>
                </c:pt>
                <c:pt idx="573">
                  <c:v>348.43744459399437</c:v>
                </c:pt>
                <c:pt idx="574">
                  <c:v>348.7029294080736</c:v>
                </c:pt>
                <c:pt idx="575">
                  <c:v>348.96861650289958</c:v>
                </c:pt>
                <c:pt idx="576">
                  <c:v>349.23450603259613</c:v>
                </c:pt>
                <c:pt idx="577">
                  <c:v>349.50059815140423</c:v>
                </c:pt>
                <c:pt idx="578">
                  <c:v>349.7668930136827</c:v>
                </c:pt>
                <c:pt idx="579">
                  <c:v>350.03339077390763</c:v>
                </c:pt>
                <c:pt idx="580">
                  <c:v>350.30009158667309</c:v>
                </c:pt>
                <c:pt idx="581">
                  <c:v>350.56699560669074</c:v>
                </c:pt>
                <c:pt idx="582">
                  <c:v>350.83410298879028</c:v>
                </c:pt>
                <c:pt idx="583">
                  <c:v>351.10141388791925</c:v>
                </c:pt>
                <c:pt idx="584">
                  <c:v>351.36892845914338</c:v>
                </c:pt>
                <c:pt idx="585">
                  <c:v>351.63664685764638</c:v>
                </c:pt>
                <c:pt idx="586">
                  <c:v>351.90456923873035</c:v>
                </c:pt>
                <c:pt idx="587">
                  <c:v>352.17269575781569</c:v>
                </c:pt>
                <c:pt idx="588">
                  <c:v>352.44102657044118</c:v>
                </c:pt>
                <c:pt idx="589">
                  <c:v>352.70956183226406</c:v>
                </c:pt>
                <c:pt idx="590">
                  <c:v>352.97830169906024</c:v>
                </c:pt>
                <c:pt idx="591">
                  <c:v>353.24724632672439</c:v>
                </c:pt>
                <c:pt idx="592">
                  <c:v>353.51639587126976</c:v>
                </c:pt>
                <c:pt idx="593">
                  <c:v>353.78575048882874</c:v>
                </c:pt>
                <c:pt idx="594">
                  <c:v>354.05531033565251</c:v>
                </c:pt>
                <c:pt idx="595">
                  <c:v>354.32507556811117</c:v>
                </c:pt>
                <c:pt idx="596">
                  <c:v>354.59504634269433</c:v>
                </c:pt>
                <c:pt idx="597">
                  <c:v>354.86522281601049</c:v>
                </c:pt>
                <c:pt idx="598">
                  <c:v>355.13560514478763</c:v>
                </c:pt>
                <c:pt idx="599">
                  <c:v>355.40619348587319</c:v>
                </c:pt>
                <c:pt idx="600">
                  <c:v>355.676987996234</c:v>
                </c:pt>
                <c:pt idx="601">
                  <c:v>355.94798883295653</c:v>
                </c:pt>
                <c:pt idx="602">
                  <c:v>356.21919615324703</c:v>
                </c:pt>
                <c:pt idx="603">
                  <c:v>356.49061011443126</c:v>
                </c:pt>
                <c:pt idx="604">
                  <c:v>356.76223087395522</c:v>
                </c:pt>
                <c:pt idx="605">
                  <c:v>357.0340585893847</c:v>
                </c:pt>
                <c:pt idx="606">
                  <c:v>357.30609341840545</c:v>
                </c:pt>
                <c:pt idx="607">
                  <c:v>357.57833551882345</c:v>
                </c:pt>
                <c:pt idx="608">
                  <c:v>357.850785048565</c:v>
                </c:pt>
                <c:pt idx="609">
                  <c:v>358.12344216567658</c:v>
                </c:pt>
                <c:pt idx="610">
                  <c:v>358.39630702832517</c:v>
                </c:pt>
                <c:pt idx="611">
                  <c:v>358.66937979479826</c:v>
                </c:pt>
                <c:pt idx="612">
                  <c:v>358.94266062350391</c:v>
                </c:pt>
                <c:pt idx="613">
                  <c:v>359.21614967297091</c:v>
                </c:pt>
                <c:pt idx="614">
                  <c:v>359.48984710184891</c:v>
                </c:pt>
                <c:pt idx="615">
                  <c:v>359.76375306890827</c:v>
                </c:pt>
                <c:pt idx="616">
                  <c:v>360.0378677330404</c:v>
                </c:pt>
                <c:pt idx="617">
                  <c:v>360.31219125325782</c:v>
                </c:pt>
                <c:pt idx="618">
                  <c:v>360.58672378869414</c:v>
                </c:pt>
                <c:pt idx="619">
                  <c:v>360.86146549860428</c:v>
                </c:pt>
                <c:pt idx="620">
                  <c:v>361.13641654236449</c:v>
                </c:pt>
                <c:pt idx="621">
                  <c:v>361.41157707947241</c:v>
                </c:pt>
                <c:pt idx="622">
                  <c:v>361.68694726954715</c:v>
                </c:pt>
                <c:pt idx="623">
                  <c:v>361.96252727232962</c:v>
                </c:pt>
                <c:pt idx="624">
                  <c:v>362.2383172476824</c:v>
                </c:pt>
                <c:pt idx="625">
                  <c:v>362.51431735558958</c:v>
                </c:pt>
                <c:pt idx="626">
                  <c:v>362.79052775615764</c:v>
                </c:pt>
                <c:pt idx="627">
                  <c:v>363.0669486096146</c:v>
                </c:pt>
                <c:pt idx="628">
                  <c:v>363.3435800763109</c:v>
                </c:pt>
                <c:pt idx="629">
                  <c:v>363.62042231671887</c:v>
                </c:pt>
                <c:pt idx="630">
                  <c:v>363.89747549143328</c:v>
                </c:pt>
                <c:pt idx="631">
                  <c:v>364.1747397611714</c:v>
                </c:pt>
                <c:pt idx="632">
                  <c:v>364.45221528677251</c:v>
                </c:pt>
                <c:pt idx="633">
                  <c:v>364.7299022291989</c:v>
                </c:pt>
                <c:pt idx="634">
                  <c:v>365.00780074953525</c:v>
                </c:pt>
                <c:pt idx="635">
                  <c:v>365.2859110089891</c:v>
                </c:pt>
                <c:pt idx="636">
                  <c:v>365.56423316889067</c:v>
                </c:pt>
                <c:pt idx="637">
                  <c:v>365.84276739069321</c:v>
                </c:pt>
                <c:pt idx="638">
                  <c:v>366.12151383597302</c:v>
                </c:pt>
                <c:pt idx="639">
                  <c:v>366.40047266642938</c:v>
                </c:pt>
                <c:pt idx="640">
                  <c:v>366.67964404388488</c:v>
                </c:pt>
                <c:pt idx="641">
                  <c:v>366.95902813028545</c:v>
                </c:pt>
                <c:pt idx="642">
                  <c:v>367.23862508770026</c:v>
                </c:pt>
                <c:pt idx="643">
                  <c:v>367.518435078322</c:v>
                </c:pt>
                <c:pt idx="644">
                  <c:v>367.79845826446706</c:v>
                </c:pt>
                <c:pt idx="645">
                  <c:v>368.07869480857539</c:v>
                </c:pt>
                <c:pt idx="646">
                  <c:v>368.35914487321077</c:v>
                </c:pt>
                <c:pt idx="647">
                  <c:v>368.63980862106087</c:v>
                </c:pt>
                <c:pt idx="648">
                  <c:v>368.92068621493718</c:v>
                </c:pt>
                <c:pt idx="649">
                  <c:v>369.20177781777534</c:v>
                </c:pt>
                <c:pt idx="650">
                  <c:v>369.48308359263507</c:v>
                </c:pt>
                <c:pt idx="651">
                  <c:v>369.76460370270047</c:v>
                </c:pt>
                <c:pt idx="652">
                  <c:v>370.04633831127984</c:v>
                </c:pt>
                <c:pt idx="653">
                  <c:v>370.32828758180597</c:v>
                </c:pt>
                <c:pt idx="654">
                  <c:v>370.61045167783618</c:v>
                </c:pt>
                <c:pt idx="655">
                  <c:v>370.8928307630523</c:v>
                </c:pt>
                <c:pt idx="656">
                  <c:v>371.17542500126103</c:v>
                </c:pt>
                <c:pt idx="657">
                  <c:v>371.45823455639385</c:v>
                </c:pt>
                <c:pt idx="658">
                  <c:v>371.74125959250705</c:v>
                </c:pt>
                <c:pt idx="659">
                  <c:v>372.02450027378194</c:v>
                </c:pt>
                <c:pt idx="660">
                  <c:v>372.30795676452504</c:v>
                </c:pt>
                <c:pt idx="661">
                  <c:v>372.59162922916789</c:v>
                </c:pt>
                <c:pt idx="662">
                  <c:v>372.87551783226752</c:v>
                </c:pt>
                <c:pt idx="663">
                  <c:v>373.15962273850619</c:v>
                </c:pt>
                <c:pt idx="664">
                  <c:v>373.4439441126915</c:v>
                </c:pt>
                <c:pt idx="665">
                  <c:v>373.72848211975702</c:v>
                </c:pt>
                <c:pt idx="666">
                  <c:v>374.0132369247616</c:v>
                </c:pt>
                <c:pt idx="667">
                  <c:v>374.29820869289017</c:v>
                </c:pt>
                <c:pt idx="668">
                  <c:v>374.58339758945323</c:v>
                </c:pt>
                <c:pt idx="669">
                  <c:v>374.8688037798874</c:v>
                </c:pt>
                <c:pt idx="670">
                  <c:v>375.1544274297554</c:v>
                </c:pt>
                <c:pt idx="671">
                  <c:v>375.4402687047459</c:v>
                </c:pt>
                <c:pt idx="672">
                  <c:v>375.726327770674</c:v>
                </c:pt>
                <c:pt idx="673">
                  <c:v>376.01260479348105</c:v>
                </c:pt>
                <c:pt idx="674">
                  <c:v>376.29909993923485</c:v>
                </c:pt>
                <c:pt idx="675">
                  <c:v>376.58581337412977</c:v>
                </c:pt>
                <c:pt idx="676">
                  <c:v>376.87274526448675</c:v>
                </c:pt>
                <c:pt idx="677">
                  <c:v>377.15989577675344</c:v>
                </c:pt>
                <c:pt idx="678">
                  <c:v>377.44726507750443</c:v>
                </c:pt>
                <c:pt idx="679">
                  <c:v>377.73485333344109</c:v>
                </c:pt>
                <c:pt idx="680">
                  <c:v>378.02266071139184</c:v>
                </c:pt>
                <c:pt idx="681">
                  <c:v>378.31068737831231</c:v>
                </c:pt>
                <c:pt idx="682">
                  <c:v>378.59893350128527</c:v>
                </c:pt>
                <c:pt idx="683">
                  <c:v>378.88739924752076</c:v>
                </c:pt>
                <c:pt idx="684">
                  <c:v>379.17608478435614</c:v>
                </c:pt>
                <c:pt idx="685">
                  <c:v>379.4649902792566</c:v>
                </c:pt>
                <c:pt idx="686">
                  <c:v>379.75411589981451</c:v>
                </c:pt>
                <c:pt idx="687">
                  <c:v>380.04346181375024</c:v>
                </c:pt>
                <c:pt idx="688">
                  <c:v>380.33302818891184</c:v>
                </c:pt>
                <c:pt idx="689">
                  <c:v>380.62281519327519</c:v>
                </c:pt>
                <c:pt idx="690">
                  <c:v>380.91282299494424</c:v>
                </c:pt>
                <c:pt idx="691">
                  <c:v>381.20305176215106</c:v>
                </c:pt>
                <c:pt idx="692">
                  <c:v>381.49350166325576</c:v>
                </c:pt>
                <c:pt idx="693">
                  <c:v>381.78417286674687</c:v>
                </c:pt>
                <c:pt idx="694">
                  <c:v>382.0750655412412</c:v>
                </c:pt>
                <c:pt idx="695">
                  <c:v>382.36617985548412</c:v>
                </c:pt>
                <c:pt idx="696">
                  <c:v>382.65751597834941</c:v>
                </c:pt>
                <c:pt idx="697">
                  <c:v>382.94907407883971</c:v>
                </c:pt>
                <c:pt idx="698">
                  <c:v>383.24085432608638</c:v>
                </c:pt>
                <c:pt idx="699">
                  <c:v>383.53285688934955</c:v>
                </c:pt>
                <c:pt idx="700">
                  <c:v>383.82508193801846</c:v>
                </c:pt>
                <c:pt idx="701">
                  <c:v>384.11752964161127</c:v>
                </c:pt>
                <c:pt idx="702">
                  <c:v>384.41020016977535</c:v>
                </c:pt>
                <c:pt idx="703">
                  <c:v>384.70309369228738</c:v>
                </c:pt>
                <c:pt idx="704">
                  <c:v>384.99621037905342</c:v>
                </c:pt>
                <c:pt idx="705">
                  <c:v>385.28955040010879</c:v>
                </c:pt>
                <c:pt idx="706">
                  <c:v>385.58311392561859</c:v>
                </c:pt>
                <c:pt idx="707">
                  <c:v>385.87690112587745</c:v>
                </c:pt>
                <c:pt idx="708">
                  <c:v>386.17091217130985</c:v>
                </c:pt>
                <c:pt idx="709">
                  <c:v>386.46514723247003</c:v>
                </c:pt>
                <c:pt idx="710">
                  <c:v>386.75960648004218</c:v>
                </c:pt>
                <c:pt idx="711">
                  <c:v>387.05429008484055</c:v>
                </c:pt>
                <c:pt idx="712">
                  <c:v>387.34919821780966</c:v>
                </c:pt>
                <c:pt idx="713">
                  <c:v>387.64433105002411</c:v>
                </c:pt>
                <c:pt idx="714">
                  <c:v>387.93968875268894</c:v>
                </c:pt>
                <c:pt idx="715">
                  <c:v>388.23527149713959</c:v>
                </c:pt>
                <c:pt idx="716">
                  <c:v>388.53107945484203</c:v>
                </c:pt>
                <c:pt idx="717">
                  <c:v>388.82711279739294</c:v>
                </c:pt>
                <c:pt idx="718">
                  <c:v>389.12337169651983</c:v>
                </c:pt>
                <c:pt idx="719">
                  <c:v>389.41985632408068</c:v>
                </c:pt>
                <c:pt idx="720">
                  <c:v>389.71656685206494</c:v>
                </c:pt>
                <c:pt idx="721">
                  <c:v>390.01350345259266</c:v>
                </c:pt>
                <c:pt idx="722">
                  <c:v>390.3106662979153</c:v>
                </c:pt>
                <c:pt idx="723">
                  <c:v>390.60805556041544</c:v>
                </c:pt>
                <c:pt idx="724">
                  <c:v>390.90567141260703</c:v>
                </c:pt>
                <c:pt idx="725">
                  <c:v>391.2035140271355</c:v>
                </c:pt>
                <c:pt idx="726">
                  <c:v>391.50158357677776</c:v>
                </c:pt>
                <c:pt idx="727">
                  <c:v>391.79988023444241</c:v>
                </c:pt>
                <c:pt idx="728">
                  <c:v>392.0984041731698</c:v>
                </c:pt>
                <c:pt idx="729">
                  <c:v>392.39715556613208</c:v>
                </c:pt>
                <c:pt idx="730">
                  <c:v>392.69613458663343</c:v>
                </c:pt>
                <c:pt idx="731">
                  <c:v>392.99534140810988</c:v>
                </c:pt>
                <c:pt idx="732">
                  <c:v>393.2947762041299</c:v>
                </c:pt>
                <c:pt idx="733">
                  <c:v>393.59443914839403</c:v>
                </c:pt>
                <c:pt idx="734">
                  <c:v>393.89433041473501</c:v>
                </c:pt>
                <c:pt idx="735">
                  <c:v>394.19445017711837</c:v>
                </c:pt>
                <c:pt idx="736">
                  <c:v>394.49479860964198</c:v>
                </c:pt>
                <c:pt idx="737">
                  <c:v>394.79537588653636</c:v>
                </c:pt>
                <c:pt idx="738">
                  <c:v>395.09618218216485</c:v>
                </c:pt>
                <c:pt idx="739">
                  <c:v>395.39721767102355</c:v>
                </c:pt>
                <c:pt idx="740">
                  <c:v>395.6984825277417</c:v>
                </c:pt>
                <c:pt idx="741">
                  <c:v>395.99997692708132</c:v>
                </c:pt>
                <c:pt idx="742">
                  <c:v>396.30170104393784</c:v>
                </c:pt>
                <c:pt idx="743">
                  <c:v>396.60365505333982</c:v>
                </c:pt>
                <c:pt idx="744">
                  <c:v>396.90583913044918</c:v>
                </c:pt>
                <c:pt idx="745">
                  <c:v>397.2082534505613</c:v>
                </c:pt>
                <c:pt idx="746">
                  <c:v>397.51089818910521</c:v>
                </c:pt>
                <c:pt idx="747">
                  <c:v>397.8137735216435</c:v>
                </c:pt>
                <c:pt idx="748">
                  <c:v>398.11687962387259</c:v>
                </c:pt>
                <c:pt idx="749">
                  <c:v>398.42021667162271</c:v>
                </c:pt>
                <c:pt idx="750">
                  <c:v>398.72378484085812</c:v>
                </c:pt>
                <c:pt idx="751">
                  <c:v>399.0275843076771</c:v>
                </c:pt>
                <c:pt idx="752">
                  <c:v>399.33161524831223</c:v>
                </c:pt>
                <c:pt idx="753">
                  <c:v>399.63587783913016</c:v>
                </c:pt>
                <c:pt idx="754">
                  <c:v>399.94037225663203</c:v>
                </c:pt>
                <c:pt idx="755">
                  <c:v>400.2450986774536</c:v>
                </c:pt>
                <c:pt idx="756">
                  <c:v>400.55005727836487</c:v>
                </c:pt>
                <c:pt idx="757">
                  <c:v>400.85524823627094</c:v>
                </c:pt>
                <c:pt idx="758">
                  <c:v>401.16067172821136</c:v>
                </c:pt>
                <c:pt idx="759">
                  <c:v>401.46632793136064</c:v>
                </c:pt>
                <c:pt idx="760">
                  <c:v>401.77221702302853</c:v>
                </c:pt>
                <c:pt idx="761">
                  <c:v>402.07833918065955</c:v>
                </c:pt>
                <c:pt idx="762">
                  <c:v>402.38469458183363</c:v>
                </c:pt>
                <c:pt idx="763">
                  <c:v>402.69128340426596</c:v>
                </c:pt>
                <c:pt idx="764">
                  <c:v>402.99810582580699</c:v>
                </c:pt>
                <c:pt idx="765">
                  <c:v>403.30516202444289</c:v>
                </c:pt>
                <c:pt idx="766">
                  <c:v>403.61245217829537</c:v>
                </c:pt>
                <c:pt idx="767">
                  <c:v>403.9199764656218</c:v>
                </c:pt>
                <c:pt idx="768">
                  <c:v>404.22773506481542</c:v>
                </c:pt>
                <c:pt idx="769">
                  <c:v>404.53572815440543</c:v>
                </c:pt>
                <c:pt idx="770">
                  <c:v>404.84395591305702</c:v>
                </c:pt>
                <c:pt idx="771">
                  <c:v>405.15241851957137</c:v>
                </c:pt>
                <c:pt idx="772">
                  <c:v>405.46111615288612</c:v>
                </c:pt>
                <c:pt idx="773">
                  <c:v>405.77004899207515</c:v>
                </c:pt>
                <c:pt idx="774">
                  <c:v>406.07921721634881</c:v>
                </c:pt>
                <c:pt idx="775">
                  <c:v>406.38862100505395</c:v>
                </c:pt>
                <c:pt idx="776">
                  <c:v>406.69826053767406</c:v>
                </c:pt>
                <c:pt idx="777">
                  <c:v>407.00813599382946</c:v>
                </c:pt>
                <c:pt idx="778">
                  <c:v>407.31824755327727</c:v>
                </c:pt>
                <c:pt idx="779">
                  <c:v>407.62859539591159</c:v>
                </c:pt>
                <c:pt idx="780">
                  <c:v>407.93917970176358</c:v>
                </c:pt>
                <c:pt idx="781">
                  <c:v>408.25000065100153</c:v>
                </c:pt>
                <c:pt idx="782">
                  <c:v>408.56105842393106</c:v>
                </c:pt>
                <c:pt idx="783">
                  <c:v>408.87235320099524</c:v>
                </c:pt>
                <c:pt idx="784">
                  <c:v>409.1838851627744</c:v>
                </c:pt>
                <c:pt idx="785">
                  <c:v>409.49565448998675</c:v>
                </c:pt>
                <c:pt idx="786">
                  <c:v>409.80766136348797</c:v>
                </c:pt>
                <c:pt idx="787">
                  <c:v>410.1199059642716</c:v>
                </c:pt>
                <c:pt idx="788">
                  <c:v>410.43238847346913</c:v>
                </c:pt>
                <c:pt idx="789">
                  <c:v>410.74510907235003</c:v>
                </c:pt>
                <c:pt idx="790">
                  <c:v>411.05806794232194</c:v>
                </c:pt>
                <c:pt idx="791">
                  <c:v>411.37126526493057</c:v>
                </c:pt>
                <c:pt idx="792">
                  <c:v>411.68470122186011</c:v>
                </c:pt>
                <c:pt idx="793">
                  <c:v>411.99837599493304</c:v>
                </c:pt>
                <c:pt idx="794">
                  <c:v>412.31228976611055</c:v>
                </c:pt>
                <c:pt idx="795">
                  <c:v>412.62644271749241</c:v>
                </c:pt>
                <c:pt idx="796">
                  <c:v>412.94083503131696</c:v>
                </c:pt>
                <c:pt idx="797">
                  <c:v>413.25546688996167</c:v>
                </c:pt>
                <c:pt idx="798">
                  <c:v>413.57033847594272</c:v>
                </c:pt>
                <c:pt idx="799">
                  <c:v>413.88544997191559</c:v>
                </c:pt>
                <c:pt idx="800">
                  <c:v>414.20080156067468</c:v>
                </c:pt>
                <c:pt idx="801">
                  <c:v>414.51639342515398</c:v>
                </c:pt>
                <c:pt idx="802">
                  <c:v>414.83222574842648</c:v>
                </c:pt>
                <c:pt idx="803">
                  <c:v>415.148298713705</c:v>
                </c:pt>
                <c:pt idx="804">
                  <c:v>415.46461250434174</c:v>
                </c:pt>
                <c:pt idx="805">
                  <c:v>415.78116730382874</c:v>
                </c:pt>
                <c:pt idx="806">
                  <c:v>416.09796329579774</c:v>
                </c:pt>
                <c:pt idx="807">
                  <c:v>416.41500066402045</c:v>
                </c:pt>
                <c:pt idx="808">
                  <c:v>416.73227959240859</c:v>
                </c:pt>
                <c:pt idx="809">
                  <c:v>417.04980026501403</c:v>
                </c:pt>
                <c:pt idx="810">
                  <c:v>417.36756286602883</c:v>
                </c:pt>
                <c:pt idx="811">
                  <c:v>417.68556757978536</c:v>
                </c:pt>
                <c:pt idx="812">
                  <c:v>418.00381459075663</c:v>
                </c:pt>
                <c:pt idx="813">
                  <c:v>418.32230408355593</c:v>
                </c:pt>
                <c:pt idx="814">
                  <c:v>418.64103624293739</c:v>
                </c:pt>
                <c:pt idx="815">
                  <c:v>418.96001125379598</c:v>
                </c:pt>
                <c:pt idx="816">
                  <c:v>419.27922930116728</c:v>
                </c:pt>
                <c:pt idx="817">
                  <c:v>419.59869057022809</c:v>
                </c:pt>
                <c:pt idx="818">
                  <c:v>419.9183952462962</c:v>
                </c:pt>
                <c:pt idx="819">
                  <c:v>420.2383435148306</c:v>
                </c:pt>
                <c:pt idx="820">
                  <c:v>420.55853556143165</c:v>
                </c:pt>
                <c:pt idx="821">
                  <c:v>420.87897157184113</c:v>
                </c:pt>
                <c:pt idx="822">
                  <c:v>421.19965173194214</c:v>
                </c:pt>
                <c:pt idx="823">
                  <c:v>421.5205762277597</c:v>
                </c:pt>
                <c:pt idx="824">
                  <c:v>421.8417452454604</c:v>
                </c:pt>
                <c:pt idx="825">
                  <c:v>422.16315897135269</c:v>
                </c:pt>
                <c:pt idx="826">
                  <c:v>422.48481759188701</c:v>
                </c:pt>
                <c:pt idx="827">
                  <c:v>422.80672129365581</c:v>
                </c:pt>
                <c:pt idx="828">
                  <c:v>423.12887026339376</c:v>
                </c:pt>
                <c:pt idx="829">
                  <c:v>423.45126468797787</c:v>
                </c:pt>
                <c:pt idx="830">
                  <c:v>423.77390475442741</c:v>
                </c:pt>
                <c:pt idx="831">
                  <c:v>424.09679064990416</c:v>
                </c:pt>
                <c:pt idx="832">
                  <c:v>424.4199225617125</c:v>
                </c:pt>
                <c:pt idx="833">
                  <c:v>424.74330067729966</c:v>
                </c:pt>
                <c:pt idx="834">
                  <c:v>425.06692518425558</c:v>
                </c:pt>
                <c:pt idx="835">
                  <c:v>425.3907962703131</c:v>
                </c:pt>
                <c:pt idx="836">
                  <c:v>425.71491412334819</c:v>
                </c:pt>
                <c:pt idx="837">
                  <c:v>426.0392789313799</c:v>
                </c:pt>
                <c:pt idx="838">
                  <c:v>426.36389088257056</c:v>
                </c:pt>
                <c:pt idx="839">
                  <c:v>426.68875016522588</c:v>
                </c:pt>
                <c:pt idx="840">
                  <c:v>427.01385696779499</c:v>
                </c:pt>
                <c:pt idx="841">
                  <c:v>427.33921147887071</c:v>
                </c:pt>
                <c:pt idx="842">
                  <c:v>427.66481388718944</c:v>
                </c:pt>
                <c:pt idx="843">
                  <c:v>427.9906643816314</c:v>
                </c:pt>
                <c:pt idx="844">
                  <c:v>428.31676315122093</c:v>
                </c:pt>
                <c:pt idx="845">
                  <c:v>428.64311038512602</c:v>
                </c:pt>
                <c:pt idx="846">
                  <c:v>428.9697062726591</c:v>
                </c:pt>
                <c:pt idx="847">
                  <c:v>429.2965510032767</c:v>
                </c:pt>
                <c:pt idx="848">
                  <c:v>429.62364476657979</c:v>
                </c:pt>
                <c:pt idx="849">
                  <c:v>429.95098775231372</c:v>
                </c:pt>
                <c:pt idx="850">
                  <c:v>430.27858015036838</c:v>
                </c:pt>
                <c:pt idx="851">
                  <c:v>430.60642215077854</c:v>
                </c:pt>
                <c:pt idx="852">
                  <c:v>430.93451394372357</c:v>
                </c:pt>
                <c:pt idx="853">
                  <c:v>431.26285571952775</c:v>
                </c:pt>
                <c:pt idx="854">
                  <c:v>431.59144766866052</c:v>
                </c:pt>
                <c:pt idx="855">
                  <c:v>431.92028998173629</c:v>
                </c:pt>
                <c:pt idx="856">
                  <c:v>432.24938284951475</c:v>
                </c:pt>
                <c:pt idx="857">
                  <c:v>432.57872646290105</c:v>
                </c:pt>
                <c:pt idx="858">
                  <c:v>432.90832101294558</c:v>
                </c:pt>
                <c:pt idx="859">
                  <c:v>433.23816669084448</c:v>
                </c:pt>
                <c:pt idx="860">
                  <c:v>433.56826368793952</c:v>
                </c:pt>
                <c:pt idx="861">
                  <c:v>433.89861219571821</c:v>
                </c:pt>
                <c:pt idx="862">
                  <c:v>434.229212405814</c:v>
                </c:pt>
                <c:pt idx="863">
                  <c:v>434.56006451000633</c:v>
                </c:pt>
                <c:pt idx="864">
                  <c:v>434.89116870022076</c:v>
                </c:pt>
                <c:pt idx="865">
                  <c:v>435.22252516852916</c:v>
                </c:pt>
                <c:pt idx="866">
                  <c:v>435.55413410714971</c:v>
                </c:pt>
                <c:pt idx="867">
                  <c:v>435.8859957084469</c:v>
                </c:pt>
                <c:pt idx="868">
                  <c:v>436.218110164932</c:v>
                </c:pt>
                <c:pt idx="869">
                  <c:v>436.55047766926282</c:v>
                </c:pt>
                <c:pt idx="870">
                  <c:v>436.8830984142441</c:v>
                </c:pt>
                <c:pt idx="871">
                  <c:v>437.21597259282731</c:v>
                </c:pt>
                <c:pt idx="872">
                  <c:v>437.54910039811102</c:v>
                </c:pt>
                <c:pt idx="873">
                  <c:v>437.88248202334103</c:v>
                </c:pt>
                <c:pt idx="874">
                  <c:v>438.21611766191018</c:v>
                </c:pt>
                <c:pt idx="875">
                  <c:v>438.55000750735871</c:v>
                </c:pt>
                <c:pt idx="876">
                  <c:v>438.88415175337457</c:v>
                </c:pt>
                <c:pt idx="877">
                  <c:v>439.21855059379288</c:v>
                </c:pt>
                <c:pt idx="878">
                  <c:v>439.55320422259683</c:v>
                </c:pt>
                <c:pt idx="879">
                  <c:v>439.88811283391703</c:v>
                </c:pt>
                <c:pt idx="880">
                  <c:v>440.22327662203247</c:v>
                </c:pt>
                <c:pt idx="881">
                  <c:v>440.55869578136975</c:v>
                </c:pt>
                <c:pt idx="882">
                  <c:v>440.89437050650383</c:v>
                </c:pt>
                <c:pt idx="883">
                  <c:v>441.23030099215782</c:v>
                </c:pt>
                <c:pt idx="884">
                  <c:v>441.56648743320324</c:v>
                </c:pt>
                <c:pt idx="885">
                  <c:v>441.90293002466012</c:v>
                </c:pt>
                <c:pt idx="886">
                  <c:v>442.23962896169706</c:v>
                </c:pt>
                <c:pt idx="887">
                  <c:v>442.57658443963129</c:v>
                </c:pt>
                <c:pt idx="888">
                  <c:v>442.91379665392901</c:v>
                </c:pt>
                <c:pt idx="889">
                  <c:v>443.2512658002052</c:v>
                </c:pt>
                <c:pt idx="890">
                  <c:v>443.58899207422394</c:v>
                </c:pt>
                <c:pt idx="891">
                  <c:v>443.9269756718985</c:v>
                </c:pt>
                <c:pt idx="892">
                  <c:v>444.26521678929146</c:v>
                </c:pt>
                <c:pt idx="893">
                  <c:v>444.60371562261463</c:v>
                </c:pt>
                <c:pt idx="894">
                  <c:v>444.94247236822946</c:v>
                </c:pt>
                <c:pt idx="895">
                  <c:v>445.28148722264689</c:v>
                </c:pt>
                <c:pt idx="896">
                  <c:v>445.62076038252781</c:v>
                </c:pt>
                <c:pt idx="897">
                  <c:v>445.96029204468266</c:v>
                </c:pt>
                <c:pt idx="898">
                  <c:v>446.30008240607208</c:v>
                </c:pt>
                <c:pt idx="899">
                  <c:v>446.64013166380664</c:v>
                </c:pt>
                <c:pt idx="900">
                  <c:v>446.98044001514711</c:v>
                </c:pt>
                <c:pt idx="901">
                  <c:v>447.32100765750465</c:v>
                </c:pt>
                <c:pt idx="902">
                  <c:v>447.66183478844084</c:v>
                </c:pt>
                <c:pt idx="903">
                  <c:v>448.00292160566755</c:v>
                </c:pt>
                <c:pt idx="904">
                  <c:v>448.34426830704751</c:v>
                </c:pt>
                <c:pt idx="905">
                  <c:v>448.68587509059421</c:v>
                </c:pt>
                <c:pt idx="906">
                  <c:v>449.02774215447187</c:v>
                </c:pt>
                <c:pt idx="907">
                  <c:v>449.36986969699592</c:v>
                </c:pt>
                <c:pt idx="908">
                  <c:v>449.71225791663267</c:v>
                </c:pt>
                <c:pt idx="909">
                  <c:v>450.05490701199972</c:v>
                </c:pt>
                <c:pt idx="910">
                  <c:v>450.39781718186606</c:v>
                </c:pt>
                <c:pt idx="911">
                  <c:v>450.74098862515211</c:v>
                </c:pt>
                <c:pt idx="912">
                  <c:v>451.08442154092972</c:v>
                </c:pt>
                <c:pt idx="913">
                  <c:v>451.42811612842269</c:v>
                </c:pt>
                <c:pt idx="914">
                  <c:v>451.77207258700633</c:v>
                </c:pt>
                <c:pt idx="915">
                  <c:v>452.11629111620806</c:v>
                </c:pt>
                <c:pt idx="916">
                  <c:v>452.46077191570714</c:v>
                </c:pt>
                <c:pt idx="917">
                  <c:v>452.80551518533525</c:v>
                </c:pt>
                <c:pt idx="918">
                  <c:v>453.15052112507601</c:v>
                </c:pt>
                <c:pt idx="919">
                  <c:v>453.49578993506566</c:v>
                </c:pt>
                <c:pt idx="920">
                  <c:v>453.84132181559278</c:v>
                </c:pt>
                <c:pt idx="921">
                  <c:v>454.18711696709852</c:v>
                </c:pt>
                <c:pt idx="922">
                  <c:v>454.53317559017705</c:v>
                </c:pt>
                <c:pt idx="923">
                  <c:v>454.87949788557501</c:v>
                </c:pt>
                <c:pt idx="924">
                  <c:v>455.22608405419226</c:v>
                </c:pt>
                <c:pt idx="925">
                  <c:v>455.57293429708147</c:v>
                </c:pt>
                <c:pt idx="926">
                  <c:v>455.92004881544881</c:v>
                </c:pt>
                <c:pt idx="927">
                  <c:v>456.26742781065354</c:v>
                </c:pt>
                <c:pt idx="928">
                  <c:v>456.61507148420839</c:v>
                </c:pt>
                <c:pt idx="929">
                  <c:v>456.96298003777963</c:v>
                </c:pt>
                <c:pt idx="930">
                  <c:v>457.31115367318722</c:v>
                </c:pt>
                <c:pt idx="931">
                  <c:v>457.65959259240481</c:v>
                </c:pt>
                <c:pt idx="932">
                  <c:v>458.00829699756014</c:v>
                </c:pt>
                <c:pt idx="933">
                  <c:v>458.35726709093456</c:v>
                </c:pt>
                <c:pt idx="934">
                  <c:v>458.70650307496408</c:v>
                </c:pt>
                <c:pt idx="935">
                  <c:v>459.05600515223847</c:v>
                </c:pt>
                <c:pt idx="936">
                  <c:v>459.40577352550213</c:v>
                </c:pt>
                <c:pt idx="937">
                  <c:v>459.75580839765388</c:v>
                </c:pt>
                <c:pt idx="938">
                  <c:v>460.10610997174712</c:v>
                </c:pt>
                <c:pt idx="939">
                  <c:v>460.4566784509899</c:v>
                </c:pt>
                <c:pt idx="940">
                  <c:v>460.80751403874524</c:v>
                </c:pt>
                <c:pt idx="941">
                  <c:v>461.15861693853094</c:v>
                </c:pt>
                <c:pt idx="942">
                  <c:v>461.50998735402004</c:v>
                </c:pt>
                <c:pt idx="943">
                  <c:v>461.8616254890407</c:v>
                </c:pt>
                <c:pt idx="944">
                  <c:v>462.21353154757628</c:v>
                </c:pt>
                <c:pt idx="945">
                  <c:v>462.56570573376575</c:v>
                </c:pt>
                <c:pt idx="946">
                  <c:v>462.91814825190335</c:v>
                </c:pt>
                <c:pt idx="947">
                  <c:v>463.27085930643926</c:v>
                </c:pt>
                <c:pt idx="948">
                  <c:v>463.62383910197934</c:v>
                </c:pt>
                <c:pt idx="949">
                  <c:v>463.97708784328529</c:v>
                </c:pt>
                <c:pt idx="950">
                  <c:v>464.33060573527484</c:v>
                </c:pt>
                <c:pt idx="951">
                  <c:v>464.68439298302189</c:v>
                </c:pt>
                <c:pt idx="952">
                  <c:v>465.03844979175653</c:v>
                </c:pt>
                <c:pt idx="953">
                  <c:v>465.39277636686541</c:v>
                </c:pt>
                <c:pt idx="954">
                  <c:v>465.7473729138913</c:v>
                </c:pt>
                <c:pt idx="955">
                  <c:v>466.102239638534</c:v>
                </c:pt>
                <c:pt idx="956">
                  <c:v>466.45737674664974</c:v>
                </c:pt>
                <c:pt idx="957">
                  <c:v>466.81278444425163</c:v>
                </c:pt>
                <c:pt idx="958">
                  <c:v>467.16846293751007</c:v>
                </c:pt>
                <c:pt idx="959">
                  <c:v>467.524412432752</c:v>
                </c:pt>
                <c:pt idx="960">
                  <c:v>467.88063313646205</c:v>
                </c:pt>
                <c:pt idx="961">
                  <c:v>468.23712525528197</c:v>
                </c:pt>
                <c:pt idx="962">
                  <c:v>468.59388899601095</c:v>
                </c:pt>
                <c:pt idx="963">
                  <c:v>468.9509245656057</c:v>
                </c:pt>
                <c:pt idx="964">
                  <c:v>469.30823217118075</c:v>
                </c:pt>
                <c:pt idx="965">
                  <c:v>469.66581202000845</c:v>
                </c:pt>
                <c:pt idx="966">
                  <c:v>470.02366431951884</c:v>
                </c:pt>
                <c:pt idx="967">
                  <c:v>470.3817892773003</c:v>
                </c:pt>
                <c:pt idx="968">
                  <c:v>470.7401871010992</c:v>
                </c:pt>
                <c:pt idx="969">
                  <c:v>471.09885799882022</c:v>
                </c:pt>
                <c:pt idx="970">
                  <c:v>471.45780217852655</c:v>
                </c:pt>
                <c:pt idx="971">
                  <c:v>471.81701984843971</c:v>
                </c:pt>
                <c:pt idx="972">
                  <c:v>472.17651121694018</c:v>
                </c:pt>
                <c:pt idx="973">
                  <c:v>472.5362764925668</c:v>
                </c:pt>
                <c:pt idx="974">
                  <c:v>472.89631588401767</c:v>
                </c:pt>
                <c:pt idx="975">
                  <c:v>473.25662960014972</c:v>
                </c:pt>
                <c:pt idx="976">
                  <c:v>473.61721784997906</c:v>
                </c:pt>
                <c:pt idx="977">
                  <c:v>473.97808084268104</c:v>
                </c:pt>
                <c:pt idx="978">
                  <c:v>474.33921878759043</c:v>
                </c:pt>
                <c:pt idx="979">
                  <c:v>474.70063189420136</c:v>
                </c:pt>
                <c:pt idx="980">
                  <c:v>475.06232037216785</c:v>
                </c:pt>
                <c:pt idx="981">
                  <c:v>475.42428443130336</c:v>
                </c:pt>
                <c:pt idx="982">
                  <c:v>475.78652428158136</c:v>
                </c:pt>
                <c:pt idx="983">
                  <c:v>476.14904013313537</c:v>
                </c:pt>
                <c:pt idx="984">
                  <c:v>476.51183219625892</c:v>
                </c:pt>
                <c:pt idx="985">
                  <c:v>476.87490068140573</c:v>
                </c:pt>
                <c:pt idx="986">
                  <c:v>477.23824579919005</c:v>
                </c:pt>
                <c:pt idx="987">
                  <c:v>477.60186776038631</c:v>
                </c:pt>
                <c:pt idx="988">
                  <c:v>477.96576677592981</c:v>
                </c:pt>
                <c:pt idx="989">
                  <c:v>478.32994305691648</c:v>
                </c:pt>
                <c:pt idx="990">
                  <c:v>478.69439681460307</c:v>
                </c:pt>
                <c:pt idx="991">
                  <c:v>479.05912826040725</c:v>
                </c:pt>
                <c:pt idx="992">
                  <c:v>479.4241376059079</c:v>
                </c:pt>
                <c:pt idx="993">
                  <c:v>479.789425062845</c:v>
                </c:pt>
                <c:pt idx="994">
                  <c:v>480.15499084311983</c:v>
                </c:pt>
                <c:pt idx="995">
                  <c:v>480.52083515879531</c:v>
                </c:pt>
                <c:pt idx="996">
                  <c:v>480.8869582220957</c:v>
                </c:pt>
                <c:pt idx="997">
                  <c:v>481.25336024540718</c:v>
                </c:pt>
                <c:pt idx="998">
                  <c:v>481.62004144127764</c:v>
                </c:pt>
                <c:pt idx="999">
                  <c:v>481.98700202241679</c:v>
                </c:pt>
                <c:pt idx="1000">
                  <c:v>482.35424220169671</c:v>
                </c:pt>
                <c:pt idx="1001">
                  <c:v>482.72176219215135</c:v>
                </c:pt>
                <c:pt idx="1002">
                  <c:v>483.08956220697729</c:v>
                </c:pt>
                <c:pt idx="1003">
                  <c:v>483.4576424595333</c:v>
                </c:pt>
                <c:pt idx="1004">
                  <c:v>483.82600316334083</c:v>
                </c:pt>
                <c:pt idx="1005">
                  <c:v>484.19464453208406</c:v>
                </c:pt>
                <c:pt idx="1006">
                  <c:v>484.56356677960986</c:v>
                </c:pt>
                <c:pt idx="1007">
                  <c:v>484.93277011992808</c:v>
                </c:pt>
                <c:pt idx="1008">
                  <c:v>485.30225476721165</c:v>
                </c:pt>
                <c:pt idx="1009">
                  <c:v>485.67202093579675</c:v>
                </c:pt>
                <c:pt idx="1010">
                  <c:v>486.04206884018276</c:v>
                </c:pt>
                <c:pt idx="1011">
                  <c:v>486.41239869503249</c:v>
                </c:pt>
                <c:pt idx="1012">
                  <c:v>486.78301071517245</c:v>
                </c:pt>
                <c:pt idx="1013">
                  <c:v>487.15390511559269</c:v>
                </c:pt>
                <c:pt idx="1014">
                  <c:v>487.52508211144709</c:v>
                </c:pt>
                <c:pt idx="1015">
                  <c:v>487.89654191805346</c:v>
                </c:pt>
                <c:pt idx="1016">
                  <c:v>488.26828475089377</c:v>
                </c:pt>
                <c:pt idx="1017">
                  <c:v>488.64031082561405</c:v>
                </c:pt>
                <c:pt idx="1018">
                  <c:v>489.01262035802472</c:v>
                </c:pt>
                <c:pt idx="1019">
                  <c:v>489.38521356410052</c:v>
                </c:pt>
                <c:pt idx="1020">
                  <c:v>489.75809065998089</c:v>
                </c:pt>
                <c:pt idx="1021">
                  <c:v>490.13125186196987</c:v>
                </c:pt>
                <c:pt idx="1022">
                  <c:v>490.50469738653629</c:v>
                </c:pt>
                <c:pt idx="1023">
                  <c:v>490.87842745031401</c:v>
                </c:pt>
                <c:pt idx="1024">
                  <c:v>491.25244227010182</c:v>
                </c:pt>
                <c:pt idx="1025">
                  <c:v>491.62674206286374</c:v>
                </c:pt>
                <c:pt idx="1026">
                  <c:v>492.00132704572923</c:v>
                </c:pt>
                <c:pt idx="1027">
                  <c:v>492.37619743599305</c:v>
                </c:pt>
                <c:pt idx="1028">
                  <c:v>492.75135345111545</c:v>
                </c:pt>
                <c:pt idx="1029">
                  <c:v>493.12679530872259</c:v>
                </c:pt>
                <c:pt idx="1030">
                  <c:v>493.50252322660629</c:v>
                </c:pt>
                <c:pt idx="1031">
                  <c:v>493.87853742272438</c:v>
                </c:pt>
                <c:pt idx="1032">
                  <c:v>494.25483811520064</c:v>
                </c:pt>
                <c:pt idx="1033">
                  <c:v>494.63142552232523</c:v>
                </c:pt>
                <c:pt idx="1034">
                  <c:v>495.00829986255451</c:v>
                </c:pt>
                <c:pt idx="1035">
                  <c:v>495.38546135451128</c:v>
                </c:pt>
                <c:pt idx="1036">
                  <c:v>495.76291021698501</c:v>
                </c:pt>
                <c:pt idx="1037">
                  <c:v>496.14064666893177</c:v>
                </c:pt>
                <c:pt idx="1038">
                  <c:v>496.51867092947452</c:v>
                </c:pt>
                <c:pt idx="1039">
                  <c:v>496.89698321790314</c:v>
                </c:pt>
                <c:pt idx="1040">
                  <c:v>497.2755837536746</c:v>
                </c:pt>
                <c:pt idx="1041">
                  <c:v>497.65447275641316</c:v>
                </c:pt>
                <c:pt idx="1042">
                  <c:v>498.03365044591027</c:v>
                </c:pt>
                <c:pt idx="1043">
                  <c:v>498.41311704212495</c:v>
                </c:pt>
                <c:pt idx="1044">
                  <c:v>498.7928727651838</c:v>
                </c:pt>
                <c:pt idx="1045">
                  <c:v>499.17291783538116</c:v>
                </c:pt>
                <c:pt idx="1046">
                  <c:v>499.5532524731791</c:v>
                </c:pt>
                <c:pt idx="1047">
                  <c:v>499.93387689920792</c:v>
                </c:pt>
                <c:pt idx="1048">
                  <c:v>500.31479133426564</c:v>
                </c:pt>
                <c:pt idx="1049">
                  <c:v>500.69599599931888</c:v>
                </c:pt>
                <c:pt idx="1050">
                  <c:v>501.07749111550248</c:v>
                </c:pt>
                <c:pt idx="1051">
                  <c:v>501.45927690411969</c:v>
                </c:pt>
                <c:pt idx="1052">
                  <c:v>501.84135358664247</c:v>
                </c:pt>
                <c:pt idx="1053">
                  <c:v>502.22372138471155</c:v>
                </c:pt>
                <c:pt idx="1054">
                  <c:v>502.60638052013644</c:v>
                </c:pt>
                <c:pt idx="1055">
                  <c:v>502.98933121489569</c:v>
                </c:pt>
                <c:pt idx="1056">
                  <c:v>503.37257369113706</c:v>
                </c:pt>
                <c:pt idx="1057">
                  <c:v>503.75610817117752</c:v>
                </c:pt>
                <c:pt idx="1058">
                  <c:v>504.13993487750332</c:v>
                </c:pt>
                <c:pt idx="1059">
                  <c:v>504.52405403277038</c:v>
                </c:pt>
                <c:pt idx="1060">
                  <c:v>504.90846585980427</c:v>
                </c:pt>
                <c:pt idx="1061">
                  <c:v>505.29317058160018</c:v>
                </c:pt>
                <c:pt idx="1062">
                  <c:v>505.67816842132339</c:v>
                </c:pt>
                <c:pt idx="1063">
                  <c:v>506.06345960230908</c:v>
                </c:pt>
                <c:pt idx="1064">
                  <c:v>506.44904434806267</c:v>
                </c:pt>
                <c:pt idx="1065">
                  <c:v>506.83492288225983</c:v>
                </c:pt>
                <c:pt idx="1066">
                  <c:v>507.22109542874676</c:v>
                </c:pt>
                <c:pt idx="1067">
                  <c:v>507.60756221154008</c:v>
                </c:pt>
                <c:pt idx="1068">
                  <c:v>507.99432345482711</c:v>
                </c:pt>
                <c:pt idx="1069">
                  <c:v>508.38137938296609</c:v>
                </c:pt>
                <c:pt idx="1070">
                  <c:v>508.76873022048613</c:v>
                </c:pt>
                <c:pt idx="1071">
                  <c:v>509.15637619208741</c:v>
                </c:pt>
                <c:pt idx="1072">
                  <c:v>509.54431752264134</c:v>
                </c:pt>
                <c:pt idx="1073">
                  <c:v>509.93255443719067</c:v>
                </c:pt>
                <c:pt idx="1074">
                  <c:v>510.32108716094956</c:v>
                </c:pt>
                <c:pt idx="1075">
                  <c:v>510.70991591930391</c:v>
                </c:pt>
                <c:pt idx="1076">
                  <c:v>511.09904093781114</c:v>
                </c:pt>
                <c:pt idx="1077">
                  <c:v>511.48846244220067</c:v>
                </c:pt>
                <c:pt idx="1078">
                  <c:v>511.87818065837394</c:v>
                </c:pt>
                <c:pt idx="1079">
                  <c:v>512.26819581240431</c:v>
                </c:pt>
                <c:pt idx="1080">
                  <c:v>512.65850813053771</c:v>
                </c:pt>
                <c:pt idx="1081">
                  <c:v>513.04911783919215</c:v>
                </c:pt>
                <c:pt idx="1082">
                  <c:v>513.44002516495846</c:v>
                </c:pt>
                <c:pt idx="1083">
                  <c:v>513.8312303345997</c:v>
                </c:pt>
                <c:pt idx="1084">
                  <c:v>514.22273357505196</c:v>
                </c:pt>
                <c:pt idx="1085">
                  <c:v>514.61453511342438</c:v>
                </c:pt>
                <c:pt idx="1086">
                  <c:v>515.00663517699888</c:v>
                </c:pt>
                <c:pt idx="1087">
                  <c:v>515.39903399323077</c:v>
                </c:pt>
                <c:pt idx="1088">
                  <c:v>515.79173178974838</c:v>
                </c:pt>
                <c:pt idx="1089">
                  <c:v>516.18472879435387</c:v>
                </c:pt>
                <c:pt idx="1090">
                  <c:v>516.57802523502255</c:v>
                </c:pt>
                <c:pt idx="1091">
                  <c:v>516.97162133990366</c:v>
                </c:pt>
                <c:pt idx="1092">
                  <c:v>517.36551733732028</c:v>
                </c:pt>
                <c:pt idx="1093">
                  <c:v>517.75971345576943</c:v>
                </c:pt>
                <c:pt idx="1094">
                  <c:v>518.15420992392228</c:v>
                </c:pt>
                <c:pt idx="1095">
                  <c:v>518.54900697062396</c:v>
                </c:pt>
                <c:pt idx="1096">
                  <c:v>518.94410482489445</c:v>
                </c:pt>
                <c:pt idx="1097">
                  <c:v>519.33950371592778</c:v>
                </c:pt>
                <c:pt idx="1098">
                  <c:v>519.73520387309281</c:v>
                </c:pt>
                <c:pt idx="1099">
                  <c:v>520.13120552593307</c:v>
                </c:pt>
                <c:pt idx="1100">
                  <c:v>520.52750890416712</c:v>
                </c:pt>
                <c:pt idx="1101">
                  <c:v>520.92411423768851</c:v>
                </c:pt>
                <c:pt idx="1102">
                  <c:v>521.32102175656587</c:v>
                </c:pt>
                <c:pt idx="1103">
                  <c:v>521.71823169104323</c:v>
                </c:pt>
                <c:pt idx="1104">
                  <c:v>522.11574427153994</c:v>
                </c:pt>
                <c:pt idx="1105">
                  <c:v>522.51355972865099</c:v>
                </c:pt>
                <c:pt idx="1106">
                  <c:v>522.91167829314713</c:v>
                </c:pt>
                <c:pt idx="1107">
                  <c:v>523.31010019597466</c:v>
                </c:pt>
                <c:pt idx="1108">
                  <c:v>523.70882566825617</c:v>
                </c:pt>
                <c:pt idx="1109">
                  <c:v>524.10785494129027</c:v>
                </c:pt>
                <c:pt idx="1110">
                  <c:v>524.50718824655155</c:v>
                </c:pt>
                <c:pt idx="1111">
                  <c:v>524.90682581569149</c:v>
                </c:pt>
                <c:pt idx="1112">
                  <c:v>525.30676788053745</c:v>
                </c:pt>
                <c:pt idx="1113">
                  <c:v>525.70701467309391</c:v>
                </c:pt>
                <c:pt idx="1114">
                  <c:v>526.10756642554202</c:v>
                </c:pt>
                <c:pt idx="1115">
                  <c:v>526.50842337023948</c:v>
                </c:pt>
                <c:pt idx="1116">
                  <c:v>526.90958573972148</c:v>
                </c:pt>
                <c:pt idx="1117">
                  <c:v>527.3110537667003</c:v>
                </c:pt>
                <c:pt idx="1118">
                  <c:v>527.71282768406525</c:v>
                </c:pt>
                <c:pt idx="1119">
                  <c:v>528.11490772488344</c:v>
                </c:pt>
                <c:pt idx="1120">
                  <c:v>528.51729412239922</c:v>
                </c:pt>
                <c:pt idx="1121">
                  <c:v>528.91998711003509</c:v>
                </c:pt>
                <c:pt idx="1122">
                  <c:v>529.32298692139091</c:v>
                </c:pt>
                <c:pt idx="1123">
                  <c:v>529.72629379024488</c:v>
                </c:pt>
                <c:pt idx="1124">
                  <c:v>530.12990795055316</c:v>
                </c:pt>
                <c:pt idx="1125">
                  <c:v>530.53382963645026</c:v>
                </c:pt>
                <c:pt idx="1126">
                  <c:v>530.93805908224908</c:v>
                </c:pt>
                <c:pt idx="1127">
                  <c:v>531.34259652244089</c:v>
                </c:pt>
                <c:pt idx="1128">
                  <c:v>531.74744219169577</c:v>
                </c:pt>
                <c:pt idx="1129">
                  <c:v>532.15259632486266</c:v>
                </c:pt>
                <c:pt idx="1130">
                  <c:v>532.55805915696931</c:v>
                </c:pt>
                <c:pt idx="1131">
                  <c:v>532.96383092322264</c:v>
                </c:pt>
                <c:pt idx="1132">
                  <c:v>533.36991185900854</c:v>
                </c:pt>
                <c:pt idx="1133">
                  <c:v>533.77630219989271</c:v>
                </c:pt>
                <c:pt idx="1134">
                  <c:v>534.18300218161983</c:v>
                </c:pt>
                <c:pt idx="1135">
                  <c:v>534.59001204011452</c:v>
                </c:pt>
                <c:pt idx="1136">
                  <c:v>534.99733201148115</c:v>
                </c:pt>
                <c:pt idx="1137">
                  <c:v>535.40496233200383</c:v>
                </c:pt>
                <c:pt idx="1138">
                  <c:v>535.81290323814676</c:v>
                </c:pt>
                <c:pt idx="1139">
                  <c:v>536.22115496655442</c:v>
                </c:pt>
                <c:pt idx="1140">
                  <c:v>536.6297177540514</c:v>
                </c:pt>
                <c:pt idx="1141">
                  <c:v>537.0385918376428</c:v>
                </c:pt>
                <c:pt idx="1142">
                  <c:v>537.44777745451449</c:v>
                </c:pt>
                <c:pt idx="1143">
                  <c:v>537.85727484203278</c:v>
                </c:pt>
                <c:pt idx="1144">
                  <c:v>538.26708423774505</c:v>
                </c:pt>
                <c:pt idx="1145">
                  <c:v>538.67720587937958</c:v>
                </c:pt>
                <c:pt idx="1146">
                  <c:v>539.08764000484575</c:v>
                </c:pt>
                <c:pt idx="1147">
                  <c:v>539.49838685223426</c:v>
                </c:pt>
                <c:pt idx="1148">
                  <c:v>539.90944665981726</c:v>
                </c:pt>
                <c:pt idx="1149">
                  <c:v>540.32081966604824</c:v>
                </c:pt>
                <c:pt idx="1150">
                  <c:v>540.73250610956279</c:v>
                </c:pt>
                <c:pt idx="1151">
                  <c:v>541.14450622917775</c:v>
                </c:pt>
                <c:pt idx="1152">
                  <c:v>541.55682026389252</c:v>
                </c:pt>
                <c:pt idx="1153">
                  <c:v>541.96944845288817</c:v>
                </c:pt>
                <c:pt idx="1154">
                  <c:v>542.38239103552826</c:v>
                </c:pt>
                <c:pt idx="1155">
                  <c:v>542.79564825135844</c:v>
                </c:pt>
                <c:pt idx="1156">
                  <c:v>543.20922034010721</c:v>
                </c:pt>
                <c:pt idx="1157">
                  <c:v>543.62310754168561</c:v>
                </c:pt>
                <c:pt idx="1158">
                  <c:v>544.0373100961873</c:v>
                </c:pt>
                <c:pt idx="1159">
                  <c:v>544.45182824388905</c:v>
                </c:pt>
                <c:pt idx="1160">
                  <c:v>544.86666222525071</c:v>
                </c:pt>
                <c:pt idx="1161">
                  <c:v>545.28181228091535</c:v>
                </c:pt>
                <c:pt idx="1162">
                  <c:v>545.69727865170933</c:v>
                </c:pt>
                <c:pt idx="1163">
                  <c:v>546.11306157864237</c:v>
                </c:pt>
                <c:pt idx="1164">
                  <c:v>546.52916130290816</c:v>
                </c:pt>
                <c:pt idx="1165">
                  <c:v>546.94557806588398</c:v>
                </c:pt>
                <c:pt idx="1166">
                  <c:v>547.36231210913093</c:v>
                </c:pt>
                <c:pt idx="1167">
                  <c:v>547.77936367439418</c:v>
                </c:pt>
                <c:pt idx="1168">
                  <c:v>548.1967330036033</c:v>
                </c:pt>
                <c:pt idx="1169">
                  <c:v>548.61442033887192</c:v>
                </c:pt>
                <c:pt idx="1170">
                  <c:v>549.03242592249853</c:v>
                </c:pt>
                <c:pt idx="1171">
                  <c:v>549.45074999696567</c:v>
                </c:pt>
                <c:pt idx="1172">
                  <c:v>549.86939280494119</c:v>
                </c:pt>
                <c:pt idx="1173">
                  <c:v>550.28835458927745</c:v>
                </c:pt>
                <c:pt idx="1174">
                  <c:v>550.70763559301213</c:v>
                </c:pt>
                <c:pt idx="1175">
                  <c:v>551.12723605936776</c:v>
                </c:pt>
                <c:pt idx="1176">
                  <c:v>551.54715623175252</c:v>
                </c:pt>
                <c:pt idx="1177">
                  <c:v>551.96739635375991</c:v>
                </c:pt>
                <c:pt idx="1178">
                  <c:v>552.38795666916894</c:v>
                </c:pt>
                <c:pt idx="1179">
                  <c:v>552.80883742194453</c:v>
                </c:pt>
                <c:pt idx="1180">
                  <c:v>553.23003885623734</c:v>
                </c:pt>
                <c:pt idx="1181">
                  <c:v>553.65156121638415</c:v>
                </c:pt>
                <c:pt idx="1182">
                  <c:v>554.07340474690795</c:v>
                </c:pt>
                <c:pt idx="1183">
                  <c:v>554.49556969251773</c:v>
                </c:pt>
                <c:pt idx="1184">
                  <c:v>554.91805629810949</c:v>
                </c:pt>
                <c:pt idx="1185">
                  <c:v>555.34086480876533</c:v>
                </c:pt>
                <c:pt idx="1186">
                  <c:v>555.76399546975426</c:v>
                </c:pt>
                <c:pt idx="1187">
                  <c:v>556.18744852653219</c:v>
                </c:pt>
                <c:pt idx="1188">
                  <c:v>556.61122422474193</c:v>
                </c:pt>
                <c:pt idx="1189">
                  <c:v>557.03532281021376</c:v>
                </c:pt>
                <c:pt idx="1190">
                  <c:v>557.45974452896485</c:v>
                </c:pt>
                <c:pt idx="1191">
                  <c:v>557.88448962720008</c:v>
                </c:pt>
                <c:pt idx="1192">
                  <c:v>558.30955835131192</c:v>
                </c:pt>
                <c:pt idx="1193">
                  <c:v>558.73495094788052</c:v>
                </c:pt>
                <c:pt idx="1194">
                  <c:v>559.16066766367385</c:v>
                </c:pt>
                <c:pt idx="1195">
                  <c:v>559.58670874564791</c:v>
                </c:pt>
                <c:pt idx="1196">
                  <c:v>560.01307444094698</c:v>
                </c:pt>
                <c:pt idx="1197">
                  <c:v>560.43976499690348</c:v>
                </c:pt>
                <c:pt idx="1198">
                  <c:v>560.86678066103843</c:v>
                </c:pt>
                <c:pt idx="1199">
                  <c:v>561.29412168106148</c:v>
                </c:pt>
                <c:pt idx="1200">
                  <c:v>561.72178830487076</c:v>
                </c:pt>
                <c:pt idx="1201">
                  <c:v>562.14978078055356</c:v>
                </c:pt>
                <c:pt idx="1202">
                  <c:v>562.57809935638602</c:v>
                </c:pt>
                <c:pt idx="1203">
                  <c:v>563.00674428083357</c:v>
                </c:pt>
                <c:pt idx="1204">
                  <c:v>563.4357158025507</c:v>
                </c:pt>
                <c:pt idx="1205">
                  <c:v>563.86501417038187</c:v>
                </c:pt>
                <c:pt idx="1206">
                  <c:v>564.29463963336048</c:v>
                </c:pt>
                <c:pt idx="1207">
                  <c:v>564.72459244071024</c:v>
                </c:pt>
                <c:pt idx="1208">
                  <c:v>565.15487284184451</c:v>
                </c:pt>
                <c:pt idx="1209">
                  <c:v>565.5854810863666</c:v>
                </c:pt>
                <c:pt idx="1210">
                  <c:v>566.01641742407014</c:v>
                </c:pt>
                <c:pt idx="1211">
                  <c:v>566.44768210493908</c:v>
                </c:pt>
                <c:pt idx="1212">
                  <c:v>566.87927537914777</c:v>
                </c:pt>
                <c:pt idx="1213">
                  <c:v>567.31119749706124</c:v>
                </c:pt>
                <c:pt idx="1214">
                  <c:v>567.74344870923528</c:v>
                </c:pt>
                <c:pt idx="1215">
                  <c:v>568.17602926641644</c:v>
                </c:pt>
                <c:pt idx="1216">
                  <c:v>568.60893941954259</c:v>
                </c:pt>
                <c:pt idx="1217">
                  <c:v>569.04217941974252</c:v>
                </c:pt>
                <c:pt idx="1218">
                  <c:v>569.47574951833667</c:v>
                </c:pt>
                <c:pt idx="1219">
                  <c:v>569.90964996683658</c:v>
                </c:pt>
                <c:pt idx="1220">
                  <c:v>570.34388101694572</c:v>
                </c:pt>
                <c:pt idx="1221">
                  <c:v>570.77844292055931</c:v>
                </c:pt>
                <c:pt idx="1222">
                  <c:v>571.2133359297643</c:v>
                </c:pt>
                <c:pt idx="1223">
                  <c:v>571.64856029683995</c:v>
                </c:pt>
                <c:pt idx="1224">
                  <c:v>572.08411627425767</c:v>
                </c:pt>
                <c:pt idx="1225">
                  <c:v>572.52000411468111</c:v>
                </c:pt>
                <c:pt idx="1226">
                  <c:v>572.95622407096664</c:v>
                </c:pt>
                <c:pt idx="1227">
                  <c:v>573.39277639616307</c:v>
                </c:pt>
                <c:pt idx="1228">
                  <c:v>573.82966134351216</c:v>
                </c:pt>
                <c:pt idx="1229">
                  <c:v>574.26687916644858</c:v>
                </c:pt>
                <c:pt idx="1230">
                  <c:v>574.70443011860016</c:v>
                </c:pt>
                <c:pt idx="1231">
                  <c:v>575.14231445378789</c:v>
                </c:pt>
                <c:pt idx="1232">
                  <c:v>575.58053242602614</c:v>
                </c:pt>
                <c:pt idx="1233">
                  <c:v>576.01908428952288</c:v>
                </c:pt>
                <c:pt idx="1234">
                  <c:v>576.45797029867981</c:v>
                </c:pt>
                <c:pt idx="1235">
                  <c:v>576.89719070809235</c:v>
                </c:pt>
                <c:pt idx="1236">
                  <c:v>577.33674577254999</c:v>
                </c:pt>
                <c:pt idx="1237">
                  <c:v>577.77663574703627</c:v>
                </c:pt>
                <c:pt idx="1238">
                  <c:v>578.21686088672914</c:v>
                </c:pt>
                <c:pt idx="1239">
                  <c:v>578.65742144700084</c:v>
                </c:pt>
                <c:pt idx="1240">
                  <c:v>579.09831768341837</c:v>
                </c:pt>
                <c:pt idx="1241">
                  <c:v>579.53954985174323</c:v>
                </c:pt>
                <c:pt idx="1242">
                  <c:v>579.9811182079319</c:v>
                </c:pt>
                <c:pt idx="1243">
                  <c:v>580.42302300813583</c:v>
                </c:pt>
                <c:pt idx="1244">
                  <c:v>580.86526450870178</c:v>
                </c:pt>
                <c:pt idx="1245">
                  <c:v>581.30784296617173</c:v>
                </c:pt>
                <c:pt idx="1246">
                  <c:v>581.75075863728307</c:v>
                </c:pt>
                <c:pt idx="1247">
                  <c:v>582.19401177896884</c:v>
                </c:pt>
                <c:pt idx="1248">
                  <c:v>582.63760264835798</c:v>
                </c:pt>
                <c:pt idx="1249">
                  <c:v>583.08153150277519</c:v>
                </c:pt>
                <c:pt idx="1250">
                  <c:v>583.52579859974128</c:v>
                </c:pt>
                <c:pt idx="1251">
                  <c:v>583.97040419697316</c:v>
                </c:pt>
                <c:pt idx="1252">
                  <c:v>584.41534855238433</c:v>
                </c:pt>
                <c:pt idx="1253">
                  <c:v>584.86063192408471</c:v>
                </c:pt>
                <c:pt idx="1254">
                  <c:v>585.30625457038082</c:v>
                </c:pt>
                <c:pt idx="1255">
                  <c:v>585.75221674977604</c:v>
                </c:pt>
                <c:pt idx="1256">
                  <c:v>586.19851872097058</c:v>
                </c:pt>
                <c:pt idx="1257">
                  <c:v>586.645160742862</c:v>
                </c:pt>
                <c:pt idx="1258">
                  <c:v>587.09214307454511</c:v>
                </c:pt>
                <c:pt idx="1259">
                  <c:v>587.53946597531171</c:v>
                </c:pt>
                <c:pt idx="1260">
                  <c:v>587.98712970465181</c:v>
                </c:pt>
                <c:pt idx="1261">
                  <c:v>588.43513452225261</c:v>
                </c:pt>
                <c:pt idx="1262">
                  <c:v>588.88348068799939</c:v>
                </c:pt>
                <c:pt idx="1263">
                  <c:v>589.33216846197536</c:v>
                </c:pt>
                <c:pt idx="1264">
                  <c:v>589.78119810446208</c:v>
                </c:pt>
                <c:pt idx="1265">
                  <c:v>590.2305698759393</c:v>
                </c:pt>
                <c:pt idx="1266">
                  <c:v>590.68028403708513</c:v>
                </c:pt>
                <c:pt idx="1267">
                  <c:v>591.13034084877643</c:v>
                </c:pt>
                <c:pt idx="1268">
                  <c:v>591.58074057208887</c:v>
                </c:pt>
                <c:pt idx="1269">
                  <c:v>592.03148346829698</c:v>
                </c:pt>
                <c:pt idx="1270">
                  <c:v>592.48256979887424</c:v>
                </c:pt>
                <c:pt idx="1271">
                  <c:v>592.93399982549352</c:v>
                </c:pt>
                <c:pt idx="1272">
                  <c:v>593.3857738100271</c:v>
                </c:pt>
                <c:pt idx="1273">
                  <c:v>593.83789201454658</c:v>
                </c:pt>
                <c:pt idx="1274">
                  <c:v>594.29035470132351</c:v>
                </c:pt>
                <c:pt idx="1275">
                  <c:v>594.74316213282907</c:v>
                </c:pt>
                <c:pt idx="1276">
                  <c:v>595.19631457173443</c:v>
                </c:pt>
                <c:pt idx="1277">
                  <c:v>595.64981228091096</c:v>
                </c:pt>
                <c:pt idx="1278">
                  <c:v>596.10365552343046</c:v>
                </c:pt>
                <c:pt idx="1279">
                  <c:v>596.55784456256481</c:v>
                </c:pt>
                <c:pt idx="1280">
                  <c:v>597.01237966178678</c:v>
                </c:pt>
                <c:pt idx="1281">
                  <c:v>597.46726108476992</c:v>
                </c:pt>
                <c:pt idx="1282">
                  <c:v>597.92248909538841</c:v>
                </c:pt>
                <c:pt idx="1283">
                  <c:v>598.3780639577177</c:v>
                </c:pt>
                <c:pt idx="1284">
                  <c:v>598.83398593603431</c:v>
                </c:pt>
                <c:pt idx="1285">
                  <c:v>599.29025529481635</c:v>
                </c:pt>
                <c:pt idx="1286">
                  <c:v>599.74687229874314</c:v>
                </c:pt>
                <c:pt idx="1287">
                  <c:v>600.20383721269593</c:v>
                </c:pt>
                <c:pt idx="1288">
                  <c:v>600.66115030175774</c:v>
                </c:pt>
                <c:pt idx="1289">
                  <c:v>601.11881183121329</c:v>
                </c:pt>
                <c:pt idx="1290">
                  <c:v>601.57682206654977</c:v>
                </c:pt>
                <c:pt idx="1291">
                  <c:v>602.03518127345649</c:v>
                </c:pt>
                <c:pt idx="1292">
                  <c:v>602.49388971782514</c:v>
                </c:pt>
                <c:pt idx="1293">
                  <c:v>602.95294766575034</c:v>
                </c:pt>
                <c:pt idx="1294">
                  <c:v>603.41235538352896</c:v>
                </c:pt>
                <c:pt idx="1295">
                  <c:v>603.87211313766124</c:v>
                </c:pt>
                <c:pt idx="1296">
                  <c:v>604.33222119485004</c:v>
                </c:pt>
                <c:pt idx="1297">
                  <c:v>604.79267982200179</c:v>
                </c:pt>
                <c:pt idx="1298">
                  <c:v>605.253489286226</c:v>
                </c:pt>
                <c:pt idx="1299">
                  <c:v>605.7146498548359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4-43EC-BC71-5AEFBD17FD85}"/>
            </c:ext>
          </c:extLst>
        </c:ser>
        <c:ser>
          <c:idx val="1"/>
          <c:order val="1"/>
          <c:tx>
            <c:v>Interests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[0]!mornths</c:f>
              <c:numCache>
                <c:formatCode>General</c:formatCode>
                <c:ptCount val="1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</c:numCache>
            </c:numRef>
          </c:cat>
          <c:val>
            <c:numRef>
              <c:f>[0]!interest</c:f>
              <c:numCache>
                <c:formatCode>"$"#,##0.00</c:formatCode>
                <c:ptCount val="1300"/>
                <c:pt idx="0">
                  <c:v>380.96481620764064</c:v>
                </c:pt>
                <c:pt idx="1">
                  <c:v>380.79322100988128</c:v>
                </c:pt>
                <c:pt idx="2">
                  <c:v>380.62149506865592</c:v>
                </c:pt>
                <c:pt idx="3">
                  <c:v>380.44963828434732</c:v>
                </c:pt>
                <c:pt idx="4">
                  <c:v>380.27765055726223</c:v>
                </c:pt>
                <c:pt idx="5">
                  <c:v>380.10553178763138</c:v>
                </c:pt>
                <c:pt idx="6">
                  <c:v>379.93328187560974</c:v>
                </c:pt>
                <c:pt idx="7">
                  <c:v>379.7609007212759</c:v>
                </c:pt>
                <c:pt idx="8">
                  <c:v>379.58838822463252</c:v>
                </c:pt>
                <c:pt idx="9">
                  <c:v>379.41574428560597</c:v>
                </c:pt>
                <c:pt idx="10">
                  <c:v>379.24296880404643</c:v>
                </c:pt>
                <c:pt idx="11">
                  <c:v>379.0700616797277</c:v>
                </c:pt>
                <c:pt idx="12">
                  <c:v>378.89702281234736</c:v>
                </c:pt>
                <c:pt idx="13">
                  <c:v>378.72385210152635</c:v>
                </c:pt>
                <c:pt idx="14">
                  <c:v>378.55054944680933</c:v>
                </c:pt>
                <c:pt idx="15">
                  <c:v>378.37711474766428</c:v>
                </c:pt>
                <c:pt idx="16">
                  <c:v>378.20354790348267</c:v>
                </c:pt>
                <c:pt idx="17">
                  <c:v>378.02984881357929</c:v>
                </c:pt>
                <c:pt idx="18">
                  <c:v>377.85601737719219</c:v>
                </c:pt>
                <c:pt idx="19">
                  <c:v>377.68205349348267</c:v>
                </c:pt>
                <c:pt idx="20">
                  <c:v>377.50795706153514</c:v>
                </c:pt>
                <c:pt idx="21">
                  <c:v>377.33372798035725</c:v>
                </c:pt>
                <c:pt idx="22">
                  <c:v>377.1593661488796</c:v>
                </c:pt>
                <c:pt idx="23">
                  <c:v>376.98487146595573</c:v>
                </c:pt>
                <c:pt idx="24">
                  <c:v>376.81024383036231</c:v>
                </c:pt>
                <c:pt idx="25">
                  <c:v>376.63548314079861</c:v>
                </c:pt>
                <c:pt idx="26">
                  <c:v>376.46058929588696</c:v>
                </c:pt>
                <c:pt idx="27">
                  <c:v>376.28556219417243</c:v>
                </c:pt>
                <c:pt idx="28">
                  <c:v>376.11040173412255</c:v>
                </c:pt>
                <c:pt idx="29">
                  <c:v>375.93510781412778</c:v>
                </c:pt>
                <c:pt idx="30">
                  <c:v>375.75968033250092</c:v>
                </c:pt>
                <c:pt idx="31">
                  <c:v>375.58411918747754</c:v>
                </c:pt>
                <c:pt idx="32">
                  <c:v>375.40842427721543</c:v>
                </c:pt>
                <c:pt idx="33">
                  <c:v>375.23259549979491</c:v>
                </c:pt>
                <c:pt idx="34">
                  <c:v>375.05663275321871</c:v>
                </c:pt>
                <c:pt idx="35">
                  <c:v>374.88053593541167</c:v>
                </c:pt>
                <c:pt idx="36">
                  <c:v>374.70430494422095</c:v>
                </c:pt>
                <c:pt idx="37">
                  <c:v>374.52793967741587</c:v>
                </c:pt>
                <c:pt idx="38">
                  <c:v>374.35144003268789</c:v>
                </c:pt>
                <c:pt idx="39">
                  <c:v>374.17480590765052</c:v>
                </c:pt>
                <c:pt idx="40">
                  <c:v>373.99803719983913</c:v>
                </c:pt>
                <c:pt idx="41">
                  <c:v>373.82113380671126</c:v>
                </c:pt>
                <c:pt idx="42">
                  <c:v>373.644095625646</c:v>
                </c:pt>
                <c:pt idx="43">
                  <c:v>373.46692255394458</c:v>
                </c:pt>
                <c:pt idx="44">
                  <c:v>373.28961448882973</c:v>
                </c:pt>
                <c:pt idx="45">
                  <c:v>373.11217132744605</c:v>
                </c:pt>
                <c:pt idx="46">
                  <c:v>372.93459296685955</c:v>
                </c:pt>
                <c:pt idx="47">
                  <c:v>372.75687930405815</c:v>
                </c:pt>
                <c:pt idx="48">
                  <c:v>372.57903023595094</c:v>
                </c:pt>
                <c:pt idx="49">
                  <c:v>372.40104565936861</c:v>
                </c:pt>
                <c:pt idx="50">
                  <c:v>372.22292547106326</c:v>
                </c:pt>
                <c:pt idx="51">
                  <c:v>372.04466956770835</c:v>
                </c:pt>
                <c:pt idx="52">
                  <c:v>371.86627784589848</c:v>
                </c:pt>
                <c:pt idx="53">
                  <c:v>371.68775020214957</c:v>
                </c:pt>
                <c:pt idx="54">
                  <c:v>371.50908653289872</c:v>
                </c:pt>
                <c:pt idx="55">
                  <c:v>371.33028673450406</c:v>
                </c:pt>
                <c:pt idx="56">
                  <c:v>371.1513507032447</c:v>
                </c:pt>
                <c:pt idx="57">
                  <c:v>370.97227833532082</c:v>
                </c:pt>
                <c:pt idx="58">
                  <c:v>370.79306952685346</c:v>
                </c:pt>
                <c:pt idx="59">
                  <c:v>370.61372417388458</c:v>
                </c:pt>
                <c:pt idx="60">
                  <c:v>370.4342421723768</c:v>
                </c:pt>
                <c:pt idx="61">
                  <c:v>370.25462341821355</c:v>
                </c:pt>
                <c:pt idx="62">
                  <c:v>370.07486780719904</c:v>
                </c:pt>
                <c:pt idx="63">
                  <c:v>369.89497523505787</c:v>
                </c:pt>
                <c:pt idx="64">
                  <c:v>369.71494559743536</c:v>
                </c:pt>
                <c:pt idx="65">
                  <c:v>369.53477878989719</c:v>
                </c:pt>
                <c:pt idx="66">
                  <c:v>369.35447470792963</c:v>
                </c:pt>
                <c:pt idx="67">
                  <c:v>369.17403324693913</c:v>
                </c:pt>
                <c:pt idx="68">
                  <c:v>368.99345430225259</c:v>
                </c:pt>
                <c:pt idx="69">
                  <c:v>368.81273776911718</c:v>
                </c:pt>
                <c:pt idx="70">
                  <c:v>368.6318835427</c:v>
                </c:pt>
                <c:pt idx="71">
                  <c:v>368.45089151808861</c:v>
                </c:pt>
                <c:pt idx="72">
                  <c:v>368.26976159029044</c:v>
                </c:pt>
                <c:pt idx="73">
                  <c:v>368.08849365423299</c:v>
                </c:pt>
                <c:pt idx="74">
                  <c:v>367.9070876047636</c:v>
                </c:pt>
                <c:pt idx="75">
                  <c:v>367.72554333664965</c:v>
                </c:pt>
                <c:pt idx="76">
                  <c:v>367.54386074457824</c:v>
                </c:pt>
                <c:pt idx="77">
                  <c:v>367.36203972315622</c:v>
                </c:pt>
                <c:pt idx="78">
                  <c:v>367.18008016691016</c:v>
                </c:pt>
                <c:pt idx="79">
                  <c:v>366.99798197028633</c:v>
                </c:pt>
                <c:pt idx="80">
                  <c:v>366.81574502765045</c:v>
                </c:pt>
                <c:pt idx="81">
                  <c:v>366.63336923328785</c:v>
                </c:pt>
                <c:pt idx="82">
                  <c:v>366.45085448140333</c:v>
                </c:pt>
                <c:pt idx="83">
                  <c:v>366.268200666121</c:v>
                </c:pt>
                <c:pt idx="84">
                  <c:v>366.0854076814843</c:v>
                </c:pt>
                <c:pt idx="85">
                  <c:v>365.90247542145602</c:v>
                </c:pt>
                <c:pt idx="86">
                  <c:v>365.71940377991808</c:v>
                </c:pt>
                <c:pt idx="87">
                  <c:v>365.53619265067164</c:v>
                </c:pt>
                <c:pt idx="88">
                  <c:v>365.35284192743683</c:v>
                </c:pt>
                <c:pt idx="89">
                  <c:v>365.16935150385285</c:v>
                </c:pt>
                <c:pt idx="90">
                  <c:v>364.98572127347785</c:v>
                </c:pt>
                <c:pt idx="91">
                  <c:v>364.80195112978896</c:v>
                </c:pt>
                <c:pt idx="92">
                  <c:v>364.61804096618198</c:v>
                </c:pt>
                <c:pt idx="93">
                  <c:v>364.4339906759717</c:v>
                </c:pt>
                <c:pt idx="94">
                  <c:v>364.24980015239146</c:v>
                </c:pt>
                <c:pt idx="95">
                  <c:v>364.06546928859325</c:v>
                </c:pt>
                <c:pt idx="96">
                  <c:v>363.88099797764778</c:v>
                </c:pt>
                <c:pt idx="97">
                  <c:v>363.69638611254413</c:v>
                </c:pt>
                <c:pt idx="98">
                  <c:v>363.51163358619004</c:v>
                </c:pt>
                <c:pt idx="99">
                  <c:v>363.3267402914114</c:v>
                </c:pt>
                <c:pt idx="100">
                  <c:v>363.14170612095262</c:v>
                </c:pt>
                <c:pt idx="101">
                  <c:v>362.9565309674764</c:v>
                </c:pt>
                <c:pt idx="102">
                  <c:v>362.7712147235635</c:v>
                </c:pt>
                <c:pt idx="103">
                  <c:v>362.58575728171303</c:v>
                </c:pt>
                <c:pt idx="104">
                  <c:v>362.40015853434204</c:v>
                </c:pt>
                <c:pt idx="105">
                  <c:v>362.21441837378575</c:v>
                </c:pt>
                <c:pt idx="106">
                  <c:v>362.02853669229717</c:v>
                </c:pt>
                <c:pt idx="107">
                  <c:v>361.84251338204734</c:v>
                </c:pt>
                <c:pt idx="108">
                  <c:v>361.65634833512507</c:v>
                </c:pt>
                <c:pt idx="109">
                  <c:v>361.47004144353707</c:v>
                </c:pt>
                <c:pt idx="110">
                  <c:v>361.28359259920768</c:v>
                </c:pt>
                <c:pt idx="111">
                  <c:v>361.09700169397883</c:v>
                </c:pt>
                <c:pt idx="112">
                  <c:v>360.91026861961018</c:v>
                </c:pt>
                <c:pt idx="113">
                  <c:v>360.72339326777876</c:v>
                </c:pt>
                <c:pt idx="114">
                  <c:v>360.53637553007923</c:v>
                </c:pt>
                <c:pt idx="115">
                  <c:v>360.34921529802358</c:v>
                </c:pt>
                <c:pt idx="116">
                  <c:v>360.16191246304112</c:v>
                </c:pt>
                <c:pt idx="117">
                  <c:v>359.97446691647843</c:v>
                </c:pt>
                <c:pt idx="118">
                  <c:v>359.78687854959935</c:v>
                </c:pt>
                <c:pt idx="119">
                  <c:v>359.59914725358487</c:v>
                </c:pt>
                <c:pt idx="120">
                  <c:v>359.41127291953302</c:v>
                </c:pt>
                <c:pt idx="121">
                  <c:v>359.22325543845886</c:v>
                </c:pt>
                <c:pt idx="122">
                  <c:v>359.03509470129444</c:v>
                </c:pt>
                <c:pt idx="123">
                  <c:v>358.84679059888879</c:v>
                </c:pt>
                <c:pt idx="124">
                  <c:v>358.65834302200756</c:v>
                </c:pt>
                <c:pt idx="125">
                  <c:v>358.46975186133335</c:v>
                </c:pt>
                <c:pt idx="126">
                  <c:v>358.28101700746538</c:v>
                </c:pt>
                <c:pt idx="127">
                  <c:v>358.09213835091964</c:v>
                </c:pt>
                <c:pt idx="128">
                  <c:v>357.90311578212851</c:v>
                </c:pt>
                <c:pt idx="129">
                  <c:v>357.71394919144103</c:v>
                </c:pt>
                <c:pt idx="130">
                  <c:v>357.52463846912264</c:v>
                </c:pt>
                <c:pt idx="131">
                  <c:v>357.33518350535519</c:v>
                </c:pt>
                <c:pt idx="132">
                  <c:v>357.14558419023683</c:v>
                </c:pt>
                <c:pt idx="133">
                  <c:v>356.95584041378197</c:v>
                </c:pt>
                <c:pt idx="134">
                  <c:v>356.76595206592128</c:v>
                </c:pt>
                <c:pt idx="135">
                  <c:v>356.57591903650155</c:v>
                </c:pt>
                <c:pt idx="136">
                  <c:v>356.38574121528552</c:v>
                </c:pt>
                <c:pt idx="137">
                  <c:v>356.19541849195207</c:v>
                </c:pt>
                <c:pt idx="138">
                  <c:v>356.00495075609604</c:v>
                </c:pt>
                <c:pt idx="139">
                  <c:v>355.81433789722803</c:v>
                </c:pt>
                <c:pt idx="140">
                  <c:v>355.62357980477452</c:v>
                </c:pt>
                <c:pt idx="141">
                  <c:v>355.43267636807775</c:v>
                </c:pt>
                <c:pt idx="142">
                  <c:v>355.24162747639565</c:v>
                </c:pt>
                <c:pt idx="143">
                  <c:v>355.05043301890169</c:v>
                </c:pt>
                <c:pt idx="144">
                  <c:v>354.85909288468503</c:v>
                </c:pt>
                <c:pt idx="145">
                  <c:v>354.66760696275026</c:v>
                </c:pt>
                <c:pt idx="146">
                  <c:v>354.47597514201732</c:v>
                </c:pt>
                <c:pt idx="147">
                  <c:v>354.28419731132169</c:v>
                </c:pt>
                <c:pt idx="148">
                  <c:v>354.09227335941404</c:v>
                </c:pt>
                <c:pt idx="149">
                  <c:v>353.90020317496027</c:v>
                </c:pt>
                <c:pt idx="150">
                  <c:v>353.70798664654143</c:v>
                </c:pt>
                <c:pt idx="151">
                  <c:v>353.5156236626537</c:v>
                </c:pt>
                <c:pt idx="152">
                  <c:v>353.32311411170843</c:v>
                </c:pt>
                <c:pt idx="153">
                  <c:v>353.13045788203169</c:v>
                </c:pt>
                <c:pt idx="154">
                  <c:v>352.93765486186476</c:v>
                </c:pt>
                <c:pt idx="155">
                  <c:v>352.74470493936354</c:v>
                </c:pt>
                <c:pt idx="156">
                  <c:v>352.55160800259881</c:v>
                </c:pt>
                <c:pt idx="157">
                  <c:v>352.358363939556</c:v>
                </c:pt>
                <c:pt idx="158">
                  <c:v>352.16497263813528</c:v>
                </c:pt>
                <c:pt idx="159">
                  <c:v>351.9714339861514</c:v>
                </c:pt>
                <c:pt idx="160">
                  <c:v>351.77774787133353</c:v>
                </c:pt>
                <c:pt idx="161">
                  <c:v>351.58391418132533</c:v>
                </c:pt>
                <c:pt idx="162">
                  <c:v>351.38993280368504</c:v>
                </c:pt>
                <c:pt idx="163">
                  <c:v>351.19580362588493</c:v>
                </c:pt>
                <c:pt idx="164">
                  <c:v>351.00152653531177</c:v>
                </c:pt>
                <c:pt idx="165">
                  <c:v>350.80710141926642</c:v>
                </c:pt>
                <c:pt idx="166">
                  <c:v>350.61252816496381</c:v>
                </c:pt>
                <c:pt idx="167">
                  <c:v>350.41780665953308</c:v>
                </c:pt>
                <c:pt idx="168">
                  <c:v>350.22293679001734</c:v>
                </c:pt>
                <c:pt idx="169">
                  <c:v>350.02791844337355</c:v>
                </c:pt>
                <c:pt idx="170">
                  <c:v>349.83275150647256</c:v>
                </c:pt>
                <c:pt idx="171">
                  <c:v>349.63743586609911</c:v>
                </c:pt>
                <c:pt idx="172">
                  <c:v>349.44197140895153</c:v>
                </c:pt>
                <c:pt idx="173">
                  <c:v>349.24635802164198</c:v>
                </c:pt>
                <c:pt idx="174">
                  <c:v>349.05059559069616</c:v>
                </c:pt>
                <c:pt idx="175">
                  <c:v>348.85468400255331</c:v>
                </c:pt>
                <c:pt idx="176">
                  <c:v>348.65862314356605</c:v>
                </c:pt>
                <c:pt idx="177">
                  <c:v>348.46241290000063</c:v>
                </c:pt>
                <c:pt idx="178">
                  <c:v>348.26605315803647</c:v>
                </c:pt>
                <c:pt idx="179">
                  <c:v>348.06954380376624</c:v>
                </c:pt>
                <c:pt idx="180">
                  <c:v>347.87288472319597</c:v>
                </c:pt>
                <c:pt idx="181">
                  <c:v>347.67607580224472</c:v>
                </c:pt>
                <c:pt idx="182">
                  <c:v>347.47911692674467</c:v>
                </c:pt>
                <c:pt idx="183">
                  <c:v>347.28200798244103</c:v>
                </c:pt>
                <c:pt idx="184">
                  <c:v>347.08474885499191</c:v>
                </c:pt>
                <c:pt idx="185">
                  <c:v>346.88733942996834</c:v>
                </c:pt>
                <c:pt idx="186">
                  <c:v>346.68977959285405</c:v>
                </c:pt>
                <c:pt idx="187">
                  <c:v>346.49206922904574</c:v>
                </c:pt>
                <c:pt idx="188">
                  <c:v>346.29420822385259</c:v>
                </c:pt>
                <c:pt idx="189">
                  <c:v>346.09619646249649</c:v>
                </c:pt>
                <c:pt idx="190">
                  <c:v>345.89803383011184</c:v>
                </c:pt>
                <c:pt idx="191">
                  <c:v>345.69972021174556</c:v>
                </c:pt>
                <c:pt idx="192">
                  <c:v>345.5012554923569</c:v>
                </c:pt>
                <c:pt idx="193">
                  <c:v>345.30263955681761</c:v>
                </c:pt>
                <c:pt idx="194">
                  <c:v>345.10387228991152</c:v>
                </c:pt>
                <c:pt idx="195">
                  <c:v>344.90495357633483</c:v>
                </c:pt>
                <c:pt idx="196">
                  <c:v>344.7058833006958</c:v>
                </c:pt>
                <c:pt idx="197">
                  <c:v>344.50666134751486</c:v>
                </c:pt>
                <c:pt idx="198">
                  <c:v>344.3072876012244</c:v>
                </c:pt>
                <c:pt idx="199">
                  <c:v>344.10776194616869</c:v>
                </c:pt>
                <c:pt idx="200">
                  <c:v>343.90808426660391</c:v>
                </c:pt>
                <c:pt idx="201">
                  <c:v>343.70825444669816</c:v>
                </c:pt>
                <c:pt idx="202">
                  <c:v>343.50827237053124</c:v>
                </c:pt>
                <c:pt idx="203">
                  <c:v>343.30813792209449</c:v>
                </c:pt>
                <c:pt idx="204">
                  <c:v>343.10785098529101</c:v>
                </c:pt>
                <c:pt idx="205">
                  <c:v>342.90741144393536</c:v>
                </c:pt>
                <c:pt idx="206">
                  <c:v>342.7068191817537</c:v>
                </c:pt>
                <c:pt idx="207">
                  <c:v>342.50607408238341</c:v>
                </c:pt>
                <c:pt idx="208">
                  <c:v>342.30517602937334</c:v>
                </c:pt>
                <c:pt idx="209">
                  <c:v>342.10412490618359</c:v>
                </c:pt>
                <c:pt idx="210">
                  <c:v>341.90292059618548</c:v>
                </c:pt>
                <c:pt idx="211">
                  <c:v>341.70156298266147</c:v>
                </c:pt>
                <c:pt idx="212">
                  <c:v>341.50005194880492</c:v>
                </c:pt>
                <c:pt idx="213">
                  <c:v>341.29838737772042</c:v>
                </c:pt>
                <c:pt idx="214">
                  <c:v>341.0965691524234</c:v>
                </c:pt>
                <c:pt idx="215">
                  <c:v>340.89459715584019</c:v>
                </c:pt>
                <c:pt idx="216">
                  <c:v>340.69247127080786</c:v>
                </c:pt>
                <c:pt idx="217">
                  <c:v>340.49019138007424</c:v>
                </c:pt>
                <c:pt idx="218">
                  <c:v>340.28775736629785</c:v>
                </c:pt>
                <c:pt idx="219">
                  <c:v>340.08516911204777</c:v>
                </c:pt>
                <c:pt idx="220">
                  <c:v>339.8824264998035</c:v>
                </c:pt>
                <c:pt idx="221">
                  <c:v>339.67952941195529</c:v>
                </c:pt>
                <c:pt idx="222">
                  <c:v>339.47647773080354</c:v>
                </c:pt>
                <c:pt idx="223">
                  <c:v>339.27327133855897</c:v>
                </c:pt>
                <c:pt idx="224">
                  <c:v>339.06991011734266</c:v>
                </c:pt>
                <c:pt idx="225">
                  <c:v>338.86639394918581</c:v>
                </c:pt>
                <c:pt idx="226">
                  <c:v>338.66272271602975</c:v>
                </c:pt>
                <c:pt idx="227">
                  <c:v>338.45889629972589</c:v>
                </c:pt>
                <c:pt idx="228">
                  <c:v>338.25491458203561</c:v>
                </c:pt>
                <c:pt idx="229">
                  <c:v>338.05077744463011</c:v>
                </c:pt>
                <c:pt idx="230">
                  <c:v>337.84648476909058</c:v>
                </c:pt>
                <c:pt idx="231">
                  <c:v>337.64203643690786</c:v>
                </c:pt>
                <c:pt idx="232">
                  <c:v>337.43743232948253</c:v>
                </c:pt>
                <c:pt idx="233">
                  <c:v>337.23267232812481</c:v>
                </c:pt>
                <c:pt idx="234">
                  <c:v>337.02775631405461</c:v>
                </c:pt>
                <c:pt idx="235">
                  <c:v>336.82268416840105</c:v>
                </c:pt>
                <c:pt idx="236">
                  <c:v>336.61745577220302</c:v>
                </c:pt>
                <c:pt idx="237">
                  <c:v>336.41207100640844</c:v>
                </c:pt>
                <c:pt idx="238">
                  <c:v>336.20652975187477</c:v>
                </c:pt>
                <c:pt idx="239">
                  <c:v>336.00083188936861</c:v>
                </c:pt>
                <c:pt idx="240">
                  <c:v>335.79497729956569</c:v>
                </c:pt>
                <c:pt idx="241">
                  <c:v>335.58896586305076</c:v>
                </c:pt>
                <c:pt idx="242">
                  <c:v>335.38279746031782</c:v>
                </c:pt>
                <c:pt idx="243">
                  <c:v>335.17647197176956</c:v>
                </c:pt>
                <c:pt idx="244">
                  <c:v>334.96998927771756</c:v>
                </c:pt>
                <c:pt idx="245">
                  <c:v>334.7633492583825</c:v>
                </c:pt>
                <c:pt idx="246">
                  <c:v>334.55655179389339</c:v>
                </c:pt>
                <c:pt idx="247">
                  <c:v>334.34959676428821</c:v>
                </c:pt>
                <c:pt idx="248">
                  <c:v>334.14248404951337</c:v>
                </c:pt>
                <c:pt idx="249">
                  <c:v>333.93521352942389</c:v>
                </c:pt>
                <c:pt idx="250">
                  <c:v>333.7277850837832</c:v>
                </c:pt>
                <c:pt idx="251">
                  <c:v>333.52019859226323</c:v>
                </c:pt>
                <c:pt idx="252">
                  <c:v>333.31245393444408</c:v>
                </c:pt>
                <c:pt idx="253">
                  <c:v>333.10455098981413</c:v>
                </c:pt>
                <c:pt idx="254">
                  <c:v>332.89648963777</c:v>
                </c:pt>
                <c:pt idx="255">
                  <c:v>332.68826975761641</c:v>
                </c:pt>
                <c:pt idx="256">
                  <c:v>332.47989122856603</c:v>
                </c:pt>
                <c:pt idx="257">
                  <c:v>332.27135392973969</c:v>
                </c:pt>
                <c:pt idx="258">
                  <c:v>332.06265774016583</c:v>
                </c:pt>
                <c:pt idx="259">
                  <c:v>331.853802538781</c:v>
                </c:pt>
                <c:pt idx="260">
                  <c:v>331.64478820442935</c:v>
                </c:pt>
                <c:pt idx="261">
                  <c:v>331.43561461586279</c:v>
                </c:pt>
                <c:pt idx="262">
                  <c:v>331.22628165174075</c:v>
                </c:pt>
                <c:pt idx="263">
                  <c:v>331.01678919063028</c:v>
                </c:pt>
                <c:pt idx="264">
                  <c:v>330.80713711100594</c:v>
                </c:pt>
                <c:pt idx="265">
                  <c:v>330.5973252912496</c:v>
                </c:pt>
                <c:pt idx="266">
                  <c:v>330.38735360965063</c:v>
                </c:pt>
                <c:pt idx="267">
                  <c:v>330.17722194440546</c:v>
                </c:pt>
                <c:pt idx="268">
                  <c:v>329.96693017361781</c:v>
                </c:pt>
                <c:pt idx="269">
                  <c:v>329.75647817529858</c:v>
                </c:pt>
                <c:pt idx="270">
                  <c:v>329.54586582736562</c:v>
                </c:pt>
                <c:pt idx="271">
                  <c:v>329.33509300764376</c:v>
                </c:pt>
                <c:pt idx="272">
                  <c:v>329.12415959386493</c:v>
                </c:pt>
                <c:pt idx="273">
                  <c:v>328.91306546366764</c:v>
                </c:pt>
                <c:pt idx="274">
                  <c:v>328.70181049459734</c:v>
                </c:pt>
                <c:pt idx="275">
                  <c:v>328.49039456410605</c:v>
                </c:pt>
                <c:pt idx="276">
                  <c:v>328.27881754955263</c:v>
                </c:pt>
                <c:pt idx="277">
                  <c:v>328.06707932820223</c:v>
                </c:pt>
                <c:pt idx="278">
                  <c:v>327.85517977722668</c:v>
                </c:pt>
                <c:pt idx="279">
                  <c:v>327.64311877370415</c:v>
                </c:pt>
                <c:pt idx="280">
                  <c:v>327.43089619461915</c:v>
                </c:pt>
                <c:pt idx="281">
                  <c:v>327.2185119168625</c:v>
                </c:pt>
                <c:pt idx="282">
                  <c:v>327.00596581723119</c:v>
                </c:pt>
                <c:pt idx="283">
                  <c:v>326.79325777242826</c:v>
                </c:pt>
                <c:pt idx="284">
                  <c:v>326.58038765906298</c:v>
                </c:pt>
                <c:pt idx="285">
                  <c:v>326.3673553536504</c:v>
                </c:pt>
                <c:pt idx="286">
                  <c:v>326.15416073261173</c:v>
                </c:pt>
                <c:pt idx="287">
                  <c:v>325.94080367227377</c:v>
                </c:pt>
                <c:pt idx="288">
                  <c:v>325.72728404886931</c:v>
                </c:pt>
                <c:pt idx="289">
                  <c:v>325.51360173853664</c:v>
                </c:pt>
                <c:pt idx="290">
                  <c:v>325.29975661731982</c:v>
                </c:pt>
                <c:pt idx="291">
                  <c:v>325.08574856116837</c:v>
                </c:pt>
                <c:pt idx="292">
                  <c:v>324.87157744593736</c:v>
                </c:pt>
                <c:pt idx="293">
                  <c:v>324.65724314738731</c:v>
                </c:pt>
                <c:pt idx="294">
                  <c:v>324.44274554118391</c:v>
                </c:pt>
                <c:pt idx="295">
                  <c:v>324.2280845028983</c:v>
                </c:pt>
                <c:pt idx="296">
                  <c:v>324.01325990800666</c:v>
                </c:pt>
                <c:pt idx="297">
                  <c:v>323.79827163189043</c:v>
                </c:pt>
                <c:pt idx="298">
                  <c:v>323.58311954983594</c:v>
                </c:pt>
                <c:pt idx="299">
                  <c:v>323.36780353703477</c:v>
                </c:pt>
                <c:pt idx="300">
                  <c:v>323.15232346858301</c:v>
                </c:pt>
                <c:pt idx="301">
                  <c:v>322.93667921948196</c:v>
                </c:pt>
                <c:pt idx="302">
                  <c:v>322.72087066463746</c:v>
                </c:pt>
                <c:pt idx="303">
                  <c:v>322.50489767886006</c:v>
                </c:pt>
                <c:pt idx="304">
                  <c:v>322.28876013686499</c:v>
                </c:pt>
                <c:pt idx="305">
                  <c:v>322.07245791327205</c:v>
                </c:pt>
                <c:pt idx="306">
                  <c:v>321.85599088260534</c:v>
                </c:pt>
                <c:pt idx="307">
                  <c:v>321.63935891929356</c:v>
                </c:pt>
                <c:pt idx="308">
                  <c:v>321.4225618976696</c:v>
                </c:pt>
                <c:pt idx="309">
                  <c:v>321.20559969197069</c:v>
                </c:pt>
                <c:pt idx="310">
                  <c:v>320.98847217633806</c:v>
                </c:pt>
                <c:pt idx="311">
                  <c:v>320.77117922481727</c:v>
                </c:pt>
                <c:pt idx="312">
                  <c:v>320.55372071135781</c:v>
                </c:pt>
                <c:pt idx="313">
                  <c:v>320.3360965098131</c:v>
                </c:pt>
                <c:pt idx="314">
                  <c:v>320.11830649394051</c:v>
                </c:pt>
                <c:pt idx="315">
                  <c:v>319.90035053740121</c:v>
                </c:pt>
                <c:pt idx="316">
                  <c:v>319.68222851376004</c:v>
                </c:pt>
                <c:pt idx="317">
                  <c:v>319.46394029648559</c:v>
                </c:pt>
                <c:pt idx="318">
                  <c:v>319.24548575895005</c:v>
                </c:pt>
                <c:pt idx="319">
                  <c:v>319.02686477442893</c:v>
                </c:pt>
                <c:pt idx="320">
                  <c:v>318.80807721610148</c:v>
                </c:pt>
                <c:pt idx="321">
                  <c:v>318.58912295705017</c:v>
                </c:pt>
                <c:pt idx="322">
                  <c:v>318.37000187026069</c:v>
                </c:pt>
                <c:pt idx="323">
                  <c:v>318.15071382862214</c:v>
                </c:pt>
                <c:pt idx="324">
                  <c:v>317.93125870492662</c:v>
                </c:pt>
                <c:pt idx="325">
                  <c:v>317.71163637186936</c:v>
                </c:pt>
                <c:pt idx="326">
                  <c:v>317.49184670204858</c:v>
                </c:pt>
                <c:pt idx="327">
                  <c:v>317.2718895679655</c:v>
                </c:pt>
                <c:pt idx="328">
                  <c:v>317.05176484202406</c:v>
                </c:pt>
                <c:pt idx="329">
                  <c:v>316.83147239653113</c:v>
                </c:pt>
                <c:pt idx="330">
                  <c:v>316.61101210369617</c:v>
                </c:pt>
                <c:pt idx="331">
                  <c:v>316.39038383563133</c:v>
                </c:pt>
                <c:pt idx="332">
                  <c:v>316.16958746435131</c:v>
                </c:pt>
                <c:pt idx="333">
                  <c:v>315.94862286177329</c:v>
                </c:pt>
                <c:pt idx="334">
                  <c:v>315.72748989971683</c:v>
                </c:pt>
                <c:pt idx="335">
                  <c:v>315.5061884499039</c:v>
                </c:pt>
                <c:pt idx="336">
                  <c:v>315.2847183839587</c:v>
                </c:pt>
                <c:pt idx="337">
                  <c:v>315.06307957340749</c:v>
                </c:pt>
                <c:pt idx="338">
                  <c:v>314.84127188967881</c:v>
                </c:pt>
                <c:pt idx="339">
                  <c:v>314.61929520410325</c:v>
                </c:pt>
                <c:pt idx="340">
                  <c:v>314.39714938791326</c:v>
                </c:pt>
                <c:pt idx="341">
                  <c:v>314.17483431224315</c:v>
                </c:pt>
                <c:pt idx="342">
                  <c:v>313.95234984812919</c:v>
                </c:pt>
                <c:pt idx="343">
                  <c:v>313.72969586650925</c:v>
                </c:pt>
                <c:pt idx="344">
                  <c:v>313.50687223822291</c:v>
                </c:pt>
                <c:pt idx="345">
                  <c:v>313.28387883401143</c:v>
                </c:pt>
                <c:pt idx="346">
                  <c:v>313.06071552451738</c:v>
                </c:pt>
                <c:pt idx="347">
                  <c:v>312.83738218028503</c:v>
                </c:pt>
                <c:pt idx="348">
                  <c:v>312.61387867175978</c:v>
                </c:pt>
                <c:pt idx="349">
                  <c:v>312.39020486928837</c:v>
                </c:pt>
                <c:pt idx="350">
                  <c:v>312.16636064311894</c:v>
                </c:pt>
                <c:pt idx="351">
                  <c:v>311.94234586340053</c:v>
                </c:pt>
                <c:pt idx="352">
                  <c:v>311.71816040018336</c:v>
                </c:pt>
                <c:pt idx="353">
                  <c:v>311.49380412341861</c:v>
                </c:pt>
                <c:pt idx="354">
                  <c:v>311.26927690295838</c:v>
                </c:pt>
                <c:pt idx="355">
                  <c:v>311.04457860855558</c:v>
                </c:pt>
                <c:pt idx="356">
                  <c:v>310.81970910986394</c:v>
                </c:pt>
                <c:pt idx="357">
                  <c:v>310.5946682764378</c:v>
                </c:pt>
                <c:pt idx="358">
                  <c:v>310.36945597773223</c:v>
                </c:pt>
                <c:pt idx="359">
                  <c:v>310.14407208310257</c:v>
                </c:pt>
                <c:pt idx="360">
                  <c:v>309.91851646180498</c:v>
                </c:pt>
                <c:pt idx="361">
                  <c:v>309.69278898299581</c:v>
                </c:pt>
                <c:pt idx="362">
                  <c:v>309.46688951573168</c:v>
                </c:pt>
                <c:pt idx="363">
                  <c:v>309.24081792896942</c:v>
                </c:pt>
                <c:pt idx="364">
                  <c:v>309.0145740915662</c:v>
                </c:pt>
                <c:pt idx="365">
                  <c:v>308.78815787227916</c:v>
                </c:pt>
                <c:pt idx="366">
                  <c:v>308.56156913976531</c:v>
                </c:pt>
                <c:pt idx="367">
                  <c:v>308.33480776258187</c:v>
                </c:pt>
                <c:pt idx="368">
                  <c:v>308.10787360918562</c:v>
                </c:pt>
                <c:pt idx="369">
                  <c:v>307.88076654793326</c:v>
                </c:pt>
                <c:pt idx="370">
                  <c:v>307.65348644708126</c:v>
                </c:pt>
                <c:pt idx="371">
                  <c:v>307.42603317478552</c:v>
                </c:pt>
                <c:pt idx="372">
                  <c:v>307.19840659910165</c:v>
                </c:pt>
                <c:pt idx="373">
                  <c:v>306.97060658798466</c:v>
                </c:pt>
                <c:pt idx="374">
                  <c:v>306.74263300928885</c:v>
                </c:pt>
                <c:pt idx="375">
                  <c:v>306.51448573076811</c:v>
                </c:pt>
                <c:pt idx="376">
                  <c:v>306.28616462007528</c:v>
                </c:pt>
                <c:pt idx="377">
                  <c:v>306.05766954476252</c:v>
                </c:pt>
                <c:pt idx="378">
                  <c:v>305.82900037228097</c:v>
                </c:pt>
                <c:pt idx="379">
                  <c:v>305.60015696998096</c:v>
                </c:pt>
                <c:pt idx="380">
                  <c:v>305.37113920511149</c:v>
                </c:pt>
                <c:pt idx="381">
                  <c:v>305.14194694482069</c:v>
                </c:pt>
                <c:pt idx="382">
                  <c:v>304.91258005615521</c:v>
                </c:pt>
                <c:pt idx="383">
                  <c:v>304.68303840606052</c:v>
                </c:pt>
                <c:pt idx="384">
                  <c:v>304.4533218613808</c:v>
                </c:pt>
                <c:pt idx="385">
                  <c:v>304.22343028885859</c:v>
                </c:pt>
                <c:pt idx="386">
                  <c:v>303.99336355513503</c:v>
                </c:pt>
                <c:pt idx="387">
                  <c:v>303.76312152674967</c:v>
                </c:pt>
                <c:pt idx="388">
                  <c:v>303.5327040701402</c:v>
                </c:pt>
                <c:pt idx="389">
                  <c:v>303.30211105164278</c:v>
                </c:pt>
                <c:pt idx="390">
                  <c:v>303.0713423374915</c:v>
                </c:pt>
                <c:pt idx="391">
                  <c:v>302.84039779381868</c:v>
                </c:pt>
                <c:pt idx="392">
                  <c:v>302.60927728665456</c:v>
                </c:pt>
                <c:pt idx="393">
                  <c:v>302.3779806819274</c:v>
                </c:pt>
                <c:pt idx="394">
                  <c:v>302.14650784546325</c:v>
                </c:pt>
                <c:pt idx="395">
                  <c:v>301.91485864298585</c:v>
                </c:pt>
                <c:pt idx="396">
                  <c:v>301.68303294011673</c:v>
                </c:pt>
                <c:pt idx="397">
                  <c:v>301.45103060237511</c:v>
                </c:pt>
                <c:pt idx="398">
                  <c:v>301.21885149517749</c:v>
                </c:pt>
                <c:pt idx="399">
                  <c:v>300.98649548383815</c:v>
                </c:pt>
                <c:pt idx="400">
                  <c:v>300.75396243356852</c:v>
                </c:pt>
                <c:pt idx="401">
                  <c:v>300.52125220947732</c:v>
                </c:pt>
                <c:pt idx="402">
                  <c:v>300.28836467657061</c:v>
                </c:pt>
                <c:pt idx="403">
                  <c:v>300.05529969975157</c:v>
                </c:pt>
                <c:pt idx="404">
                  <c:v>299.82205714382042</c:v>
                </c:pt>
                <c:pt idx="405">
                  <c:v>299.58863687347434</c:v>
                </c:pt>
                <c:pt idx="406">
                  <c:v>299.3550387533075</c:v>
                </c:pt>
                <c:pt idx="407">
                  <c:v>299.12126264781085</c:v>
                </c:pt>
                <c:pt idx="408">
                  <c:v>298.88730842137204</c:v>
                </c:pt>
                <c:pt idx="409">
                  <c:v>298.65317593827552</c:v>
                </c:pt>
                <c:pt idx="410">
                  <c:v>298.4188650627022</c:v>
                </c:pt>
                <c:pt idx="411">
                  <c:v>298.18437565872955</c:v>
                </c:pt>
                <c:pt idx="412">
                  <c:v>297.94970759033157</c:v>
                </c:pt>
                <c:pt idx="413">
                  <c:v>297.7148607213785</c:v>
                </c:pt>
                <c:pt idx="414">
                  <c:v>297.47983491563684</c:v>
                </c:pt>
                <c:pt idx="415">
                  <c:v>297.24463003676942</c:v>
                </c:pt>
                <c:pt idx="416">
                  <c:v>297.00924594833515</c:v>
                </c:pt>
                <c:pt idx="417">
                  <c:v>296.77368251378886</c:v>
                </c:pt>
                <c:pt idx="418">
                  <c:v>296.53793959648152</c:v>
                </c:pt>
                <c:pt idx="419">
                  <c:v>296.30201705965982</c:v>
                </c:pt>
                <c:pt idx="420">
                  <c:v>296.06591476646634</c:v>
                </c:pt>
                <c:pt idx="421">
                  <c:v>295.82963257993941</c:v>
                </c:pt>
                <c:pt idx="422">
                  <c:v>295.59317036301297</c:v>
                </c:pt>
                <c:pt idx="423">
                  <c:v>295.35652797851651</c:v>
                </c:pt>
                <c:pt idx="424">
                  <c:v>295.11970528917499</c:v>
                </c:pt>
                <c:pt idx="425">
                  <c:v>294.88270215760883</c:v>
                </c:pt>
                <c:pt idx="426">
                  <c:v>294.64551844633377</c:v>
                </c:pt>
                <c:pt idx="427">
                  <c:v>294.40815401776075</c:v>
                </c:pt>
                <c:pt idx="428">
                  <c:v>294.17060873419598</c:v>
                </c:pt>
                <c:pt idx="429">
                  <c:v>293.93288245784055</c:v>
                </c:pt>
                <c:pt idx="430">
                  <c:v>293.69497505079079</c:v>
                </c:pt>
                <c:pt idx="431">
                  <c:v>293.45688637503775</c:v>
                </c:pt>
                <c:pt idx="432">
                  <c:v>293.21861629246763</c:v>
                </c:pt>
                <c:pt idx="433">
                  <c:v>292.98016466486104</c:v>
                </c:pt>
                <c:pt idx="434">
                  <c:v>292.74153135389349</c:v>
                </c:pt>
                <c:pt idx="435">
                  <c:v>292.50271622113496</c:v>
                </c:pt>
                <c:pt idx="436">
                  <c:v>292.26371912805018</c:v>
                </c:pt>
                <c:pt idx="437">
                  <c:v>292.02453993599806</c:v>
                </c:pt>
                <c:pt idx="438">
                  <c:v>291.78517850623211</c:v>
                </c:pt>
                <c:pt idx="439">
                  <c:v>291.54563469990001</c:v>
                </c:pt>
                <c:pt idx="440">
                  <c:v>291.30590837804351</c:v>
                </c:pt>
                <c:pt idx="441">
                  <c:v>291.06599940159879</c:v>
                </c:pt>
                <c:pt idx="442">
                  <c:v>290.82590763139575</c:v>
                </c:pt>
                <c:pt idx="443">
                  <c:v>290.58563292815853</c:v>
                </c:pt>
                <c:pt idx="444">
                  <c:v>290.34517515250502</c:v>
                </c:pt>
                <c:pt idx="445">
                  <c:v>290.10453416494687</c:v>
                </c:pt>
                <c:pt idx="446">
                  <c:v>289.86370982588954</c:v>
                </c:pt>
                <c:pt idx="447">
                  <c:v>289.62270199563204</c:v>
                </c:pt>
                <c:pt idx="448">
                  <c:v>289.38151053436707</c:v>
                </c:pt>
                <c:pt idx="449">
                  <c:v>289.14013530218062</c:v>
                </c:pt>
                <c:pt idx="450">
                  <c:v>288.89857615905225</c:v>
                </c:pt>
                <c:pt idx="451">
                  <c:v>288.6568329648548</c:v>
                </c:pt>
                <c:pt idx="452">
                  <c:v>288.41490557935424</c:v>
                </c:pt>
                <c:pt idx="453">
                  <c:v>288.1727938622098</c:v>
                </c:pt>
                <c:pt idx="454">
                  <c:v>287.93049767297367</c:v>
                </c:pt>
                <c:pt idx="455">
                  <c:v>287.68801687109112</c:v>
                </c:pt>
                <c:pt idx="456">
                  <c:v>287.44535131590033</c:v>
                </c:pt>
                <c:pt idx="457">
                  <c:v>287.20250086663231</c:v>
                </c:pt>
                <c:pt idx="458">
                  <c:v>286.95946538241077</c:v>
                </c:pt>
                <c:pt idx="459">
                  <c:v>286.71624472225204</c:v>
                </c:pt>
                <c:pt idx="460">
                  <c:v>286.47283874506513</c:v>
                </c:pt>
                <c:pt idx="461">
                  <c:v>286.22924730965144</c:v>
                </c:pt>
                <c:pt idx="462">
                  <c:v>285.98547027470494</c:v>
                </c:pt>
                <c:pt idx="463">
                  <c:v>285.74150749881187</c:v>
                </c:pt>
                <c:pt idx="464">
                  <c:v>285.49735884045054</c:v>
                </c:pt>
                <c:pt idx="465">
                  <c:v>285.25302415799177</c:v>
                </c:pt>
                <c:pt idx="466">
                  <c:v>285.00850330969814</c:v>
                </c:pt>
                <c:pt idx="467">
                  <c:v>284.76379615372451</c:v>
                </c:pt>
                <c:pt idx="468">
                  <c:v>284.51890254811747</c:v>
                </c:pt>
                <c:pt idx="469">
                  <c:v>284.27382235081552</c:v>
                </c:pt>
                <c:pt idx="470">
                  <c:v>284.02855541964891</c:v>
                </c:pt>
                <c:pt idx="471">
                  <c:v>283.78310161233964</c:v>
                </c:pt>
                <c:pt idx="472">
                  <c:v>283.53746078650113</c:v>
                </c:pt>
                <c:pt idx="473">
                  <c:v>283.29163279963848</c:v>
                </c:pt>
                <c:pt idx="474">
                  <c:v>283.0456175091482</c:v>
                </c:pt>
                <c:pt idx="475">
                  <c:v>282.79941477231807</c:v>
                </c:pt>
                <c:pt idx="476">
                  <c:v>282.55302444632719</c:v>
                </c:pt>
                <c:pt idx="477">
                  <c:v>282.30644638824572</c:v>
                </c:pt>
                <c:pt idx="478">
                  <c:v>282.05968045503516</c:v>
                </c:pt>
                <c:pt idx="479">
                  <c:v>281.81272650354782</c:v>
                </c:pt>
                <c:pt idx="480">
                  <c:v>281.56558439052696</c:v>
                </c:pt>
                <c:pt idx="481">
                  <c:v>281.31825397260678</c:v>
                </c:pt>
                <c:pt idx="482">
                  <c:v>281.07073510631221</c:v>
                </c:pt>
                <c:pt idx="483">
                  <c:v>280.82302764805883</c:v>
                </c:pt>
                <c:pt idx="484">
                  <c:v>280.57513145415277</c:v>
                </c:pt>
                <c:pt idx="485">
                  <c:v>280.32704638079088</c:v>
                </c:pt>
                <c:pt idx="486">
                  <c:v>280.07877228406028</c:v>
                </c:pt>
                <c:pt idx="487">
                  <c:v>279.83030901993834</c:v>
                </c:pt>
                <c:pt idx="488">
                  <c:v>279.58165644429295</c:v>
                </c:pt>
                <c:pt idx="489">
                  <c:v>279.33281441288199</c:v>
                </c:pt>
                <c:pt idx="490">
                  <c:v>279.08378278135348</c:v>
                </c:pt>
                <c:pt idx="491">
                  <c:v>278.83456140524549</c:v>
                </c:pt>
                <c:pt idx="492">
                  <c:v>278.58515013998607</c:v>
                </c:pt>
                <c:pt idx="493">
                  <c:v>278.33554884089295</c:v>
                </c:pt>
                <c:pt idx="494">
                  <c:v>278.08575736317374</c:v>
                </c:pt>
                <c:pt idx="495">
                  <c:v>277.8357755619258</c:v>
                </c:pt>
                <c:pt idx="496">
                  <c:v>277.58560329213589</c:v>
                </c:pt>
                <c:pt idx="497">
                  <c:v>277.33524040868036</c:v>
                </c:pt>
                <c:pt idx="498">
                  <c:v>277.08468676632509</c:v>
                </c:pt>
                <c:pt idx="499">
                  <c:v>276.83394221972526</c:v>
                </c:pt>
                <c:pt idx="500">
                  <c:v>276.58300662342521</c:v>
                </c:pt>
                <c:pt idx="501">
                  <c:v>276.33187983185849</c:v>
                </c:pt>
                <c:pt idx="502">
                  <c:v>276.08056169934775</c:v>
                </c:pt>
                <c:pt idx="503">
                  <c:v>275.8290520801047</c:v>
                </c:pt>
                <c:pt idx="504">
                  <c:v>275.57735082822995</c:v>
                </c:pt>
                <c:pt idx="505">
                  <c:v>275.32545779771283</c:v>
                </c:pt>
                <c:pt idx="506">
                  <c:v>275.07337284243158</c:v>
                </c:pt>
                <c:pt idx="507">
                  <c:v>274.82109581615299</c:v>
                </c:pt>
                <c:pt idx="508">
                  <c:v>274.56862657253254</c:v>
                </c:pt>
                <c:pt idx="509">
                  <c:v>274.31596496511406</c:v>
                </c:pt>
                <c:pt idx="510">
                  <c:v>274.06311084732994</c:v>
                </c:pt>
                <c:pt idx="511">
                  <c:v>273.81006407250078</c:v>
                </c:pt>
                <c:pt idx="512">
                  <c:v>273.55682449383551</c:v>
                </c:pt>
                <c:pt idx="513">
                  <c:v>273.30339196443117</c:v>
                </c:pt>
                <c:pt idx="514">
                  <c:v>273.04976633727284</c:v>
                </c:pt>
                <c:pt idx="515">
                  <c:v>272.79594746523367</c:v>
                </c:pt>
                <c:pt idx="516">
                  <c:v>272.54193520107458</c:v>
                </c:pt>
                <c:pt idx="517">
                  <c:v>272.28772939744442</c:v>
                </c:pt>
                <c:pt idx="518">
                  <c:v>272.03332990687977</c:v>
                </c:pt>
                <c:pt idx="519">
                  <c:v>271.77873658180482</c:v>
                </c:pt>
                <c:pt idx="520">
                  <c:v>271.52394927453122</c:v>
                </c:pt>
                <c:pt idx="521">
                  <c:v>271.26896783725829</c:v>
                </c:pt>
                <c:pt idx="522">
                  <c:v>271.01379212207257</c:v>
                </c:pt>
                <c:pt idx="523">
                  <c:v>270.75842198094801</c:v>
                </c:pt>
                <c:pt idx="524">
                  <c:v>270.50285726574566</c:v>
                </c:pt>
                <c:pt idx="525">
                  <c:v>270.24709782821378</c:v>
                </c:pt>
                <c:pt idx="526">
                  <c:v>269.9911435199877</c:v>
                </c:pt>
                <c:pt idx="527">
                  <c:v>269.73499419258962</c:v>
                </c:pt>
                <c:pt idx="528">
                  <c:v>269.47864969742869</c:v>
                </c:pt>
                <c:pt idx="529">
                  <c:v>269.22210988580076</c:v>
                </c:pt>
                <c:pt idx="530">
                  <c:v>268.96537460888845</c:v>
                </c:pt>
                <c:pt idx="531">
                  <c:v>268.70844371776104</c:v>
                </c:pt>
                <c:pt idx="532">
                  <c:v>268.45131706337412</c:v>
                </c:pt>
                <c:pt idx="533">
                  <c:v>268.19399449656999</c:v>
                </c:pt>
                <c:pt idx="534">
                  <c:v>267.93647586807714</c:v>
                </c:pt>
                <c:pt idx="535">
                  <c:v>267.67876102851028</c:v>
                </c:pt>
                <c:pt idx="536">
                  <c:v>267.42084982837048</c:v>
                </c:pt>
                <c:pt idx="537">
                  <c:v>267.16274211804478</c:v>
                </c:pt>
                <c:pt idx="538">
                  <c:v>266.90443774780613</c:v>
                </c:pt>
                <c:pt idx="539">
                  <c:v>266.64593656781369</c:v>
                </c:pt>
                <c:pt idx="540">
                  <c:v>266.3872384281122</c:v>
                </c:pt>
                <c:pt idx="541">
                  <c:v>266.12834317863224</c:v>
                </c:pt>
                <c:pt idx="542">
                  <c:v>265.86925066918997</c:v>
                </c:pt>
                <c:pt idx="543">
                  <c:v>265.60996074948724</c:v>
                </c:pt>
                <c:pt idx="544">
                  <c:v>265.35047326911126</c:v>
                </c:pt>
                <c:pt idx="545">
                  <c:v>265.0907880775348</c:v>
                </c:pt>
                <c:pt idx="546">
                  <c:v>264.83090502411579</c:v>
                </c:pt>
                <c:pt idx="547">
                  <c:v>264.57082395809732</c:v>
                </c:pt>
                <c:pt idx="548">
                  <c:v>264.31054472860791</c:v>
                </c:pt>
                <c:pt idx="549">
                  <c:v>264.05006718466086</c:v>
                </c:pt>
                <c:pt idx="550">
                  <c:v>263.78939117515444</c:v>
                </c:pt>
                <c:pt idx="551">
                  <c:v>263.52851654887195</c:v>
                </c:pt>
                <c:pt idx="552">
                  <c:v>263.26744315448138</c:v>
                </c:pt>
                <c:pt idx="553">
                  <c:v>263.00617084053533</c:v>
                </c:pt>
                <c:pt idx="554">
                  <c:v>262.74469945547116</c:v>
                </c:pt>
                <c:pt idx="555">
                  <c:v>262.48302884761074</c:v>
                </c:pt>
                <c:pt idx="556">
                  <c:v>262.22115886516019</c:v>
                </c:pt>
                <c:pt idx="557">
                  <c:v>261.9590893562102</c:v>
                </c:pt>
                <c:pt idx="558">
                  <c:v>261.6968201687356</c:v>
                </c:pt>
                <c:pt idx="559">
                  <c:v>261.43435115059532</c:v>
                </c:pt>
                <c:pt idx="560">
                  <c:v>261.17168214953261</c:v>
                </c:pt>
                <c:pt idx="561">
                  <c:v>260.90881301317444</c:v>
                </c:pt>
                <c:pt idx="562">
                  <c:v>260.64574358903189</c:v>
                </c:pt>
                <c:pt idx="563">
                  <c:v>260.38247372449962</c:v>
                </c:pt>
                <c:pt idx="564">
                  <c:v>260.11900326685628</c:v>
                </c:pt>
                <c:pt idx="565">
                  <c:v>259.85533206326403</c:v>
                </c:pt>
                <c:pt idx="566">
                  <c:v>259.59145996076847</c:v>
                </c:pt>
                <c:pt idx="567">
                  <c:v>259.32738680629888</c:v>
                </c:pt>
                <c:pt idx="568">
                  <c:v>259.06311244666779</c:v>
                </c:pt>
                <c:pt idx="569">
                  <c:v>258.79863672857095</c:v>
                </c:pt>
                <c:pt idx="570">
                  <c:v>258.53395949858748</c:v>
                </c:pt>
                <c:pt idx="571">
                  <c:v>258.26908060317948</c:v>
                </c:pt>
                <c:pt idx="572">
                  <c:v>258.00399988869208</c:v>
                </c:pt>
                <c:pt idx="573">
                  <c:v>257.73871720135327</c:v>
                </c:pt>
                <c:pt idx="574">
                  <c:v>257.47323238727404</c:v>
                </c:pt>
                <c:pt idx="575">
                  <c:v>257.20754529244806</c:v>
                </c:pt>
                <c:pt idx="576">
                  <c:v>256.94165576275151</c:v>
                </c:pt>
                <c:pt idx="577">
                  <c:v>256.67556364394341</c:v>
                </c:pt>
                <c:pt idx="578">
                  <c:v>256.40926878166493</c:v>
                </c:pt>
                <c:pt idx="579">
                  <c:v>256.14277102144001</c:v>
                </c:pt>
                <c:pt idx="580">
                  <c:v>255.87607020867455</c:v>
                </c:pt>
                <c:pt idx="581">
                  <c:v>255.6091661886569</c:v>
                </c:pt>
                <c:pt idx="582">
                  <c:v>255.34205880655736</c:v>
                </c:pt>
                <c:pt idx="583">
                  <c:v>255.07474790742839</c:v>
                </c:pt>
                <c:pt idx="584">
                  <c:v>254.80723333620426</c:v>
                </c:pt>
                <c:pt idx="585">
                  <c:v>254.53951493770126</c:v>
                </c:pt>
                <c:pt idx="586">
                  <c:v>254.27159255661726</c:v>
                </c:pt>
                <c:pt idx="587">
                  <c:v>254.00346603753195</c:v>
                </c:pt>
                <c:pt idx="588">
                  <c:v>253.73513522490649</c:v>
                </c:pt>
                <c:pt idx="589">
                  <c:v>253.46659996308361</c:v>
                </c:pt>
                <c:pt idx="590">
                  <c:v>253.1978600962874</c:v>
                </c:pt>
                <c:pt idx="591">
                  <c:v>252.92891546862327</c:v>
                </c:pt>
                <c:pt idx="592">
                  <c:v>252.65976592407787</c:v>
                </c:pt>
                <c:pt idx="593">
                  <c:v>252.39041130651887</c:v>
                </c:pt>
                <c:pt idx="594">
                  <c:v>252.12085145969516</c:v>
                </c:pt>
                <c:pt idx="595">
                  <c:v>251.85108622723646</c:v>
                </c:pt>
                <c:pt idx="596">
                  <c:v>251.58111545265334</c:v>
                </c:pt>
                <c:pt idx="597">
                  <c:v>251.31093897933715</c:v>
                </c:pt>
                <c:pt idx="598">
                  <c:v>251.04055665055998</c:v>
                </c:pt>
                <c:pt idx="599">
                  <c:v>250.76996830947445</c:v>
                </c:pt>
                <c:pt idx="600">
                  <c:v>250.49917379911363</c:v>
                </c:pt>
                <c:pt idx="601">
                  <c:v>250.22817296239111</c:v>
                </c:pt>
                <c:pt idx="602">
                  <c:v>249.95696564210064</c:v>
                </c:pt>
                <c:pt idx="603">
                  <c:v>249.68555168091638</c:v>
                </c:pt>
                <c:pt idx="604">
                  <c:v>249.41393092139239</c:v>
                </c:pt>
                <c:pt idx="605">
                  <c:v>249.14210320596291</c:v>
                </c:pt>
                <c:pt idx="606">
                  <c:v>248.87006837694219</c:v>
                </c:pt>
                <c:pt idx="607">
                  <c:v>248.59782627652416</c:v>
                </c:pt>
                <c:pt idx="608">
                  <c:v>248.32537674678264</c:v>
                </c:pt>
                <c:pt idx="609">
                  <c:v>248.05271962967106</c:v>
                </c:pt>
                <c:pt idx="610">
                  <c:v>247.77985476702247</c:v>
                </c:pt>
                <c:pt idx="611">
                  <c:v>247.50678200054941</c:v>
                </c:pt>
                <c:pt idx="612">
                  <c:v>247.23350117184376</c:v>
                </c:pt>
                <c:pt idx="613">
                  <c:v>246.9600121223767</c:v>
                </c:pt>
                <c:pt idx="614">
                  <c:v>246.68631469349873</c:v>
                </c:pt>
                <c:pt idx="615">
                  <c:v>246.41240872643939</c:v>
                </c:pt>
                <c:pt idx="616">
                  <c:v>246.13829406230724</c:v>
                </c:pt>
                <c:pt idx="617">
                  <c:v>245.86397054208982</c:v>
                </c:pt>
                <c:pt idx="618">
                  <c:v>245.58943800665349</c:v>
                </c:pt>
                <c:pt idx="619">
                  <c:v>245.31469629674334</c:v>
                </c:pt>
                <c:pt idx="620">
                  <c:v>245.03974525298312</c:v>
                </c:pt>
                <c:pt idx="621">
                  <c:v>244.76458471587526</c:v>
                </c:pt>
                <c:pt idx="622">
                  <c:v>244.48921452580049</c:v>
                </c:pt>
                <c:pt idx="623">
                  <c:v>244.21363452301802</c:v>
                </c:pt>
                <c:pt idx="624">
                  <c:v>243.93784454766526</c:v>
                </c:pt>
                <c:pt idx="625">
                  <c:v>243.66184443975803</c:v>
                </c:pt>
                <c:pt idx="626">
                  <c:v>243.38563403919002</c:v>
                </c:pt>
                <c:pt idx="627">
                  <c:v>243.10921318573304</c:v>
                </c:pt>
                <c:pt idx="628">
                  <c:v>242.83258171903677</c:v>
                </c:pt>
                <c:pt idx="629">
                  <c:v>242.55573947862879</c:v>
                </c:pt>
                <c:pt idx="630">
                  <c:v>242.27868630391433</c:v>
                </c:pt>
                <c:pt idx="631">
                  <c:v>242.00142203417627</c:v>
                </c:pt>
                <c:pt idx="632">
                  <c:v>241.72394650857512</c:v>
                </c:pt>
                <c:pt idx="633">
                  <c:v>241.44625956614874</c:v>
                </c:pt>
                <c:pt idx="634">
                  <c:v>241.16836104581236</c:v>
                </c:pt>
                <c:pt idx="635">
                  <c:v>240.89025078635854</c:v>
                </c:pt>
                <c:pt idx="636">
                  <c:v>240.61192862645697</c:v>
                </c:pt>
                <c:pt idx="637">
                  <c:v>240.3333944046544</c:v>
                </c:pt>
                <c:pt idx="638">
                  <c:v>240.05464795937462</c:v>
                </c:pt>
                <c:pt idx="639">
                  <c:v>239.77568912891826</c:v>
                </c:pt>
                <c:pt idx="640">
                  <c:v>239.49651775146273</c:v>
                </c:pt>
                <c:pt idx="641">
                  <c:v>239.21713366506219</c:v>
                </c:pt>
                <c:pt idx="642">
                  <c:v>238.93753670764741</c:v>
                </c:pt>
                <c:pt idx="643">
                  <c:v>238.65772671702564</c:v>
                </c:pt>
                <c:pt idx="644">
                  <c:v>238.37770353088058</c:v>
                </c:pt>
                <c:pt idx="645">
                  <c:v>238.09746698677225</c:v>
                </c:pt>
                <c:pt idx="646">
                  <c:v>237.81701692213684</c:v>
                </c:pt>
                <c:pt idx="647">
                  <c:v>237.53635317428677</c:v>
                </c:pt>
                <c:pt idx="648">
                  <c:v>237.25547558041049</c:v>
                </c:pt>
                <c:pt idx="649">
                  <c:v>236.97438397757233</c:v>
                </c:pt>
                <c:pt idx="650">
                  <c:v>236.69307820271257</c:v>
                </c:pt>
                <c:pt idx="651">
                  <c:v>236.41155809264717</c:v>
                </c:pt>
                <c:pt idx="652">
                  <c:v>236.1298234840678</c:v>
                </c:pt>
                <c:pt idx="653">
                  <c:v>235.84787421354167</c:v>
                </c:pt>
                <c:pt idx="654">
                  <c:v>235.56571011751149</c:v>
                </c:pt>
                <c:pt idx="655">
                  <c:v>235.28333103229534</c:v>
                </c:pt>
                <c:pt idx="656">
                  <c:v>235.00073679408658</c:v>
                </c:pt>
                <c:pt idx="657">
                  <c:v>234.71792723895379</c:v>
                </c:pt>
                <c:pt idx="658">
                  <c:v>234.43490220284062</c:v>
                </c:pt>
                <c:pt idx="659">
                  <c:v>234.1516615215657</c:v>
                </c:pt>
                <c:pt idx="660">
                  <c:v>233.86820503082259</c:v>
                </c:pt>
                <c:pt idx="661">
                  <c:v>233.58453256617972</c:v>
                </c:pt>
                <c:pt idx="662">
                  <c:v>233.30064396308009</c:v>
                </c:pt>
                <c:pt idx="663">
                  <c:v>233.01653905684148</c:v>
                </c:pt>
                <c:pt idx="664">
                  <c:v>232.73221768265611</c:v>
                </c:pt>
                <c:pt idx="665">
                  <c:v>232.44767967559062</c:v>
                </c:pt>
                <c:pt idx="666">
                  <c:v>232.16292487058601</c:v>
                </c:pt>
                <c:pt idx="667">
                  <c:v>231.87795310245747</c:v>
                </c:pt>
                <c:pt idx="668">
                  <c:v>231.59276420589441</c:v>
                </c:pt>
                <c:pt idx="669">
                  <c:v>231.30735801546024</c:v>
                </c:pt>
                <c:pt idx="670">
                  <c:v>231.02173436559227</c:v>
                </c:pt>
                <c:pt idx="671">
                  <c:v>230.73589309060173</c:v>
                </c:pt>
                <c:pt idx="672">
                  <c:v>230.44983402467363</c:v>
                </c:pt>
                <c:pt idx="673">
                  <c:v>230.16355700186659</c:v>
                </c:pt>
                <c:pt idx="674">
                  <c:v>229.87706185611279</c:v>
                </c:pt>
                <c:pt idx="675">
                  <c:v>229.59034842121787</c:v>
                </c:pt>
                <c:pt idx="676">
                  <c:v>229.30341653086091</c:v>
                </c:pt>
                <c:pt idx="677">
                  <c:v>229.01626601859419</c:v>
                </c:pt>
                <c:pt idx="678">
                  <c:v>228.72889671784321</c:v>
                </c:pt>
                <c:pt idx="679">
                  <c:v>228.44130846190654</c:v>
                </c:pt>
                <c:pt idx="680">
                  <c:v>228.15350108395577</c:v>
                </c:pt>
                <c:pt idx="681">
                  <c:v>227.8654744170353</c:v>
                </c:pt>
                <c:pt idx="682">
                  <c:v>227.57722829406234</c:v>
                </c:pt>
                <c:pt idx="683">
                  <c:v>227.28876254782691</c:v>
                </c:pt>
                <c:pt idx="684">
                  <c:v>227.00007701099148</c:v>
                </c:pt>
                <c:pt idx="685">
                  <c:v>226.71117151609104</c:v>
                </c:pt>
                <c:pt idx="686">
                  <c:v>226.42204589553313</c:v>
                </c:pt>
                <c:pt idx="687">
                  <c:v>226.1326999815974</c:v>
                </c:pt>
                <c:pt idx="688">
                  <c:v>225.8431336064358</c:v>
                </c:pt>
                <c:pt idx="689">
                  <c:v>225.55334660207245</c:v>
                </c:pt>
                <c:pt idx="690">
                  <c:v>225.26333880040337</c:v>
                </c:pt>
                <c:pt idx="691">
                  <c:v>224.97311003319658</c:v>
                </c:pt>
                <c:pt idx="692">
                  <c:v>224.68266013209188</c:v>
                </c:pt>
                <c:pt idx="693">
                  <c:v>224.39198892860077</c:v>
                </c:pt>
                <c:pt idx="694">
                  <c:v>224.10109625410644</c:v>
                </c:pt>
                <c:pt idx="695">
                  <c:v>223.80998193986355</c:v>
                </c:pt>
                <c:pt idx="696">
                  <c:v>223.51864581699823</c:v>
                </c:pt>
                <c:pt idx="697">
                  <c:v>223.22708771650792</c:v>
                </c:pt>
                <c:pt idx="698">
                  <c:v>222.93530746926129</c:v>
                </c:pt>
                <c:pt idx="699">
                  <c:v>222.64330490599806</c:v>
                </c:pt>
                <c:pt idx="700">
                  <c:v>222.35107985732918</c:v>
                </c:pt>
                <c:pt idx="701">
                  <c:v>222.05863215373637</c:v>
                </c:pt>
                <c:pt idx="702">
                  <c:v>221.76596162557229</c:v>
                </c:pt>
                <c:pt idx="703">
                  <c:v>221.47306810306026</c:v>
                </c:pt>
                <c:pt idx="704">
                  <c:v>221.17995141629424</c:v>
                </c:pt>
                <c:pt idx="705">
                  <c:v>220.88661139523884</c:v>
                </c:pt>
                <c:pt idx="706">
                  <c:v>220.59304786972905</c:v>
                </c:pt>
                <c:pt idx="707">
                  <c:v>220.29926066947019</c:v>
                </c:pt>
                <c:pt idx="708">
                  <c:v>220.00524962403779</c:v>
                </c:pt>
                <c:pt idx="709">
                  <c:v>219.71101456287764</c:v>
                </c:pt>
                <c:pt idx="710">
                  <c:v>219.41655531530549</c:v>
                </c:pt>
                <c:pt idx="711">
                  <c:v>219.12187171050709</c:v>
                </c:pt>
                <c:pt idx="712">
                  <c:v>218.82696357753795</c:v>
                </c:pt>
                <c:pt idx="713">
                  <c:v>218.53183074532353</c:v>
                </c:pt>
                <c:pt idx="714">
                  <c:v>218.2364730426587</c:v>
                </c:pt>
                <c:pt idx="715">
                  <c:v>217.94089029820805</c:v>
                </c:pt>
                <c:pt idx="716">
                  <c:v>217.64508234050558</c:v>
                </c:pt>
                <c:pt idx="717">
                  <c:v>217.34904899795467</c:v>
                </c:pt>
                <c:pt idx="718">
                  <c:v>217.05279009882784</c:v>
                </c:pt>
                <c:pt idx="719">
                  <c:v>216.75630547126693</c:v>
                </c:pt>
                <c:pt idx="720">
                  <c:v>216.4595949432827</c:v>
                </c:pt>
                <c:pt idx="721">
                  <c:v>216.16265834275495</c:v>
                </c:pt>
                <c:pt idx="722">
                  <c:v>215.86549549743233</c:v>
                </c:pt>
                <c:pt idx="723">
                  <c:v>215.5681062349322</c:v>
                </c:pt>
                <c:pt idx="724">
                  <c:v>215.27049038274058</c:v>
                </c:pt>
                <c:pt idx="725">
                  <c:v>214.97264776821214</c:v>
                </c:pt>
                <c:pt idx="726">
                  <c:v>214.67457821856988</c:v>
                </c:pt>
                <c:pt idx="727">
                  <c:v>214.37628156090523</c:v>
                </c:pt>
                <c:pt idx="728">
                  <c:v>214.07775762217781</c:v>
                </c:pt>
                <c:pt idx="729">
                  <c:v>213.77900622921555</c:v>
                </c:pt>
                <c:pt idx="730">
                  <c:v>213.48002720871423</c:v>
                </c:pt>
                <c:pt idx="731">
                  <c:v>213.18082038723773</c:v>
                </c:pt>
                <c:pt idx="732">
                  <c:v>212.88138559121774</c:v>
                </c:pt>
                <c:pt idx="733">
                  <c:v>212.58172264695364</c:v>
                </c:pt>
                <c:pt idx="734">
                  <c:v>212.28183138061263</c:v>
                </c:pt>
                <c:pt idx="735">
                  <c:v>211.98171161822927</c:v>
                </c:pt>
                <c:pt idx="736">
                  <c:v>211.68136318570566</c:v>
                </c:pt>
                <c:pt idx="737">
                  <c:v>211.38078590881128</c:v>
                </c:pt>
                <c:pt idx="738">
                  <c:v>211.07997961318279</c:v>
                </c:pt>
                <c:pt idx="739">
                  <c:v>210.77894412432408</c:v>
                </c:pt>
                <c:pt idx="740">
                  <c:v>210.47767926760596</c:v>
                </c:pt>
                <c:pt idx="741">
                  <c:v>210.17618486826632</c:v>
                </c:pt>
                <c:pt idx="742">
                  <c:v>209.8744607514098</c:v>
                </c:pt>
                <c:pt idx="743">
                  <c:v>209.57250674200782</c:v>
                </c:pt>
                <c:pt idx="744">
                  <c:v>209.27032266489846</c:v>
                </c:pt>
                <c:pt idx="745">
                  <c:v>208.96790834478631</c:v>
                </c:pt>
                <c:pt idx="746">
                  <c:v>208.66526360624241</c:v>
                </c:pt>
                <c:pt idx="747">
                  <c:v>208.36238827370411</c:v>
                </c:pt>
                <c:pt idx="748">
                  <c:v>208.05928217147505</c:v>
                </c:pt>
                <c:pt idx="749">
                  <c:v>207.75594512372493</c:v>
                </c:pt>
                <c:pt idx="750">
                  <c:v>207.45237695448952</c:v>
                </c:pt>
                <c:pt idx="751">
                  <c:v>207.14857748767051</c:v>
                </c:pt>
                <c:pt idx="752">
                  <c:v>206.84454654703543</c:v>
                </c:pt>
                <c:pt idx="753">
                  <c:v>206.54028395621748</c:v>
                </c:pt>
                <c:pt idx="754">
                  <c:v>206.23578953871558</c:v>
                </c:pt>
                <c:pt idx="755">
                  <c:v>205.93106311789407</c:v>
                </c:pt>
                <c:pt idx="756">
                  <c:v>205.62610451698274</c:v>
                </c:pt>
                <c:pt idx="757">
                  <c:v>205.3209135590767</c:v>
                </c:pt>
                <c:pt idx="758">
                  <c:v>205.01549006713631</c:v>
                </c:pt>
                <c:pt idx="759">
                  <c:v>204.70983386398697</c:v>
                </c:pt>
                <c:pt idx="760">
                  <c:v>204.40394477231911</c:v>
                </c:pt>
                <c:pt idx="761">
                  <c:v>204.09782261468808</c:v>
                </c:pt>
                <c:pt idx="762">
                  <c:v>203.79146721351401</c:v>
                </c:pt>
                <c:pt idx="763">
                  <c:v>203.48487839108171</c:v>
                </c:pt>
                <c:pt idx="764">
                  <c:v>203.17805596954068</c:v>
                </c:pt>
                <c:pt idx="765">
                  <c:v>202.87099977090477</c:v>
                </c:pt>
                <c:pt idx="766">
                  <c:v>202.5637096170523</c:v>
                </c:pt>
                <c:pt idx="767">
                  <c:v>202.25618532972584</c:v>
                </c:pt>
                <c:pt idx="768">
                  <c:v>201.94842673053219</c:v>
                </c:pt>
                <c:pt idx="769">
                  <c:v>201.64043364094221</c:v>
                </c:pt>
                <c:pt idx="770">
                  <c:v>201.33220588229065</c:v>
                </c:pt>
                <c:pt idx="771">
                  <c:v>201.0237432757763</c:v>
                </c:pt>
                <c:pt idx="772">
                  <c:v>200.71504564246155</c:v>
                </c:pt>
                <c:pt idx="773">
                  <c:v>200.40611280327249</c:v>
                </c:pt>
                <c:pt idx="774">
                  <c:v>200.09694457899883</c:v>
                </c:pt>
                <c:pt idx="775">
                  <c:v>199.78754079029369</c:v>
                </c:pt>
                <c:pt idx="776">
                  <c:v>199.47790125767355</c:v>
                </c:pt>
                <c:pt idx="777">
                  <c:v>199.16802580151816</c:v>
                </c:pt>
                <c:pt idx="778">
                  <c:v>198.85791424207036</c:v>
                </c:pt>
                <c:pt idx="779">
                  <c:v>198.54756639943605</c:v>
                </c:pt>
                <c:pt idx="780">
                  <c:v>198.23698209358409</c:v>
                </c:pt>
                <c:pt idx="781">
                  <c:v>197.92616114434614</c:v>
                </c:pt>
                <c:pt idx="782">
                  <c:v>197.61510337141658</c:v>
                </c:pt>
                <c:pt idx="783">
                  <c:v>197.30380859435243</c:v>
                </c:pt>
                <c:pt idx="784">
                  <c:v>196.99227663257324</c:v>
                </c:pt>
                <c:pt idx="785">
                  <c:v>196.68050730536089</c:v>
                </c:pt>
                <c:pt idx="786">
                  <c:v>196.36850043185967</c:v>
                </c:pt>
                <c:pt idx="787">
                  <c:v>196.05625583107604</c:v>
                </c:pt>
                <c:pt idx="788">
                  <c:v>195.74377332187851</c:v>
                </c:pt>
                <c:pt idx="789">
                  <c:v>195.43105272299758</c:v>
                </c:pt>
                <c:pt idx="790">
                  <c:v>195.1180938530257</c:v>
                </c:pt>
                <c:pt idx="791">
                  <c:v>194.80489653041707</c:v>
                </c:pt>
                <c:pt idx="792">
                  <c:v>194.49146057348753</c:v>
                </c:pt>
                <c:pt idx="793">
                  <c:v>194.1777858004146</c:v>
                </c:pt>
                <c:pt idx="794">
                  <c:v>193.86387202923706</c:v>
                </c:pt>
                <c:pt idx="795">
                  <c:v>193.54971907785526</c:v>
                </c:pt>
                <c:pt idx="796">
                  <c:v>193.2353267640307</c:v>
                </c:pt>
                <c:pt idx="797">
                  <c:v>192.920694905386</c:v>
                </c:pt>
                <c:pt idx="798">
                  <c:v>192.60582331940492</c:v>
                </c:pt>
                <c:pt idx="799">
                  <c:v>192.29071182343208</c:v>
                </c:pt>
                <c:pt idx="800">
                  <c:v>191.97536023467293</c:v>
                </c:pt>
                <c:pt idx="801">
                  <c:v>191.65976837019369</c:v>
                </c:pt>
                <c:pt idx="802">
                  <c:v>191.34393604692116</c:v>
                </c:pt>
                <c:pt idx="803">
                  <c:v>191.02786308164266</c:v>
                </c:pt>
                <c:pt idx="804">
                  <c:v>190.71154929100589</c:v>
                </c:pt>
                <c:pt idx="805">
                  <c:v>190.3949944915189</c:v>
                </c:pt>
                <c:pt idx="806">
                  <c:v>190.0781984995499</c:v>
                </c:pt>
                <c:pt idx="807">
                  <c:v>189.76116113132719</c:v>
                </c:pt>
                <c:pt idx="808">
                  <c:v>189.44388220293905</c:v>
                </c:pt>
                <c:pt idx="809">
                  <c:v>189.12636153033364</c:v>
                </c:pt>
                <c:pt idx="810">
                  <c:v>188.80859892931883</c:v>
                </c:pt>
                <c:pt idx="811">
                  <c:v>188.49059421556225</c:v>
                </c:pt>
                <c:pt idx="812">
                  <c:v>188.17234720459101</c:v>
                </c:pt>
                <c:pt idx="813">
                  <c:v>187.8538577117917</c:v>
                </c:pt>
                <c:pt idx="814">
                  <c:v>187.53512555241022</c:v>
                </c:pt>
                <c:pt idx="815">
                  <c:v>187.21615054155166</c:v>
                </c:pt>
                <c:pt idx="816">
                  <c:v>186.89693249418036</c:v>
                </c:pt>
                <c:pt idx="817">
                  <c:v>186.57747122511955</c:v>
                </c:pt>
                <c:pt idx="818">
                  <c:v>186.25776654905147</c:v>
                </c:pt>
                <c:pt idx="819">
                  <c:v>185.93781828051704</c:v>
                </c:pt>
                <c:pt idx="820">
                  <c:v>185.61762623391598</c:v>
                </c:pt>
                <c:pt idx="821">
                  <c:v>185.29719022350653</c:v>
                </c:pt>
                <c:pt idx="822">
                  <c:v>184.9765100634055</c:v>
                </c:pt>
                <c:pt idx="823">
                  <c:v>184.65558556758793</c:v>
                </c:pt>
                <c:pt idx="824">
                  <c:v>184.33441654988727</c:v>
                </c:pt>
                <c:pt idx="825">
                  <c:v>184.01300282399495</c:v>
                </c:pt>
                <c:pt idx="826">
                  <c:v>183.69134420346063</c:v>
                </c:pt>
                <c:pt idx="827">
                  <c:v>183.36944050169183</c:v>
                </c:pt>
                <c:pt idx="828">
                  <c:v>183.04729153195385</c:v>
                </c:pt>
                <c:pt idx="829">
                  <c:v>182.72489710736974</c:v>
                </c:pt>
                <c:pt idx="830">
                  <c:v>182.40225704092023</c:v>
                </c:pt>
                <c:pt idx="831">
                  <c:v>182.0793711454435</c:v>
                </c:pt>
                <c:pt idx="832">
                  <c:v>181.75623923363514</c:v>
                </c:pt>
                <c:pt idx="833">
                  <c:v>181.43286111804798</c:v>
                </c:pt>
                <c:pt idx="834">
                  <c:v>181.10923661109206</c:v>
                </c:pt>
                <c:pt idx="835">
                  <c:v>180.78536552503454</c:v>
                </c:pt>
                <c:pt idx="836">
                  <c:v>180.46124767199944</c:v>
                </c:pt>
                <c:pt idx="837">
                  <c:v>180.13688286396774</c:v>
                </c:pt>
                <c:pt idx="838">
                  <c:v>179.81227091277708</c:v>
                </c:pt>
                <c:pt idx="839">
                  <c:v>179.48741163012176</c:v>
                </c:pt>
                <c:pt idx="840">
                  <c:v>179.16230482755265</c:v>
                </c:pt>
                <c:pt idx="841">
                  <c:v>178.83695031647693</c:v>
                </c:pt>
                <c:pt idx="842">
                  <c:v>178.5113479081582</c:v>
                </c:pt>
                <c:pt idx="843">
                  <c:v>178.18549741371621</c:v>
                </c:pt>
                <c:pt idx="844">
                  <c:v>177.85939864412674</c:v>
                </c:pt>
                <c:pt idx="845">
                  <c:v>177.53305141022162</c:v>
                </c:pt>
                <c:pt idx="846">
                  <c:v>177.20645552268851</c:v>
                </c:pt>
                <c:pt idx="847">
                  <c:v>176.87961079207091</c:v>
                </c:pt>
                <c:pt idx="848">
                  <c:v>176.55251702876785</c:v>
                </c:pt>
                <c:pt idx="849">
                  <c:v>176.22517404303395</c:v>
                </c:pt>
                <c:pt idx="850">
                  <c:v>175.89758164497923</c:v>
                </c:pt>
                <c:pt idx="851">
                  <c:v>175.5697396445691</c:v>
                </c:pt>
                <c:pt idx="852">
                  <c:v>175.24164785162409</c:v>
                </c:pt>
                <c:pt idx="853">
                  <c:v>174.91330607581989</c:v>
                </c:pt>
                <c:pt idx="854">
                  <c:v>174.58471412668712</c:v>
                </c:pt>
                <c:pt idx="855">
                  <c:v>174.25587181361135</c:v>
                </c:pt>
                <c:pt idx="856">
                  <c:v>173.92677894583287</c:v>
                </c:pt>
                <c:pt idx="857">
                  <c:v>173.59743533244659</c:v>
                </c:pt>
                <c:pt idx="858">
                  <c:v>173.26784078240206</c:v>
                </c:pt>
                <c:pt idx="859">
                  <c:v>172.93799510450316</c:v>
                </c:pt>
                <c:pt idx="860">
                  <c:v>172.60789810740812</c:v>
                </c:pt>
                <c:pt idx="861">
                  <c:v>172.27754959962942</c:v>
                </c:pt>
                <c:pt idx="862">
                  <c:v>171.94694938953364</c:v>
                </c:pt>
                <c:pt idx="863">
                  <c:v>171.61609728534134</c:v>
                </c:pt>
                <c:pt idx="864">
                  <c:v>171.28499309512685</c:v>
                </c:pt>
                <c:pt idx="865">
                  <c:v>170.95363662681845</c:v>
                </c:pt>
                <c:pt idx="866">
                  <c:v>170.62202768819793</c:v>
                </c:pt>
                <c:pt idx="867">
                  <c:v>170.29016608690074</c:v>
                </c:pt>
                <c:pt idx="868">
                  <c:v>169.95805163041564</c:v>
                </c:pt>
                <c:pt idx="869">
                  <c:v>169.62568412608479</c:v>
                </c:pt>
                <c:pt idx="870">
                  <c:v>169.29306338110354</c:v>
                </c:pt>
                <c:pt idx="871">
                  <c:v>168.96018920252033</c:v>
                </c:pt>
                <c:pt idx="872">
                  <c:v>168.62706139723659</c:v>
                </c:pt>
                <c:pt idx="873">
                  <c:v>168.29367977200661</c:v>
                </c:pt>
                <c:pt idx="874">
                  <c:v>167.96004413343749</c:v>
                </c:pt>
                <c:pt idx="875">
                  <c:v>167.6261542879889</c:v>
                </c:pt>
                <c:pt idx="876">
                  <c:v>167.2920100419731</c:v>
                </c:pt>
                <c:pt idx="877">
                  <c:v>166.95761120155476</c:v>
                </c:pt>
                <c:pt idx="878">
                  <c:v>166.62295757275083</c:v>
                </c:pt>
                <c:pt idx="879">
                  <c:v>166.28804896143058</c:v>
                </c:pt>
                <c:pt idx="880">
                  <c:v>165.95288517331517</c:v>
                </c:pt>
                <c:pt idx="881">
                  <c:v>165.61746601397789</c:v>
                </c:pt>
                <c:pt idx="882">
                  <c:v>165.28179128884383</c:v>
                </c:pt>
                <c:pt idx="883">
                  <c:v>164.94586080318985</c:v>
                </c:pt>
                <c:pt idx="884">
                  <c:v>164.6096743621444</c:v>
                </c:pt>
                <c:pt idx="885">
                  <c:v>164.27323177068752</c:v>
                </c:pt>
                <c:pt idx="886">
                  <c:v>163.93653283365057</c:v>
                </c:pt>
                <c:pt idx="887">
                  <c:v>163.59957735571635</c:v>
                </c:pt>
                <c:pt idx="888">
                  <c:v>163.26236514141863</c:v>
                </c:pt>
                <c:pt idx="889">
                  <c:v>162.92489599514244</c:v>
                </c:pt>
                <c:pt idx="890">
                  <c:v>162.58716972112367</c:v>
                </c:pt>
                <c:pt idx="891">
                  <c:v>162.24918612344911</c:v>
                </c:pt>
                <c:pt idx="892">
                  <c:v>161.91094500605618</c:v>
                </c:pt>
                <c:pt idx="893">
                  <c:v>161.57244617273301</c:v>
                </c:pt>
                <c:pt idx="894">
                  <c:v>161.23368942711821</c:v>
                </c:pt>
                <c:pt idx="895">
                  <c:v>160.89467457270075</c:v>
                </c:pt>
                <c:pt idx="896">
                  <c:v>160.55540141281986</c:v>
                </c:pt>
                <c:pt idx="897">
                  <c:v>160.21586975066498</c:v>
                </c:pt>
                <c:pt idx="898">
                  <c:v>159.87607938927556</c:v>
                </c:pt>
                <c:pt idx="899">
                  <c:v>159.53603013154103</c:v>
                </c:pt>
                <c:pt idx="900">
                  <c:v>159.1957217802005</c:v>
                </c:pt>
                <c:pt idx="901">
                  <c:v>158.85515413784296</c:v>
                </c:pt>
                <c:pt idx="902">
                  <c:v>158.51432700690683</c:v>
                </c:pt>
                <c:pt idx="903">
                  <c:v>158.17324018968012</c:v>
                </c:pt>
                <c:pt idx="904">
                  <c:v>157.83189348830015</c:v>
                </c:pt>
                <c:pt idx="905">
                  <c:v>157.49028670475346</c:v>
                </c:pt>
                <c:pt idx="906">
                  <c:v>157.14841964087574</c:v>
                </c:pt>
                <c:pt idx="907">
                  <c:v>156.80629209835172</c:v>
                </c:pt>
                <c:pt idx="908">
                  <c:v>156.463903878715</c:v>
                </c:pt>
                <c:pt idx="909">
                  <c:v>156.12125478334792</c:v>
                </c:pt>
                <c:pt idx="910">
                  <c:v>155.77834461348158</c:v>
                </c:pt>
                <c:pt idx="911">
                  <c:v>155.43517317019555</c:v>
                </c:pt>
                <c:pt idx="912">
                  <c:v>155.09174025441789</c:v>
                </c:pt>
                <c:pt idx="913">
                  <c:v>154.74804566692495</c:v>
                </c:pt>
                <c:pt idx="914">
                  <c:v>154.4040892083413</c:v>
                </c:pt>
                <c:pt idx="915">
                  <c:v>154.05987067913958</c:v>
                </c:pt>
                <c:pt idx="916">
                  <c:v>153.71538987964047</c:v>
                </c:pt>
                <c:pt idx="917">
                  <c:v>153.37064661001239</c:v>
                </c:pt>
                <c:pt idx="918">
                  <c:v>153.0256406702716</c:v>
                </c:pt>
                <c:pt idx="919">
                  <c:v>152.68037186028201</c:v>
                </c:pt>
                <c:pt idx="920">
                  <c:v>152.33483997975489</c:v>
                </c:pt>
                <c:pt idx="921">
                  <c:v>151.98904482824909</c:v>
                </c:pt>
                <c:pt idx="922">
                  <c:v>151.64298620517059</c:v>
                </c:pt>
                <c:pt idx="923">
                  <c:v>151.2966639097726</c:v>
                </c:pt>
                <c:pt idx="924">
                  <c:v>150.95007774115538</c:v>
                </c:pt>
                <c:pt idx="925">
                  <c:v>150.60322749826614</c:v>
                </c:pt>
                <c:pt idx="926">
                  <c:v>150.2561129798988</c:v>
                </c:pt>
                <c:pt idx="927">
                  <c:v>149.90873398469407</c:v>
                </c:pt>
                <c:pt idx="928">
                  <c:v>149.56109031113925</c:v>
                </c:pt>
                <c:pt idx="929">
                  <c:v>149.21318175756801</c:v>
                </c:pt>
                <c:pt idx="930">
                  <c:v>148.86500812216042</c:v>
                </c:pt>
                <c:pt idx="931">
                  <c:v>148.5165692029428</c:v>
                </c:pt>
                <c:pt idx="932">
                  <c:v>148.16786479778753</c:v>
                </c:pt>
                <c:pt idx="933">
                  <c:v>147.81889470441305</c:v>
                </c:pt>
                <c:pt idx="934">
                  <c:v>147.46965872038356</c:v>
                </c:pt>
                <c:pt idx="935">
                  <c:v>147.12015664310917</c:v>
                </c:pt>
                <c:pt idx="936">
                  <c:v>146.77038826984551</c:v>
                </c:pt>
                <c:pt idx="937">
                  <c:v>146.42035339769376</c:v>
                </c:pt>
                <c:pt idx="938">
                  <c:v>146.07005182360052</c:v>
                </c:pt>
                <c:pt idx="939">
                  <c:v>145.71948334435774</c:v>
                </c:pt>
                <c:pt idx="940">
                  <c:v>145.36864775660243</c:v>
                </c:pt>
                <c:pt idx="941">
                  <c:v>145.01754485681667</c:v>
                </c:pt>
                <c:pt idx="942">
                  <c:v>144.66617444132757</c:v>
                </c:pt>
                <c:pt idx="943">
                  <c:v>144.31453630630693</c:v>
                </c:pt>
                <c:pt idx="944">
                  <c:v>143.96263024777133</c:v>
                </c:pt>
                <c:pt idx="945">
                  <c:v>143.61045606158191</c:v>
                </c:pt>
                <c:pt idx="946">
                  <c:v>143.25801354344429</c:v>
                </c:pt>
                <c:pt idx="947">
                  <c:v>142.90530248890838</c:v>
                </c:pt>
                <c:pt idx="948">
                  <c:v>142.5523226933683</c:v>
                </c:pt>
                <c:pt idx="949">
                  <c:v>142.19907395206235</c:v>
                </c:pt>
                <c:pt idx="950">
                  <c:v>141.84555606007279</c:v>
                </c:pt>
                <c:pt idx="951">
                  <c:v>141.49176881232577</c:v>
                </c:pt>
                <c:pt idx="952">
                  <c:v>141.13771200359108</c:v>
                </c:pt>
                <c:pt idx="953">
                  <c:v>140.78338542848226</c:v>
                </c:pt>
                <c:pt idx="954">
                  <c:v>140.42878888145634</c:v>
                </c:pt>
                <c:pt idx="955">
                  <c:v>140.07392215681367</c:v>
                </c:pt>
                <c:pt idx="956">
                  <c:v>139.71878504869792</c:v>
                </c:pt>
                <c:pt idx="957">
                  <c:v>139.36337735109598</c:v>
                </c:pt>
                <c:pt idx="958">
                  <c:v>139.0076988578376</c:v>
                </c:pt>
                <c:pt idx="959">
                  <c:v>138.65174936259561</c:v>
                </c:pt>
                <c:pt idx="960">
                  <c:v>138.29552865888556</c:v>
                </c:pt>
                <c:pt idx="961">
                  <c:v>137.93903654006567</c:v>
                </c:pt>
                <c:pt idx="962">
                  <c:v>137.58227279933672</c:v>
                </c:pt>
                <c:pt idx="963">
                  <c:v>137.22523722974194</c:v>
                </c:pt>
                <c:pt idx="964">
                  <c:v>136.86792962416686</c:v>
                </c:pt>
                <c:pt idx="965">
                  <c:v>136.51034977533919</c:v>
                </c:pt>
                <c:pt idx="966">
                  <c:v>136.15249747582877</c:v>
                </c:pt>
                <c:pt idx="967">
                  <c:v>135.79437251804731</c:v>
                </c:pt>
                <c:pt idx="968">
                  <c:v>135.43597469424842</c:v>
                </c:pt>
                <c:pt idx="969">
                  <c:v>135.07730379652739</c:v>
                </c:pt>
                <c:pt idx="970">
                  <c:v>134.71835961682109</c:v>
                </c:pt>
                <c:pt idx="971">
                  <c:v>134.3591419469079</c:v>
                </c:pt>
                <c:pt idx="972">
                  <c:v>133.99965057840748</c:v>
                </c:pt>
                <c:pt idx="973">
                  <c:v>133.63988530278084</c:v>
                </c:pt>
                <c:pt idx="974">
                  <c:v>133.27984591132997</c:v>
                </c:pt>
                <c:pt idx="975">
                  <c:v>132.91953219519792</c:v>
                </c:pt>
                <c:pt idx="976">
                  <c:v>132.55894394536858</c:v>
                </c:pt>
                <c:pt idx="977">
                  <c:v>132.1980809526666</c:v>
                </c:pt>
                <c:pt idx="978">
                  <c:v>131.83694300775724</c:v>
                </c:pt>
                <c:pt idx="979">
                  <c:v>131.47552990114625</c:v>
                </c:pt>
                <c:pt idx="980">
                  <c:v>131.11384142317982</c:v>
                </c:pt>
                <c:pt idx="981">
                  <c:v>130.75187736404428</c:v>
                </c:pt>
                <c:pt idx="982">
                  <c:v>130.38963751376625</c:v>
                </c:pt>
                <c:pt idx="983">
                  <c:v>130.02712166221224</c:v>
                </c:pt>
                <c:pt idx="984">
                  <c:v>129.66432959908872</c:v>
                </c:pt>
                <c:pt idx="985">
                  <c:v>129.30126111394188</c:v>
                </c:pt>
                <c:pt idx="986">
                  <c:v>128.93791599615761</c:v>
                </c:pt>
                <c:pt idx="987">
                  <c:v>128.57429403496135</c:v>
                </c:pt>
                <c:pt idx="988">
                  <c:v>128.21039501941783</c:v>
                </c:pt>
                <c:pt idx="989">
                  <c:v>127.84621873843116</c:v>
                </c:pt>
                <c:pt idx="990">
                  <c:v>127.48176498074457</c:v>
                </c:pt>
                <c:pt idx="991">
                  <c:v>127.11703353494038</c:v>
                </c:pt>
                <c:pt idx="992">
                  <c:v>126.75202418943974</c:v>
                </c:pt>
                <c:pt idx="993">
                  <c:v>126.38673673250265</c:v>
                </c:pt>
                <c:pt idx="994">
                  <c:v>126.02117095222779</c:v>
                </c:pt>
                <c:pt idx="995">
                  <c:v>125.65532663655233</c:v>
                </c:pt>
                <c:pt idx="996">
                  <c:v>125.28920357325191</c:v>
                </c:pt>
                <c:pt idx="997">
                  <c:v>124.92280154994043</c:v>
                </c:pt>
                <c:pt idx="998">
                  <c:v>124.55612035407003</c:v>
                </c:pt>
                <c:pt idx="999">
                  <c:v>124.18915977293084</c:v>
                </c:pt>
                <c:pt idx="1000">
                  <c:v>123.82191959365096</c:v>
                </c:pt>
                <c:pt idx="1001">
                  <c:v>123.45439960319626</c:v>
                </c:pt>
                <c:pt idx="1002">
                  <c:v>123.08659958837035</c:v>
                </c:pt>
                <c:pt idx="1003">
                  <c:v>122.71851933581434</c:v>
                </c:pt>
                <c:pt idx="1004">
                  <c:v>122.35015863200678</c:v>
                </c:pt>
                <c:pt idx="1005">
                  <c:v>121.98151726326357</c:v>
                </c:pt>
                <c:pt idx="1006">
                  <c:v>121.6125950157378</c:v>
                </c:pt>
                <c:pt idx="1007">
                  <c:v>121.24339167541957</c:v>
                </c:pt>
                <c:pt idx="1008">
                  <c:v>120.87390702813599</c:v>
                </c:pt>
                <c:pt idx="1009">
                  <c:v>120.50414085955089</c:v>
                </c:pt>
                <c:pt idx="1010">
                  <c:v>120.13409295516489</c:v>
                </c:pt>
                <c:pt idx="1011">
                  <c:v>119.76376310031513</c:v>
                </c:pt>
                <c:pt idx="1012">
                  <c:v>119.39315108017517</c:v>
                </c:pt>
                <c:pt idx="1013">
                  <c:v>119.02225667975496</c:v>
                </c:pt>
                <c:pt idx="1014">
                  <c:v>118.65107968390056</c:v>
                </c:pt>
                <c:pt idx="1015">
                  <c:v>118.27961987729417</c:v>
                </c:pt>
                <c:pt idx="1016">
                  <c:v>117.90787704445385</c:v>
                </c:pt>
                <c:pt idx="1017">
                  <c:v>117.53585096973357</c:v>
                </c:pt>
                <c:pt idx="1018">
                  <c:v>117.16354143732292</c:v>
                </c:pt>
                <c:pt idx="1019">
                  <c:v>116.7909482312471</c:v>
                </c:pt>
                <c:pt idx="1020">
                  <c:v>116.41807113536673</c:v>
                </c:pt>
                <c:pt idx="1021">
                  <c:v>116.04490993337777</c:v>
                </c:pt>
                <c:pt idx="1022">
                  <c:v>115.67146440881133</c:v>
                </c:pt>
                <c:pt idx="1023">
                  <c:v>115.29773434503365</c:v>
                </c:pt>
                <c:pt idx="1024">
                  <c:v>114.92371952524584</c:v>
                </c:pt>
                <c:pt idx="1025">
                  <c:v>114.54941973248387</c:v>
                </c:pt>
                <c:pt idx="1026">
                  <c:v>114.17483474961838</c:v>
                </c:pt>
                <c:pt idx="1027">
                  <c:v>113.7999643593546</c:v>
                </c:pt>
                <c:pt idx="1028">
                  <c:v>113.42480834423218</c:v>
                </c:pt>
                <c:pt idx="1029">
                  <c:v>113.04936648662505</c:v>
                </c:pt>
                <c:pt idx="1030">
                  <c:v>112.67363856874134</c:v>
                </c:pt>
                <c:pt idx="1031">
                  <c:v>112.29762437262328</c:v>
                </c:pt>
                <c:pt idx="1032">
                  <c:v>111.921323680147</c:v>
                </c:pt>
                <c:pt idx="1033">
                  <c:v>111.54473627302241</c:v>
                </c:pt>
                <c:pt idx="1034">
                  <c:v>111.16786193279314</c:v>
                </c:pt>
                <c:pt idx="1035">
                  <c:v>110.79070044083635</c:v>
                </c:pt>
                <c:pt idx="1036">
                  <c:v>110.41325157836263</c:v>
                </c:pt>
                <c:pt idx="1037">
                  <c:v>110.03551512641587</c:v>
                </c:pt>
                <c:pt idx="1038">
                  <c:v>109.65749086587313</c:v>
                </c:pt>
                <c:pt idx="1039">
                  <c:v>109.27917857744451</c:v>
                </c:pt>
                <c:pt idx="1040">
                  <c:v>108.90057804167301</c:v>
                </c:pt>
                <c:pt idx="1041">
                  <c:v>108.52168903893448</c:v>
                </c:pt>
                <c:pt idx="1042">
                  <c:v>108.14251134943737</c:v>
                </c:pt>
                <c:pt idx="1043">
                  <c:v>107.76304475322269</c:v>
                </c:pt>
                <c:pt idx="1044">
                  <c:v>107.38328903016382</c:v>
                </c:pt>
                <c:pt idx="1045">
                  <c:v>107.00324395996648</c:v>
                </c:pt>
                <c:pt idx="1046">
                  <c:v>106.62290932216851</c:v>
                </c:pt>
                <c:pt idx="1047">
                  <c:v>106.24228489613975</c:v>
                </c:pt>
                <c:pt idx="1048">
                  <c:v>105.86137046108199</c:v>
                </c:pt>
                <c:pt idx="1049">
                  <c:v>105.48016579602874</c:v>
                </c:pt>
                <c:pt idx="1050">
                  <c:v>105.09867067984517</c:v>
                </c:pt>
                <c:pt idx="1051">
                  <c:v>104.71688489122795</c:v>
                </c:pt>
                <c:pt idx="1052">
                  <c:v>104.33480820870517</c:v>
                </c:pt>
                <c:pt idx="1053">
                  <c:v>103.95244041063611</c:v>
                </c:pt>
                <c:pt idx="1054">
                  <c:v>103.56978127521123</c:v>
                </c:pt>
                <c:pt idx="1055">
                  <c:v>103.18683058045194</c:v>
                </c:pt>
                <c:pt idx="1056">
                  <c:v>102.80358810421058</c:v>
                </c:pt>
                <c:pt idx="1057">
                  <c:v>102.42005362417015</c:v>
                </c:pt>
                <c:pt idx="1058">
                  <c:v>102.03622691784433</c:v>
                </c:pt>
                <c:pt idx="1059">
                  <c:v>101.65210776257724</c:v>
                </c:pt>
                <c:pt idx="1060">
                  <c:v>101.26769593554337</c:v>
                </c:pt>
                <c:pt idx="1061">
                  <c:v>100.88299121374746</c:v>
                </c:pt>
                <c:pt idx="1062">
                  <c:v>100.49799337402426</c:v>
                </c:pt>
                <c:pt idx="1063">
                  <c:v>100.11270219303857</c:v>
                </c:pt>
                <c:pt idx="1064">
                  <c:v>99.727117447284982</c:v>
                </c:pt>
                <c:pt idx="1065">
                  <c:v>99.341238913087793</c:v>
                </c:pt>
                <c:pt idx="1066">
                  <c:v>98.955066366600875</c:v>
                </c:pt>
                <c:pt idx="1067">
                  <c:v>98.568599583807583</c:v>
                </c:pt>
                <c:pt idx="1068">
                  <c:v>98.181838340520514</c:v>
                </c:pt>
                <c:pt idx="1069">
                  <c:v>97.794782412381537</c:v>
                </c:pt>
                <c:pt idx="1070">
                  <c:v>97.407431574861505</c:v>
                </c:pt>
                <c:pt idx="1071">
                  <c:v>97.019785603260217</c:v>
                </c:pt>
                <c:pt idx="1072">
                  <c:v>96.631844272706289</c:v>
                </c:pt>
                <c:pt idx="1073">
                  <c:v>96.243607358156964</c:v>
                </c:pt>
                <c:pt idx="1074">
                  <c:v>95.855074634398051</c:v>
                </c:pt>
                <c:pt idx="1075">
                  <c:v>95.466245876043743</c:v>
                </c:pt>
                <c:pt idx="1076">
                  <c:v>95.077120857536499</c:v>
                </c:pt>
                <c:pt idx="1077">
                  <c:v>94.687699353146954</c:v>
                </c:pt>
                <c:pt idx="1078">
                  <c:v>94.297981136973718</c:v>
                </c:pt>
                <c:pt idx="1079">
                  <c:v>93.907965982943281</c:v>
                </c:pt>
                <c:pt idx="1080">
                  <c:v>93.517653664809899</c:v>
                </c:pt>
                <c:pt idx="1081">
                  <c:v>93.127043956155433</c:v>
                </c:pt>
                <c:pt idx="1082">
                  <c:v>92.736136630389225</c:v>
                </c:pt>
                <c:pt idx="1083">
                  <c:v>92.344931460747986</c:v>
                </c:pt>
                <c:pt idx="1084">
                  <c:v>91.953428220295649</c:v>
                </c:pt>
                <c:pt idx="1085">
                  <c:v>91.561626681923229</c:v>
                </c:pt>
                <c:pt idx="1086">
                  <c:v>91.169526618348712</c:v>
                </c:pt>
                <c:pt idx="1087">
                  <c:v>90.777127802116865</c:v>
                </c:pt>
                <c:pt idx="1088">
                  <c:v>90.384430005599214</c:v>
                </c:pt>
                <c:pt idx="1089">
                  <c:v>89.991433000993808</c:v>
                </c:pt>
                <c:pt idx="1090">
                  <c:v>89.598136560325145</c:v>
                </c:pt>
                <c:pt idx="1091">
                  <c:v>89.204540455444004</c:v>
                </c:pt>
                <c:pt idx="1092">
                  <c:v>88.810644458027369</c:v>
                </c:pt>
                <c:pt idx="1093">
                  <c:v>88.416448339578196</c:v>
                </c:pt>
                <c:pt idx="1094">
                  <c:v>88.021951871425387</c:v>
                </c:pt>
                <c:pt idx="1095">
                  <c:v>87.627154824723632</c:v>
                </c:pt>
                <c:pt idx="1096">
                  <c:v>87.232056970453186</c:v>
                </c:pt>
                <c:pt idx="1097">
                  <c:v>86.836658079419877</c:v>
                </c:pt>
                <c:pt idx="1098">
                  <c:v>86.440957922254867</c:v>
                </c:pt>
                <c:pt idx="1099">
                  <c:v>86.04495626941457</c:v>
                </c:pt>
                <c:pt idx="1100">
                  <c:v>85.648652891180475</c:v>
                </c:pt>
                <c:pt idx="1101">
                  <c:v>85.252047557659083</c:v>
                </c:pt>
                <c:pt idx="1102">
                  <c:v>84.855140038781713</c:v>
                </c:pt>
                <c:pt idx="1103">
                  <c:v>84.457930104304367</c:v>
                </c:pt>
                <c:pt idx="1104">
                  <c:v>84.060417523807658</c:v>
                </c:pt>
                <c:pt idx="1105">
                  <c:v>83.662602066696621</c:v>
                </c:pt>
                <c:pt idx="1106">
                  <c:v>83.264483502200562</c:v>
                </c:pt>
                <c:pt idx="1107">
                  <c:v>82.866061599372998</c:v>
                </c:pt>
                <c:pt idx="1108">
                  <c:v>82.467336127091485</c:v>
                </c:pt>
                <c:pt idx="1109">
                  <c:v>82.068306854057425</c:v>
                </c:pt>
                <c:pt idx="1110">
                  <c:v>81.668973548796046</c:v>
                </c:pt>
                <c:pt idx="1111">
                  <c:v>81.269335979656177</c:v>
                </c:pt>
                <c:pt idx="1112">
                  <c:v>80.869393914810146</c:v>
                </c:pt>
                <c:pt idx="1113">
                  <c:v>80.469147122253673</c:v>
                </c:pt>
                <c:pt idx="1114">
                  <c:v>80.068595369805664</c:v>
                </c:pt>
                <c:pt idx="1115">
                  <c:v>79.667738425108155</c:v>
                </c:pt>
                <c:pt idx="1116">
                  <c:v>79.266576055626118</c:v>
                </c:pt>
                <c:pt idx="1117">
                  <c:v>78.865108028647356</c:v>
                </c:pt>
                <c:pt idx="1118">
                  <c:v>78.463334111282393</c:v>
                </c:pt>
                <c:pt idx="1119">
                  <c:v>78.061254070464244</c:v>
                </c:pt>
                <c:pt idx="1120">
                  <c:v>77.658867672948389</c:v>
                </c:pt>
                <c:pt idx="1121">
                  <c:v>77.256174685312587</c:v>
                </c:pt>
                <c:pt idx="1122">
                  <c:v>76.853174873956746</c:v>
                </c:pt>
                <c:pt idx="1123">
                  <c:v>76.449868005102772</c:v>
                </c:pt>
                <c:pt idx="1124">
                  <c:v>76.046253844794464</c:v>
                </c:pt>
                <c:pt idx="1125">
                  <c:v>75.642332158897347</c:v>
                </c:pt>
                <c:pt idx="1126">
                  <c:v>75.238102713098584</c:v>
                </c:pt>
                <c:pt idx="1127">
                  <c:v>74.833565272906753</c:v>
                </c:pt>
                <c:pt idx="1128">
                  <c:v>74.428719603651828</c:v>
                </c:pt>
                <c:pt idx="1129">
                  <c:v>74.02356547048494</c:v>
                </c:pt>
                <c:pt idx="1130">
                  <c:v>73.618102638378303</c:v>
                </c:pt>
                <c:pt idx="1131">
                  <c:v>73.212330872125037</c:v>
                </c:pt>
                <c:pt idx="1132">
                  <c:v>72.806249936339057</c:v>
                </c:pt>
                <c:pt idx="1133">
                  <c:v>72.399859595454942</c:v>
                </c:pt>
                <c:pt idx="1134">
                  <c:v>71.993159613727798</c:v>
                </c:pt>
                <c:pt idx="1135">
                  <c:v>71.586149755233066</c:v>
                </c:pt>
                <c:pt idx="1136">
                  <c:v>71.178829783866448</c:v>
                </c:pt>
                <c:pt idx="1137">
                  <c:v>70.771199463343791</c:v>
                </c:pt>
                <c:pt idx="1138">
                  <c:v>70.363258557200851</c:v>
                </c:pt>
                <c:pt idx="1139">
                  <c:v>69.955006828793245</c:v>
                </c:pt>
                <c:pt idx="1140">
                  <c:v>69.546444041296283</c:v>
                </c:pt>
                <c:pt idx="1141">
                  <c:v>69.137569957704827</c:v>
                </c:pt>
                <c:pt idx="1142">
                  <c:v>68.728384340833145</c:v>
                </c:pt>
                <c:pt idx="1143">
                  <c:v>68.318886953314831</c:v>
                </c:pt>
                <c:pt idx="1144">
                  <c:v>67.909077557602558</c:v>
                </c:pt>
                <c:pt idx="1145">
                  <c:v>67.498955915968054</c:v>
                </c:pt>
                <c:pt idx="1146">
                  <c:v>67.088521790501872</c:v>
                </c:pt>
                <c:pt idx="1147">
                  <c:v>66.677774943113363</c:v>
                </c:pt>
                <c:pt idx="1148">
                  <c:v>66.266715135530404</c:v>
                </c:pt>
                <c:pt idx="1149">
                  <c:v>65.855342129299345</c:v>
                </c:pt>
                <c:pt idx="1150">
                  <c:v>65.443655685784876</c:v>
                </c:pt>
                <c:pt idx="1151">
                  <c:v>65.031655566169832</c:v>
                </c:pt>
                <c:pt idx="1152">
                  <c:v>64.619341531455078</c:v>
                </c:pt>
                <c:pt idx="1153">
                  <c:v>64.206713342459423</c:v>
                </c:pt>
                <c:pt idx="1154">
                  <c:v>63.793770759819402</c:v>
                </c:pt>
                <c:pt idx="1155">
                  <c:v>63.380513543989181</c:v>
                </c:pt>
                <c:pt idx="1156">
                  <c:v>62.966941455240409</c:v>
                </c:pt>
                <c:pt idx="1157">
                  <c:v>62.553054253662076</c:v>
                </c:pt>
                <c:pt idx="1158">
                  <c:v>62.138851699160384</c:v>
                </c:pt>
                <c:pt idx="1159">
                  <c:v>61.724333551458599</c:v>
                </c:pt>
                <c:pt idx="1160">
                  <c:v>61.309499570096897</c:v>
                </c:pt>
                <c:pt idx="1161">
                  <c:v>60.894349514432271</c:v>
                </c:pt>
                <c:pt idx="1162">
                  <c:v>60.478883143638342</c:v>
                </c:pt>
                <c:pt idx="1163">
                  <c:v>60.063100216705223</c:v>
                </c:pt>
                <c:pt idx="1164">
                  <c:v>59.647000492439425</c:v>
                </c:pt>
                <c:pt idx="1165">
                  <c:v>59.230583729463667</c:v>
                </c:pt>
                <c:pt idx="1166">
                  <c:v>58.813849686216756</c:v>
                </c:pt>
                <c:pt idx="1167">
                  <c:v>58.396798120953463</c:v>
                </c:pt>
                <c:pt idx="1168">
                  <c:v>57.979428791744361</c:v>
                </c:pt>
                <c:pt idx="1169">
                  <c:v>57.561741456475673</c:v>
                </c:pt>
                <c:pt idx="1170">
                  <c:v>57.143735872849156</c:v>
                </c:pt>
                <c:pt idx="1171">
                  <c:v>56.725411798381955</c:v>
                </c:pt>
                <c:pt idx="1172">
                  <c:v>56.306768990406468</c:v>
                </c:pt>
                <c:pt idx="1173">
                  <c:v>55.887807206070178</c:v>
                </c:pt>
                <c:pt idx="1174">
                  <c:v>55.468526202335561</c:v>
                </c:pt>
                <c:pt idx="1175">
                  <c:v>55.048925735979878</c:v>
                </c:pt>
                <c:pt idx="1176">
                  <c:v>54.629005563595115</c:v>
                </c:pt>
                <c:pt idx="1177">
                  <c:v>54.208765441587758</c:v>
                </c:pt>
                <c:pt idx="1178">
                  <c:v>53.788205126178717</c:v>
                </c:pt>
                <c:pt idx="1179">
                  <c:v>53.367324373403143</c:v>
                </c:pt>
                <c:pt idx="1180">
                  <c:v>52.946122939110317</c:v>
                </c:pt>
                <c:pt idx="1181">
                  <c:v>52.524600578963486</c:v>
                </c:pt>
                <c:pt idx="1182">
                  <c:v>52.102757048439742</c:v>
                </c:pt>
                <c:pt idx="1183">
                  <c:v>51.680592102829856</c:v>
                </c:pt>
                <c:pt idx="1184">
                  <c:v>51.258105497238134</c:v>
                </c:pt>
                <c:pt idx="1185">
                  <c:v>50.835296986582314</c:v>
                </c:pt>
                <c:pt idx="1186">
                  <c:v>50.41216632559339</c:v>
                </c:pt>
                <c:pt idx="1187">
                  <c:v>49.988713268815474</c:v>
                </c:pt>
                <c:pt idx="1188">
                  <c:v>49.564937570605657</c:v>
                </c:pt>
                <c:pt idx="1189">
                  <c:v>49.140838985133882</c:v>
                </c:pt>
                <c:pt idx="1190">
                  <c:v>48.716417266382777</c:v>
                </c:pt>
                <c:pt idx="1191">
                  <c:v>48.291672168147507</c:v>
                </c:pt>
                <c:pt idx="1192">
                  <c:v>47.866603444035668</c:v>
                </c:pt>
                <c:pt idx="1193">
                  <c:v>47.441210847467111</c:v>
                </c:pt>
                <c:pt idx="1194">
                  <c:v>47.015494131673826</c:v>
                </c:pt>
                <c:pt idx="1195">
                  <c:v>46.589453049699756</c:v>
                </c:pt>
                <c:pt idx="1196">
                  <c:v>46.163087354400709</c:v>
                </c:pt>
                <c:pt idx="1197">
                  <c:v>45.736396798444169</c:v>
                </c:pt>
                <c:pt idx="1198">
                  <c:v>45.30938113430917</c:v>
                </c:pt>
                <c:pt idx="1199">
                  <c:v>44.882040114286163</c:v>
                </c:pt>
                <c:pt idx="1200">
                  <c:v>44.454373490476847</c:v>
                </c:pt>
                <c:pt idx="1201">
                  <c:v>44.026381014794062</c:v>
                </c:pt>
                <c:pt idx="1202">
                  <c:v>43.598062438961605</c:v>
                </c:pt>
                <c:pt idx="1203">
                  <c:v>43.169417514514109</c:v>
                </c:pt>
                <c:pt idx="1204">
                  <c:v>42.740445992796886</c:v>
                </c:pt>
                <c:pt idx="1205">
                  <c:v>42.311147624965805</c:v>
                </c:pt>
                <c:pt idx="1206">
                  <c:v>41.881522161987128</c:v>
                </c:pt>
                <c:pt idx="1207">
                  <c:v>41.451569354637371</c:v>
                </c:pt>
                <c:pt idx="1208">
                  <c:v>41.021288953503152</c:v>
                </c:pt>
                <c:pt idx="1209">
                  <c:v>40.590680708981061</c:v>
                </c:pt>
                <c:pt idx="1210">
                  <c:v>40.159744371277505</c:v>
                </c:pt>
                <c:pt idx="1211">
                  <c:v>39.72847969040857</c:v>
                </c:pt>
                <c:pt idx="1212">
                  <c:v>39.296886416199861</c:v>
                </c:pt>
                <c:pt idx="1213">
                  <c:v>38.864964298286388</c:v>
                </c:pt>
                <c:pt idx="1214">
                  <c:v>38.432713086112379</c:v>
                </c:pt>
                <c:pt idx="1215">
                  <c:v>38.000132528931168</c:v>
                </c:pt>
                <c:pt idx="1216">
                  <c:v>37.567222375805031</c:v>
                </c:pt>
                <c:pt idx="1217">
                  <c:v>37.133982375605058</c:v>
                </c:pt>
                <c:pt idx="1218">
                  <c:v>36.700412277010983</c:v>
                </c:pt>
                <c:pt idx="1219">
                  <c:v>36.266511828511057</c:v>
                </c:pt>
                <c:pt idx="1220">
                  <c:v>35.832280778401909</c:v>
                </c:pt>
                <c:pt idx="1221">
                  <c:v>35.39771887478836</c:v>
                </c:pt>
                <c:pt idx="1222">
                  <c:v>34.962825865583333</c:v>
                </c:pt>
                <c:pt idx="1223">
                  <c:v>34.527601498507657</c:v>
                </c:pt>
                <c:pt idx="1224">
                  <c:v>34.092045521089965</c:v>
                </c:pt>
                <c:pt idx="1225">
                  <c:v>33.656157680666496</c:v>
                </c:pt>
                <c:pt idx="1226">
                  <c:v>33.219937724381005</c:v>
                </c:pt>
                <c:pt idx="1227">
                  <c:v>32.783385399184567</c:v>
                </c:pt>
                <c:pt idx="1228">
                  <c:v>32.34650045183546</c:v>
                </c:pt>
                <c:pt idx="1229">
                  <c:v>31.909282628899014</c:v>
                </c:pt>
                <c:pt idx="1230">
                  <c:v>31.471731676747453</c:v>
                </c:pt>
                <c:pt idx="1231">
                  <c:v>31.033847341559753</c:v>
                </c:pt>
                <c:pt idx="1232">
                  <c:v>30.5956293693215</c:v>
                </c:pt>
                <c:pt idx="1233">
                  <c:v>30.157077505824745</c:v>
                </c:pt>
                <c:pt idx="1234">
                  <c:v>29.718191496667842</c:v>
                </c:pt>
                <c:pt idx="1235">
                  <c:v>29.278971087255307</c:v>
                </c:pt>
                <c:pt idx="1236">
                  <c:v>28.839416022797682</c:v>
                </c:pt>
                <c:pt idx="1237">
                  <c:v>28.399526048311369</c:v>
                </c:pt>
                <c:pt idx="1238">
                  <c:v>27.959300908618491</c:v>
                </c:pt>
                <c:pt idx="1239">
                  <c:v>27.51874034834675</c:v>
                </c:pt>
                <c:pt idx="1240">
                  <c:v>27.077844111929259</c:v>
                </c:pt>
                <c:pt idx="1241">
                  <c:v>26.636611943604425</c:v>
                </c:pt>
                <c:pt idx="1242">
                  <c:v>26.195043587415764</c:v>
                </c:pt>
                <c:pt idx="1243">
                  <c:v>25.753138787211793</c:v>
                </c:pt>
                <c:pt idx="1244">
                  <c:v>25.310897286645837</c:v>
                </c:pt>
                <c:pt idx="1245">
                  <c:v>24.868318829175916</c:v>
                </c:pt>
                <c:pt idx="1246">
                  <c:v>24.425403158064579</c:v>
                </c:pt>
                <c:pt idx="1247">
                  <c:v>23.982150016378768</c:v>
                </c:pt>
                <c:pt idx="1248">
                  <c:v>23.538559146989641</c:v>
                </c:pt>
                <c:pt idx="1249">
                  <c:v>23.094630292572454</c:v>
                </c:pt>
                <c:pt idx="1250">
                  <c:v>22.650363195606406</c:v>
                </c:pt>
                <c:pt idx="1251">
                  <c:v>22.205757598374472</c:v>
                </c:pt>
                <c:pt idx="1252">
                  <c:v>21.760813242963266</c:v>
                </c:pt>
                <c:pt idx="1253">
                  <c:v>21.3155298712629</c:v>
                </c:pt>
                <c:pt idx="1254">
                  <c:v>20.869907224966809</c:v>
                </c:pt>
                <c:pt idx="1255">
                  <c:v>20.423945045571635</c:v>
                </c:pt>
                <c:pt idx="1256">
                  <c:v>19.977643074377042</c:v>
                </c:pt>
                <c:pt idx="1257">
                  <c:v>19.531001052485589</c:v>
                </c:pt>
                <c:pt idx="1258">
                  <c:v>19.084018720802579</c:v>
                </c:pt>
                <c:pt idx="1259">
                  <c:v>18.636695820035889</c:v>
                </c:pt>
                <c:pt idx="1260">
                  <c:v>18.18903209069585</c:v>
                </c:pt>
                <c:pt idx="1261">
                  <c:v>17.741027273095071</c:v>
                </c:pt>
                <c:pt idx="1262">
                  <c:v>17.292681107348294</c:v>
                </c:pt>
                <c:pt idx="1263">
                  <c:v>16.843993333372254</c:v>
                </c:pt>
                <c:pt idx="1264">
                  <c:v>16.394963690885518</c:v>
                </c:pt>
                <c:pt idx="1265">
                  <c:v>15.945591919408342</c:v>
                </c:pt>
                <c:pt idx="1266">
                  <c:v>15.495877758262504</c:v>
                </c:pt>
                <c:pt idx="1267">
                  <c:v>15.045820946571174</c:v>
                </c:pt>
                <c:pt idx="1268">
                  <c:v>14.595421223258747</c:v>
                </c:pt>
                <c:pt idx="1269">
                  <c:v>14.144678327050697</c:v>
                </c:pt>
                <c:pt idx="1270">
                  <c:v>13.693591996473423</c:v>
                </c:pt>
                <c:pt idx="1271">
                  <c:v>13.242161969854104</c:v>
                </c:pt>
                <c:pt idx="1272">
                  <c:v>12.790387985320542</c:v>
                </c:pt>
                <c:pt idx="1273">
                  <c:v>12.338269780801012</c:v>
                </c:pt>
                <c:pt idx="1274">
                  <c:v>11.885807094024104</c:v>
                </c:pt>
                <c:pt idx="1275">
                  <c:v>11.432999662518577</c:v>
                </c:pt>
                <c:pt idx="1276">
                  <c:v>10.979847223613209</c:v>
                </c:pt>
                <c:pt idx="1277">
                  <c:v>10.526349514436637</c:v>
                </c:pt>
                <c:pt idx="1278">
                  <c:v>10.072506271917211</c:v>
                </c:pt>
                <c:pt idx="1279">
                  <c:v>9.6183172327828377</c:v>
                </c:pt>
                <c:pt idx="1280">
                  <c:v>9.1637821335608294</c:v>
                </c:pt>
                <c:pt idx="1281">
                  <c:v>8.7089007105777529</c:v>
                </c:pt>
                <c:pt idx="1282">
                  <c:v>8.2536726999592691</c:v>
                </c:pt>
                <c:pt idx="1283">
                  <c:v>7.7980978376299888</c:v>
                </c:pt>
                <c:pt idx="1284">
                  <c:v>7.3421758593133175</c:v>
                </c:pt>
                <c:pt idx="1285">
                  <c:v>6.8859065005312967</c:v>
                </c:pt>
                <c:pt idx="1286">
                  <c:v>6.4292894966044569</c:v>
                </c:pt>
                <c:pt idx="1287">
                  <c:v>5.9723245826516607</c:v>
                </c:pt>
                <c:pt idx="1288">
                  <c:v>5.5150114935899497</c:v>
                </c:pt>
                <c:pt idx="1289">
                  <c:v>5.0573499641343913</c:v>
                </c:pt>
                <c:pt idx="1290">
                  <c:v>4.5993397287979247</c:v>
                </c:pt>
                <c:pt idx="1291">
                  <c:v>4.1409805218912057</c:v>
                </c:pt>
                <c:pt idx="1292">
                  <c:v>3.682272077522454</c:v>
                </c:pt>
                <c:pt idx="1293">
                  <c:v>3.2232141295972982</c:v>
                </c:pt>
                <c:pt idx="1294">
                  <c:v>2.763806411818623</c:v>
                </c:pt>
                <c:pt idx="1295">
                  <c:v>2.3040486576864114</c:v>
                </c:pt>
                <c:pt idx="1296">
                  <c:v>1.8439406004975942</c:v>
                </c:pt>
                <c:pt idx="1297">
                  <c:v>1.3834819733458916</c:v>
                </c:pt>
                <c:pt idx="1298">
                  <c:v>0.92267250912166099</c:v>
                </c:pt>
                <c:pt idx="1299">
                  <c:v>0.46151194051174044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4-43EC-BC71-5AEFBD17FD85}"/>
            </c:ext>
          </c:extLst>
        </c:ser>
        <c:ser>
          <c:idx val="2"/>
          <c:order val="2"/>
          <c:tx>
            <c:v>Payments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[0]!payments</c:f>
              <c:numCache>
                <c:formatCode>"$"#,##0.00</c:formatCode>
                <c:ptCount val="1301"/>
                <c:pt idx="0">
                  <c:v>606.17616179534764</c:v>
                </c:pt>
                <c:pt idx="1">
                  <c:v>606.17616179534764</c:v>
                </c:pt>
                <c:pt idx="2">
                  <c:v>606.17616179534764</c:v>
                </c:pt>
                <c:pt idx="3">
                  <c:v>606.17616179534764</c:v>
                </c:pt>
                <c:pt idx="4">
                  <c:v>606.17616179534764</c:v>
                </c:pt>
                <c:pt idx="5">
                  <c:v>606.17616179534764</c:v>
                </c:pt>
                <c:pt idx="6">
                  <c:v>606.17616179534764</c:v>
                </c:pt>
                <c:pt idx="7">
                  <c:v>606.17616179534764</c:v>
                </c:pt>
                <c:pt idx="8">
                  <c:v>606.17616179534764</c:v>
                </c:pt>
                <c:pt idx="9">
                  <c:v>606.17616179534764</c:v>
                </c:pt>
                <c:pt idx="10">
                  <c:v>606.17616179534764</c:v>
                </c:pt>
                <c:pt idx="11">
                  <c:v>606.17616179534764</c:v>
                </c:pt>
                <c:pt idx="12">
                  <c:v>606.17616179534764</c:v>
                </c:pt>
                <c:pt idx="13">
                  <c:v>606.17616179534764</c:v>
                </c:pt>
                <c:pt idx="14">
                  <c:v>606.17616179534764</c:v>
                </c:pt>
                <c:pt idx="15">
                  <c:v>606.17616179534764</c:v>
                </c:pt>
                <c:pt idx="16">
                  <c:v>606.17616179534764</c:v>
                </c:pt>
                <c:pt idx="17">
                  <c:v>606.17616179534764</c:v>
                </c:pt>
                <c:pt idx="18">
                  <c:v>606.17616179534764</c:v>
                </c:pt>
                <c:pt idx="19">
                  <c:v>606.17616179534764</c:v>
                </c:pt>
                <c:pt idx="20">
                  <c:v>606.17616179534764</c:v>
                </c:pt>
                <c:pt idx="21">
                  <c:v>606.17616179534764</c:v>
                </c:pt>
                <c:pt idx="22">
                  <c:v>606.17616179534764</c:v>
                </c:pt>
                <c:pt idx="23">
                  <c:v>606.17616179534764</c:v>
                </c:pt>
                <c:pt idx="24">
                  <c:v>606.17616179534764</c:v>
                </c:pt>
                <c:pt idx="25">
                  <c:v>606.17616179534764</c:v>
                </c:pt>
                <c:pt idx="26">
                  <c:v>606.17616179534764</c:v>
                </c:pt>
                <c:pt idx="27">
                  <c:v>606.17616179534764</c:v>
                </c:pt>
                <c:pt idx="28">
                  <c:v>606.17616179534764</c:v>
                </c:pt>
                <c:pt idx="29">
                  <c:v>606.17616179534764</c:v>
                </c:pt>
                <c:pt idx="30">
                  <c:v>606.17616179534764</c:v>
                </c:pt>
                <c:pt idx="31">
                  <c:v>606.17616179534764</c:v>
                </c:pt>
                <c:pt idx="32">
                  <c:v>606.17616179534764</c:v>
                </c:pt>
                <c:pt idx="33">
                  <c:v>606.17616179534764</c:v>
                </c:pt>
                <c:pt idx="34">
                  <c:v>606.17616179534764</c:v>
                </c:pt>
                <c:pt idx="35">
                  <c:v>606.17616179534764</c:v>
                </c:pt>
                <c:pt idx="36">
                  <c:v>606.17616179534764</c:v>
                </c:pt>
                <c:pt idx="37">
                  <c:v>606.17616179534764</c:v>
                </c:pt>
                <c:pt idx="38">
                  <c:v>606.17616179534764</c:v>
                </c:pt>
                <c:pt idx="39">
                  <c:v>606.17616179534764</c:v>
                </c:pt>
                <c:pt idx="40">
                  <c:v>606.17616179534764</c:v>
                </c:pt>
                <c:pt idx="41">
                  <c:v>606.17616179534764</c:v>
                </c:pt>
                <c:pt idx="42">
                  <c:v>606.17616179534764</c:v>
                </c:pt>
                <c:pt idx="43">
                  <c:v>606.17616179534764</c:v>
                </c:pt>
                <c:pt idx="44">
                  <c:v>606.17616179534764</c:v>
                </c:pt>
                <c:pt idx="45">
                  <c:v>606.17616179534764</c:v>
                </c:pt>
                <c:pt idx="46">
                  <c:v>606.17616179534764</c:v>
                </c:pt>
                <c:pt idx="47">
                  <c:v>606.17616179534764</c:v>
                </c:pt>
                <c:pt idx="48">
                  <c:v>606.17616179534764</c:v>
                </c:pt>
                <c:pt idx="49">
                  <c:v>606.17616179534764</c:v>
                </c:pt>
                <c:pt idx="50">
                  <c:v>606.17616179534764</c:v>
                </c:pt>
                <c:pt idx="51">
                  <c:v>606.17616179534764</c:v>
                </c:pt>
                <c:pt idx="52">
                  <c:v>606.17616179534764</c:v>
                </c:pt>
                <c:pt idx="53">
                  <c:v>606.17616179534764</c:v>
                </c:pt>
                <c:pt idx="54">
                  <c:v>606.17616179534764</c:v>
                </c:pt>
                <c:pt idx="55">
                  <c:v>606.17616179534764</c:v>
                </c:pt>
                <c:pt idx="56">
                  <c:v>606.17616179534764</c:v>
                </c:pt>
                <c:pt idx="57">
                  <c:v>606.17616179534764</c:v>
                </c:pt>
                <c:pt idx="58">
                  <c:v>606.17616179534764</c:v>
                </c:pt>
                <c:pt idx="59">
                  <c:v>606.17616179534764</c:v>
                </c:pt>
                <c:pt idx="60">
                  <c:v>606.17616179534764</c:v>
                </c:pt>
                <c:pt idx="61">
                  <c:v>606.17616179534764</c:v>
                </c:pt>
                <c:pt idx="62">
                  <c:v>606.17616179534764</c:v>
                </c:pt>
                <c:pt idx="63">
                  <c:v>606.17616179534764</c:v>
                </c:pt>
                <c:pt idx="64">
                  <c:v>606.17616179534764</c:v>
                </c:pt>
                <c:pt idx="65">
                  <c:v>606.17616179534764</c:v>
                </c:pt>
                <c:pt idx="66">
                  <c:v>606.17616179534764</c:v>
                </c:pt>
                <c:pt idx="67">
                  <c:v>606.17616179534764</c:v>
                </c:pt>
                <c:pt idx="68">
                  <c:v>606.17616179534764</c:v>
                </c:pt>
                <c:pt idx="69">
                  <c:v>606.17616179534764</c:v>
                </c:pt>
                <c:pt idx="70">
                  <c:v>606.17616179534764</c:v>
                </c:pt>
                <c:pt idx="71">
                  <c:v>606.17616179534764</c:v>
                </c:pt>
                <c:pt idx="72">
                  <c:v>606.17616179534764</c:v>
                </c:pt>
                <c:pt idx="73">
                  <c:v>606.17616179534764</c:v>
                </c:pt>
                <c:pt idx="74">
                  <c:v>606.17616179534764</c:v>
                </c:pt>
                <c:pt idx="75">
                  <c:v>606.17616179534764</c:v>
                </c:pt>
                <c:pt idx="76">
                  <c:v>606.17616179534764</c:v>
                </c:pt>
                <c:pt idx="77">
                  <c:v>606.17616179534764</c:v>
                </c:pt>
                <c:pt idx="78">
                  <c:v>606.17616179534764</c:v>
                </c:pt>
                <c:pt idx="79">
                  <c:v>606.17616179534764</c:v>
                </c:pt>
                <c:pt idx="80">
                  <c:v>606.17616179534764</c:v>
                </c:pt>
                <c:pt idx="81">
                  <c:v>606.17616179534764</c:v>
                </c:pt>
                <c:pt idx="82">
                  <c:v>606.17616179534764</c:v>
                </c:pt>
                <c:pt idx="83">
                  <c:v>606.17616179534764</c:v>
                </c:pt>
                <c:pt idx="84">
                  <c:v>606.17616179534764</c:v>
                </c:pt>
                <c:pt idx="85">
                  <c:v>606.17616179534764</c:v>
                </c:pt>
                <c:pt idx="86">
                  <c:v>606.17616179534764</c:v>
                </c:pt>
                <c:pt idx="87">
                  <c:v>606.17616179534764</c:v>
                </c:pt>
                <c:pt idx="88">
                  <c:v>606.17616179534764</c:v>
                </c:pt>
                <c:pt idx="89">
                  <c:v>606.17616179534764</c:v>
                </c:pt>
                <c:pt idx="90">
                  <c:v>606.17616179534764</c:v>
                </c:pt>
                <c:pt idx="91">
                  <c:v>606.17616179534764</c:v>
                </c:pt>
                <c:pt idx="92">
                  <c:v>606.17616179534764</c:v>
                </c:pt>
                <c:pt idx="93">
                  <c:v>606.17616179534764</c:v>
                </c:pt>
                <c:pt idx="94">
                  <c:v>606.17616179534764</c:v>
                </c:pt>
                <c:pt idx="95">
                  <c:v>606.17616179534764</c:v>
                </c:pt>
                <c:pt idx="96">
                  <c:v>606.17616179534764</c:v>
                </c:pt>
                <c:pt idx="97">
                  <c:v>606.17616179534764</c:v>
                </c:pt>
                <c:pt idx="98">
                  <c:v>606.17616179534764</c:v>
                </c:pt>
                <c:pt idx="99">
                  <c:v>606.17616179534764</c:v>
                </c:pt>
                <c:pt idx="100">
                  <c:v>606.17616179534764</c:v>
                </c:pt>
                <c:pt idx="101">
                  <c:v>606.17616179534764</c:v>
                </c:pt>
                <c:pt idx="102">
                  <c:v>606.17616179534764</c:v>
                </c:pt>
                <c:pt idx="103">
                  <c:v>606.17616179534764</c:v>
                </c:pt>
                <c:pt idx="104">
                  <c:v>606.17616179534764</c:v>
                </c:pt>
                <c:pt idx="105">
                  <c:v>606.17616179534764</c:v>
                </c:pt>
                <c:pt idx="106">
                  <c:v>606.17616179534764</c:v>
                </c:pt>
                <c:pt idx="107">
                  <c:v>606.17616179534764</c:v>
                </c:pt>
                <c:pt idx="108">
                  <c:v>606.17616179534764</c:v>
                </c:pt>
                <c:pt idx="109">
                  <c:v>606.17616179534764</c:v>
                </c:pt>
                <c:pt idx="110">
                  <c:v>606.17616179534764</c:v>
                </c:pt>
                <c:pt idx="111">
                  <c:v>606.17616179534764</c:v>
                </c:pt>
                <c:pt idx="112">
                  <c:v>606.17616179534764</c:v>
                </c:pt>
                <c:pt idx="113">
                  <c:v>606.17616179534764</c:v>
                </c:pt>
                <c:pt idx="114">
                  <c:v>606.17616179534764</c:v>
                </c:pt>
                <c:pt idx="115">
                  <c:v>606.17616179534764</c:v>
                </c:pt>
                <c:pt idx="116">
                  <c:v>606.17616179534764</c:v>
                </c:pt>
                <c:pt idx="117">
                  <c:v>606.17616179534764</c:v>
                </c:pt>
                <c:pt idx="118">
                  <c:v>606.17616179534764</c:v>
                </c:pt>
                <c:pt idx="119">
                  <c:v>606.17616179534764</c:v>
                </c:pt>
                <c:pt idx="120">
                  <c:v>606.17616179534764</c:v>
                </c:pt>
                <c:pt idx="121">
                  <c:v>606.17616179534764</c:v>
                </c:pt>
                <c:pt idx="122">
                  <c:v>606.17616179534764</c:v>
                </c:pt>
                <c:pt idx="123">
                  <c:v>606.17616179534764</c:v>
                </c:pt>
                <c:pt idx="124">
                  <c:v>606.17616179534764</c:v>
                </c:pt>
                <c:pt idx="125">
                  <c:v>606.17616179534764</c:v>
                </c:pt>
                <c:pt idx="126">
                  <c:v>606.17616179534764</c:v>
                </c:pt>
                <c:pt idx="127">
                  <c:v>606.17616179534764</c:v>
                </c:pt>
                <c:pt idx="128">
                  <c:v>606.17616179534764</c:v>
                </c:pt>
                <c:pt idx="129">
                  <c:v>606.17616179534764</c:v>
                </c:pt>
                <c:pt idx="130">
                  <c:v>606.17616179534764</c:v>
                </c:pt>
                <c:pt idx="131">
                  <c:v>606.17616179534764</c:v>
                </c:pt>
                <c:pt idx="132">
                  <c:v>606.17616179534764</c:v>
                </c:pt>
                <c:pt idx="133">
                  <c:v>606.17616179534764</c:v>
                </c:pt>
                <c:pt idx="134">
                  <c:v>606.17616179534764</c:v>
                </c:pt>
                <c:pt idx="135">
                  <c:v>606.17616179534764</c:v>
                </c:pt>
                <c:pt idx="136">
                  <c:v>606.17616179534764</c:v>
                </c:pt>
                <c:pt idx="137">
                  <c:v>606.17616179534764</c:v>
                </c:pt>
                <c:pt idx="138">
                  <c:v>606.17616179534764</c:v>
                </c:pt>
                <c:pt idx="139">
                  <c:v>606.17616179534764</c:v>
                </c:pt>
                <c:pt idx="140">
                  <c:v>606.17616179534764</c:v>
                </c:pt>
                <c:pt idx="141">
                  <c:v>606.17616179534764</c:v>
                </c:pt>
                <c:pt idx="142">
                  <c:v>606.17616179534764</c:v>
                </c:pt>
                <c:pt idx="143">
                  <c:v>606.17616179534764</c:v>
                </c:pt>
                <c:pt idx="144">
                  <c:v>606.17616179534764</c:v>
                </c:pt>
                <c:pt idx="145">
                  <c:v>606.17616179534764</c:v>
                </c:pt>
                <c:pt idx="146">
                  <c:v>606.17616179534764</c:v>
                </c:pt>
                <c:pt idx="147">
                  <c:v>606.17616179534764</c:v>
                </c:pt>
                <c:pt idx="148">
                  <c:v>606.17616179534764</c:v>
                </c:pt>
                <c:pt idx="149">
                  <c:v>606.17616179534764</c:v>
                </c:pt>
                <c:pt idx="150">
                  <c:v>606.17616179534764</c:v>
                </c:pt>
                <c:pt idx="151">
                  <c:v>606.17616179534764</c:v>
                </c:pt>
                <c:pt idx="152">
                  <c:v>606.17616179534764</c:v>
                </c:pt>
                <c:pt idx="153">
                  <c:v>606.17616179534764</c:v>
                </c:pt>
                <c:pt idx="154">
                  <c:v>606.17616179534764</c:v>
                </c:pt>
                <c:pt idx="155">
                  <c:v>606.17616179534764</c:v>
                </c:pt>
                <c:pt idx="156">
                  <c:v>606.17616179534764</c:v>
                </c:pt>
                <c:pt idx="157">
                  <c:v>606.17616179534764</c:v>
                </c:pt>
                <c:pt idx="158">
                  <c:v>606.17616179534764</c:v>
                </c:pt>
                <c:pt idx="159">
                  <c:v>606.17616179534764</c:v>
                </c:pt>
                <c:pt idx="160">
                  <c:v>606.17616179534764</c:v>
                </c:pt>
                <c:pt idx="161">
                  <c:v>606.17616179534764</c:v>
                </c:pt>
                <c:pt idx="162">
                  <c:v>606.17616179534764</c:v>
                </c:pt>
                <c:pt idx="163">
                  <c:v>606.17616179534764</c:v>
                </c:pt>
                <c:pt idx="164">
                  <c:v>606.17616179534764</c:v>
                </c:pt>
                <c:pt idx="165">
                  <c:v>606.17616179534764</c:v>
                </c:pt>
                <c:pt idx="166">
                  <c:v>606.17616179534764</c:v>
                </c:pt>
                <c:pt idx="167">
                  <c:v>606.17616179534764</c:v>
                </c:pt>
                <c:pt idx="168">
                  <c:v>606.17616179534764</c:v>
                </c:pt>
                <c:pt idx="169">
                  <c:v>606.17616179534764</c:v>
                </c:pt>
                <c:pt idx="170">
                  <c:v>606.17616179534764</c:v>
                </c:pt>
                <c:pt idx="171">
                  <c:v>606.17616179534764</c:v>
                </c:pt>
                <c:pt idx="172">
                  <c:v>606.17616179534764</c:v>
                </c:pt>
                <c:pt idx="173">
                  <c:v>606.17616179534764</c:v>
                </c:pt>
                <c:pt idx="174">
                  <c:v>606.17616179534764</c:v>
                </c:pt>
                <c:pt idx="175">
                  <c:v>606.17616179534764</c:v>
                </c:pt>
                <c:pt idx="176">
                  <c:v>606.17616179534764</c:v>
                </c:pt>
                <c:pt idx="177">
                  <c:v>606.17616179534764</c:v>
                </c:pt>
                <c:pt idx="178">
                  <c:v>606.17616179534764</c:v>
                </c:pt>
                <c:pt idx="179">
                  <c:v>606.17616179534764</c:v>
                </c:pt>
                <c:pt idx="180">
                  <c:v>606.17616179534764</c:v>
                </c:pt>
                <c:pt idx="181">
                  <c:v>606.17616179534764</c:v>
                </c:pt>
                <c:pt idx="182">
                  <c:v>606.17616179534764</c:v>
                </c:pt>
                <c:pt idx="183">
                  <c:v>606.17616179534764</c:v>
                </c:pt>
                <c:pt idx="184">
                  <c:v>606.17616179534764</c:v>
                </c:pt>
                <c:pt idx="185">
                  <c:v>606.17616179534764</c:v>
                </c:pt>
                <c:pt idx="186">
                  <c:v>606.17616179534764</c:v>
                </c:pt>
                <c:pt idx="187">
                  <c:v>606.17616179534764</c:v>
                </c:pt>
                <c:pt idx="188">
                  <c:v>606.17616179534764</c:v>
                </c:pt>
                <c:pt idx="189">
                  <c:v>606.17616179534764</c:v>
                </c:pt>
                <c:pt idx="190">
                  <c:v>606.17616179534764</c:v>
                </c:pt>
                <c:pt idx="191">
                  <c:v>606.17616179534764</c:v>
                </c:pt>
                <c:pt idx="192">
                  <c:v>606.17616179534764</c:v>
                </c:pt>
                <c:pt idx="193">
                  <c:v>606.17616179534764</c:v>
                </c:pt>
                <c:pt idx="194">
                  <c:v>606.17616179534764</c:v>
                </c:pt>
                <c:pt idx="195">
                  <c:v>606.17616179534764</c:v>
                </c:pt>
                <c:pt idx="196">
                  <c:v>606.17616179534764</c:v>
                </c:pt>
                <c:pt idx="197">
                  <c:v>606.17616179534764</c:v>
                </c:pt>
                <c:pt idx="198">
                  <c:v>606.17616179534764</c:v>
                </c:pt>
                <c:pt idx="199">
                  <c:v>606.17616179534764</c:v>
                </c:pt>
                <c:pt idx="200">
                  <c:v>606.17616179534764</c:v>
                </c:pt>
                <c:pt idx="201">
                  <c:v>606.17616179534764</c:v>
                </c:pt>
                <c:pt idx="202">
                  <c:v>606.17616179534764</c:v>
                </c:pt>
                <c:pt idx="203">
                  <c:v>606.17616179534764</c:v>
                </c:pt>
                <c:pt idx="204">
                  <c:v>606.17616179534764</c:v>
                </c:pt>
                <c:pt idx="205">
                  <c:v>606.17616179534764</c:v>
                </c:pt>
                <c:pt idx="206">
                  <c:v>606.17616179534764</c:v>
                </c:pt>
                <c:pt idx="207">
                  <c:v>606.17616179534764</c:v>
                </c:pt>
                <c:pt idx="208">
                  <c:v>606.17616179534764</c:v>
                </c:pt>
                <c:pt idx="209">
                  <c:v>606.17616179534764</c:v>
                </c:pt>
                <c:pt idx="210">
                  <c:v>606.17616179534764</c:v>
                </c:pt>
                <c:pt idx="211">
                  <c:v>606.17616179534764</c:v>
                </c:pt>
                <c:pt idx="212">
                  <c:v>606.17616179534764</c:v>
                </c:pt>
                <c:pt idx="213">
                  <c:v>606.17616179534764</c:v>
                </c:pt>
                <c:pt idx="214">
                  <c:v>606.17616179534764</c:v>
                </c:pt>
                <c:pt idx="215">
                  <c:v>606.17616179534764</c:v>
                </c:pt>
                <c:pt idx="216">
                  <c:v>606.17616179534764</c:v>
                </c:pt>
                <c:pt idx="217">
                  <c:v>606.17616179534764</c:v>
                </c:pt>
                <c:pt idx="218">
                  <c:v>606.17616179534764</c:v>
                </c:pt>
                <c:pt idx="219">
                  <c:v>606.17616179534764</c:v>
                </c:pt>
                <c:pt idx="220">
                  <c:v>606.17616179534764</c:v>
                </c:pt>
                <c:pt idx="221">
                  <c:v>606.17616179534764</c:v>
                </c:pt>
                <c:pt idx="222">
                  <c:v>606.17616179534764</c:v>
                </c:pt>
                <c:pt idx="223">
                  <c:v>606.17616179534764</c:v>
                </c:pt>
                <c:pt idx="224">
                  <c:v>606.17616179534764</c:v>
                </c:pt>
                <c:pt idx="225">
                  <c:v>606.17616179534764</c:v>
                </c:pt>
                <c:pt idx="226">
                  <c:v>606.17616179534764</c:v>
                </c:pt>
                <c:pt idx="227">
                  <c:v>606.17616179534764</c:v>
                </c:pt>
                <c:pt idx="228">
                  <c:v>606.17616179534764</c:v>
                </c:pt>
                <c:pt idx="229">
                  <c:v>606.17616179534764</c:v>
                </c:pt>
                <c:pt idx="230">
                  <c:v>606.17616179534764</c:v>
                </c:pt>
                <c:pt idx="231">
                  <c:v>606.17616179534764</c:v>
                </c:pt>
                <c:pt idx="232">
                  <c:v>606.17616179534764</c:v>
                </c:pt>
                <c:pt idx="233">
                  <c:v>606.17616179534764</c:v>
                </c:pt>
                <c:pt idx="234">
                  <c:v>606.17616179534764</c:v>
                </c:pt>
                <c:pt idx="235">
                  <c:v>606.17616179534764</c:v>
                </c:pt>
                <c:pt idx="236">
                  <c:v>606.17616179534764</c:v>
                </c:pt>
                <c:pt idx="237">
                  <c:v>606.17616179534764</c:v>
                </c:pt>
                <c:pt idx="238">
                  <c:v>606.17616179534764</c:v>
                </c:pt>
                <c:pt idx="239">
                  <c:v>606.17616179534764</c:v>
                </c:pt>
                <c:pt idx="240">
                  <c:v>606.17616179534764</c:v>
                </c:pt>
                <c:pt idx="241">
                  <c:v>606.17616179534764</c:v>
                </c:pt>
                <c:pt idx="242">
                  <c:v>606.17616179534764</c:v>
                </c:pt>
                <c:pt idx="243">
                  <c:v>606.17616179534764</c:v>
                </c:pt>
                <c:pt idx="244">
                  <c:v>606.17616179534764</c:v>
                </c:pt>
                <c:pt idx="245">
                  <c:v>606.17616179534764</c:v>
                </c:pt>
                <c:pt idx="246">
                  <c:v>606.17616179534764</c:v>
                </c:pt>
                <c:pt idx="247">
                  <c:v>606.17616179534764</c:v>
                </c:pt>
                <c:pt idx="248">
                  <c:v>606.17616179534764</c:v>
                </c:pt>
                <c:pt idx="249">
                  <c:v>606.17616179534764</c:v>
                </c:pt>
                <c:pt idx="250">
                  <c:v>606.17616179534764</c:v>
                </c:pt>
                <c:pt idx="251">
                  <c:v>606.17616179534764</c:v>
                </c:pt>
                <c:pt idx="252">
                  <c:v>606.17616179534764</c:v>
                </c:pt>
                <c:pt idx="253">
                  <c:v>606.17616179534764</c:v>
                </c:pt>
                <c:pt idx="254">
                  <c:v>606.17616179534764</c:v>
                </c:pt>
                <c:pt idx="255">
                  <c:v>606.17616179534764</c:v>
                </c:pt>
                <c:pt idx="256">
                  <c:v>606.17616179534764</c:v>
                </c:pt>
                <c:pt idx="257">
                  <c:v>606.17616179534764</c:v>
                </c:pt>
                <c:pt idx="258">
                  <c:v>606.17616179534764</c:v>
                </c:pt>
                <c:pt idx="259">
                  <c:v>606.17616179534764</c:v>
                </c:pt>
                <c:pt idx="260">
                  <c:v>606.17616179534764</c:v>
                </c:pt>
                <c:pt idx="261">
                  <c:v>606.17616179534764</c:v>
                </c:pt>
                <c:pt idx="262">
                  <c:v>606.17616179534764</c:v>
                </c:pt>
                <c:pt idx="263">
                  <c:v>606.17616179534764</c:v>
                </c:pt>
                <c:pt idx="264">
                  <c:v>606.17616179534764</c:v>
                </c:pt>
                <c:pt idx="265">
                  <c:v>606.17616179534764</c:v>
                </c:pt>
                <c:pt idx="266">
                  <c:v>606.17616179534764</c:v>
                </c:pt>
                <c:pt idx="267">
                  <c:v>606.17616179534764</c:v>
                </c:pt>
                <c:pt idx="268">
                  <c:v>606.17616179534764</c:v>
                </c:pt>
                <c:pt idx="269">
                  <c:v>606.17616179534764</c:v>
                </c:pt>
                <c:pt idx="270">
                  <c:v>606.17616179534764</c:v>
                </c:pt>
                <c:pt idx="271">
                  <c:v>606.17616179534764</c:v>
                </c:pt>
                <c:pt idx="272">
                  <c:v>606.17616179534764</c:v>
                </c:pt>
                <c:pt idx="273">
                  <c:v>606.17616179534764</c:v>
                </c:pt>
                <c:pt idx="274">
                  <c:v>606.17616179534764</c:v>
                </c:pt>
                <c:pt idx="275">
                  <c:v>606.17616179534764</c:v>
                </c:pt>
                <c:pt idx="276">
                  <c:v>606.17616179534764</c:v>
                </c:pt>
                <c:pt idx="277">
                  <c:v>606.17616179534764</c:v>
                </c:pt>
                <c:pt idx="278">
                  <c:v>606.17616179534764</c:v>
                </c:pt>
                <c:pt idx="279">
                  <c:v>606.17616179534764</c:v>
                </c:pt>
                <c:pt idx="280">
                  <c:v>606.17616179534764</c:v>
                </c:pt>
                <c:pt idx="281">
                  <c:v>606.17616179534764</c:v>
                </c:pt>
                <c:pt idx="282">
                  <c:v>606.17616179534764</c:v>
                </c:pt>
                <c:pt idx="283">
                  <c:v>606.17616179534764</c:v>
                </c:pt>
                <c:pt idx="284">
                  <c:v>606.17616179534764</c:v>
                </c:pt>
                <c:pt idx="285">
                  <c:v>606.17616179534764</c:v>
                </c:pt>
                <c:pt idx="286">
                  <c:v>606.17616179534764</c:v>
                </c:pt>
                <c:pt idx="287">
                  <c:v>606.17616179534764</c:v>
                </c:pt>
                <c:pt idx="288">
                  <c:v>606.17616179534764</c:v>
                </c:pt>
                <c:pt idx="289">
                  <c:v>606.17616179534764</c:v>
                </c:pt>
                <c:pt idx="290">
                  <c:v>606.17616179534764</c:v>
                </c:pt>
                <c:pt idx="291">
                  <c:v>606.17616179534764</c:v>
                </c:pt>
                <c:pt idx="292">
                  <c:v>606.17616179534764</c:v>
                </c:pt>
                <c:pt idx="293">
                  <c:v>606.17616179534764</c:v>
                </c:pt>
                <c:pt idx="294">
                  <c:v>606.17616179534764</c:v>
                </c:pt>
                <c:pt idx="295">
                  <c:v>606.17616179534764</c:v>
                </c:pt>
                <c:pt idx="296">
                  <c:v>606.17616179534764</c:v>
                </c:pt>
                <c:pt idx="297">
                  <c:v>606.17616179534764</c:v>
                </c:pt>
                <c:pt idx="298">
                  <c:v>606.17616179534764</c:v>
                </c:pt>
                <c:pt idx="299">
                  <c:v>606.17616179534764</c:v>
                </c:pt>
                <c:pt idx="300">
                  <c:v>606.17616179534764</c:v>
                </c:pt>
                <c:pt idx="301">
                  <c:v>606.17616179534764</c:v>
                </c:pt>
                <c:pt idx="302">
                  <c:v>606.17616179534764</c:v>
                </c:pt>
                <c:pt idx="303">
                  <c:v>606.17616179534764</c:v>
                </c:pt>
                <c:pt idx="304">
                  <c:v>606.17616179534764</c:v>
                </c:pt>
                <c:pt idx="305">
                  <c:v>606.17616179534764</c:v>
                </c:pt>
                <c:pt idx="306">
                  <c:v>606.17616179534764</c:v>
                </c:pt>
                <c:pt idx="307">
                  <c:v>606.17616179534764</c:v>
                </c:pt>
                <c:pt idx="308">
                  <c:v>606.17616179534764</c:v>
                </c:pt>
                <c:pt idx="309">
                  <c:v>606.17616179534764</c:v>
                </c:pt>
                <c:pt idx="310">
                  <c:v>606.17616179534764</c:v>
                </c:pt>
                <c:pt idx="311">
                  <c:v>606.17616179534764</c:v>
                </c:pt>
                <c:pt idx="312">
                  <c:v>606.17616179534764</c:v>
                </c:pt>
                <c:pt idx="313">
                  <c:v>606.17616179534764</c:v>
                </c:pt>
                <c:pt idx="314">
                  <c:v>606.17616179534764</c:v>
                </c:pt>
                <c:pt idx="315">
                  <c:v>606.17616179534764</c:v>
                </c:pt>
                <c:pt idx="316">
                  <c:v>606.17616179534764</c:v>
                </c:pt>
                <c:pt idx="317">
                  <c:v>606.17616179534764</c:v>
                </c:pt>
                <c:pt idx="318">
                  <c:v>606.17616179534764</c:v>
                </c:pt>
                <c:pt idx="319">
                  <c:v>606.17616179534764</c:v>
                </c:pt>
                <c:pt idx="320">
                  <c:v>606.17616179534764</c:v>
                </c:pt>
                <c:pt idx="321">
                  <c:v>606.17616179534764</c:v>
                </c:pt>
                <c:pt idx="322">
                  <c:v>606.17616179534764</c:v>
                </c:pt>
                <c:pt idx="323">
                  <c:v>606.17616179534764</c:v>
                </c:pt>
                <c:pt idx="324">
                  <c:v>606.17616179534764</c:v>
                </c:pt>
                <c:pt idx="325">
                  <c:v>606.17616179534764</c:v>
                </c:pt>
                <c:pt idx="326">
                  <c:v>606.17616179534764</c:v>
                </c:pt>
                <c:pt idx="327">
                  <c:v>606.17616179534764</c:v>
                </c:pt>
                <c:pt idx="328">
                  <c:v>606.17616179534764</c:v>
                </c:pt>
                <c:pt idx="329">
                  <c:v>606.17616179534764</c:v>
                </c:pt>
                <c:pt idx="330">
                  <c:v>606.17616179534764</c:v>
                </c:pt>
                <c:pt idx="331">
                  <c:v>606.17616179534764</c:v>
                </c:pt>
                <c:pt idx="332">
                  <c:v>606.17616179534764</c:v>
                </c:pt>
                <c:pt idx="333">
                  <c:v>606.17616179534764</c:v>
                </c:pt>
                <c:pt idx="334">
                  <c:v>606.17616179534764</c:v>
                </c:pt>
                <c:pt idx="335">
                  <c:v>606.17616179534764</c:v>
                </c:pt>
                <c:pt idx="336">
                  <c:v>606.17616179534764</c:v>
                </c:pt>
                <c:pt idx="337">
                  <c:v>606.17616179534764</c:v>
                </c:pt>
                <c:pt idx="338">
                  <c:v>606.17616179534764</c:v>
                </c:pt>
                <c:pt idx="339">
                  <c:v>606.17616179534764</c:v>
                </c:pt>
                <c:pt idx="340">
                  <c:v>606.17616179534764</c:v>
                </c:pt>
                <c:pt idx="341">
                  <c:v>606.17616179534764</c:v>
                </c:pt>
                <c:pt idx="342">
                  <c:v>606.17616179534764</c:v>
                </c:pt>
                <c:pt idx="343">
                  <c:v>606.17616179534764</c:v>
                </c:pt>
                <c:pt idx="344">
                  <c:v>606.17616179534764</c:v>
                </c:pt>
                <c:pt idx="345">
                  <c:v>606.17616179534764</c:v>
                </c:pt>
                <c:pt idx="346">
                  <c:v>606.17616179534764</c:v>
                </c:pt>
                <c:pt idx="347">
                  <c:v>606.17616179534764</c:v>
                </c:pt>
                <c:pt idx="348">
                  <c:v>606.17616179534764</c:v>
                </c:pt>
                <c:pt idx="349">
                  <c:v>606.17616179534764</c:v>
                </c:pt>
                <c:pt idx="350">
                  <c:v>606.17616179534764</c:v>
                </c:pt>
                <c:pt idx="351">
                  <c:v>606.17616179534764</c:v>
                </c:pt>
                <c:pt idx="352">
                  <c:v>606.17616179534764</c:v>
                </c:pt>
                <c:pt idx="353">
                  <c:v>606.17616179534764</c:v>
                </c:pt>
                <c:pt idx="354">
                  <c:v>606.17616179534764</c:v>
                </c:pt>
                <c:pt idx="355">
                  <c:v>606.17616179534764</c:v>
                </c:pt>
                <c:pt idx="356">
                  <c:v>606.17616179534764</c:v>
                </c:pt>
                <c:pt idx="357">
                  <c:v>606.17616179534764</c:v>
                </c:pt>
                <c:pt idx="358">
                  <c:v>606.17616179534764</c:v>
                </c:pt>
                <c:pt idx="359">
                  <c:v>606.17616179534764</c:v>
                </c:pt>
                <c:pt idx="360">
                  <c:v>606.17616179534764</c:v>
                </c:pt>
                <c:pt idx="361">
                  <c:v>606.17616179534764</c:v>
                </c:pt>
                <c:pt idx="362">
                  <c:v>606.17616179534764</c:v>
                </c:pt>
                <c:pt idx="363">
                  <c:v>606.17616179534764</c:v>
                </c:pt>
                <c:pt idx="364">
                  <c:v>606.17616179534764</c:v>
                </c:pt>
                <c:pt idx="365">
                  <c:v>606.17616179534764</c:v>
                </c:pt>
                <c:pt idx="366">
                  <c:v>606.17616179534764</c:v>
                </c:pt>
                <c:pt idx="367">
                  <c:v>606.17616179534764</c:v>
                </c:pt>
                <c:pt idx="368">
                  <c:v>606.17616179534764</c:v>
                </c:pt>
                <c:pt idx="369">
                  <c:v>606.17616179534764</c:v>
                </c:pt>
                <c:pt idx="370">
                  <c:v>606.17616179534764</c:v>
                </c:pt>
                <c:pt idx="371">
                  <c:v>606.17616179534764</c:v>
                </c:pt>
                <c:pt idx="372">
                  <c:v>606.17616179534764</c:v>
                </c:pt>
                <c:pt idx="373">
                  <c:v>606.17616179534764</c:v>
                </c:pt>
                <c:pt idx="374">
                  <c:v>606.17616179534764</c:v>
                </c:pt>
                <c:pt idx="375">
                  <c:v>606.17616179534764</c:v>
                </c:pt>
                <c:pt idx="376">
                  <c:v>606.17616179534764</c:v>
                </c:pt>
                <c:pt idx="377">
                  <c:v>606.17616179534764</c:v>
                </c:pt>
                <c:pt idx="378">
                  <c:v>606.17616179534764</c:v>
                </c:pt>
                <c:pt idx="379">
                  <c:v>606.17616179534764</c:v>
                </c:pt>
                <c:pt idx="380">
                  <c:v>606.17616179534764</c:v>
                </c:pt>
                <c:pt idx="381">
                  <c:v>606.17616179534764</c:v>
                </c:pt>
                <c:pt idx="382">
                  <c:v>606.17616179534764</c:v>
                </c:pt>
                <c:pt idx="383">
                  <c:v>606.17616179534764</c:v>
                </c:pt>
                <c:pt idx="384">
                  <c:v>606.17616179534764</c:v>
                </c:pt>
                <c:pt idx="385">
                  <c:v>606.17616179534764</c:v>
                </c:pt>
                <c:pt idx="386">
                  <c:v>606.17616179534764</c:v>
                </c:pt>
                <c:pt idx="387">
                  <c:v>606.17616179534764</c:v>
                </c:pt>
                <c:pt idx="388">
                  <c:v>606.17616179534764</c:v>
                </c:pt>
                <c:pt idx="389">
                  <c:v>606.17616179534764</c:v>
                </c:pt>
                <c:pt idx="390">
                  <c:v>606.17616179534764</c:v>
                </c:pt>
                <c:pt idx="391">
                  <c:v>606.17616179534764</c:v>
                </c:pt>
                <c:pt idx="392">
                  <c:v>606.17616179534764</c:v>
                </c:pt>
                <c:pt idx="393">
                  <c:v>606.17616179534764</c:v>
                </c:pt>
                <c:pt idx="394">
                  <c:v>606.17616179534764</c:v>
                </c:pt>
                <c:pt idx="395">
                  <c:v>606.17616179534764</c:v>
                </c:pt>
                <c:pt idx="396">
                  <c:v>606.17616179534764</c:v>
                </c:pt>
                <c:pt idx="397">
                  <c:v>606.17616179534764</c:v>
                </c:pt>
                <c:pt idx="398">
                  <c:v>606.17616179534764</c:v>
                </c:pt>
                <c:pt idx="399">
                  <c:v>606.17616179534764</c:v>
                </c:pt>
                <c:pt idx="400">
                  <c:v>606.17616179534764</c:v>
                </c:pt>
                <c:pt idx="401">
                  <c:v>606.17616179534764</c:v>
                </c:pt>
                <c:pt idx="402">
                  <c:v>606.17616179534764</c:v>
                </c:pt>
                <c:pt idx="403">
                  <c:v>606.17616179534764</c:v>
                </c:pt>
                <c:pt idx="404">
                  <c:v>606.17616179534764</c:v>
                </c:pt>
                <c:pt idx="405">
                  <c:v>606.17616179534764</c:v>
                </c:pt>
                <c:pt idx="406">
                  <c:v>606.17616179534764</c:v>
                </c:pt>
                <c:pt idx="407">
                  <c:v>606.17616179534764</c:v>
                </c:pt>
                <c:pt idx="408">
                  <c:v>606.17616179534764</c:v>
                </c:pt>
                <c:pt idx="409">
                  <c:v>606.17616179534764</c:v>
                </c:pt>
                <c:pt idx="410">
                  <c:v>606.17616179534764</c:v>
                </c:pt>
                <c:pt idx="411">
                  <c:v>606.17616179534764</c:v>
                </c:pt>
                <c:pt idx="412">
                  <c:v>606.17616179534764</c:v>
                </c:pt>
                <c:pt idx="413">
                  <c:v>606.17616179534764</c:v>
                </c:pt>
                <c:pt idx="414">
                  <c:v>606.17616179534764</c:v>
                </c:pt>
                <c:pt idx="415">
                  <c:v>606.17616179534764</c:v>
                </c:pt>
                <c:pt idx="416">
                  <c:v>606.17616179534764</c:v>
                </c:pt>
                <c:pt idx="417">
                  <c:v>606.17616179534764</c:v>
                </c:pt>
                <c:pt idx="418">
                  <c:v>606.17616179534764</c:v>
                </c:pt>
                <c:pt idx="419">
                  <c:v>606.17616179534764</c:v>
                </c:pt>
                <c:pt idx="420">
                  <c:v>606.17616179534764</c:v>
                </c:pt>
                <c:pt idx="421">
                  <c:v>606.17616179534764</c:v>
                </c:pt>
                <c:pt idx="422">
                  <c:v>606.17616179534764</c:v>
                </c:pt>
                <c:pt idx="423">
                  <c:v>606.17616179534764</c:v>
                </c:pt>
                <c:pt idx="424">
                  <c:v>606.17616179534764</c:v>
                </c:pt>
                <c:pt idx="425">
                  <c:v>606.17616179534764</c:v>
                </c:pt>
                <c:pt idx="426">
                  <c:v>606.17616179534764</c:v>
                </c:pt>
                <c:pt idx="427">
                  <c:v>606.17616179534764</c:v>
                </c:pt>
                <c:pt idx="428">
                  <c:v>606.17616179534764</c:v>
                </c:pt>
                <c:pt idx="429">
                  <c:v>606.17616179534764</c:v>
                </c:pt>
                <c:pt idx="430">
                  <c:v>606.17616179534764</c:v>
                </c:pt>
                <c:pt idx="431">
                  <c:v>606.17616179534764</c:v>
                </c:pt>
                <c:pt idx="432">
                  <c:v>606.17616179534764</c:v>
                </c:pt>
                <c:pt idx="433">
                  <c:v>606.17616179534764</c:v>
                </c:pt>
                <c:pt idx="434">
                  <c:v>606.17616179534764</c:v>
                </c:pt>
                <c:pt idx="435">
                  <c:v>606.17616179534764</c:v>
                </c:pt>
                <c:pt idx="436">
                  <c:v>606.17616179534764</c:v>
                </c:pt>
                <c:pt idx="437">
                  <c:v>606.17616179534764</c:v>
                </c:pt>
                <c:pt idx="438">
                  <c:v>606.17616179534764</c:v>
                </c:pt>
                <c:pt idx="439">
                  <c:v>606.17616179534764</c:v>
                </c:pt>
                <c:pt idx="440">
                  <c:v>606.17616179534764</c:v>
                </c:pt>
                <c:pt idx="441">
                  <c:v>606.17616179534764</c:v>
                </c:pt>
                <c:pt idx="442">
                  <c:v>606.17616179534764</c:v>
                </c:pt>
                <c:pt idx="443">
                  <c:v>606.17616179534764</c:v>
                </c:pt>
                <c:pt idx="444">
                  <c:v>606.17616179534764</c:v>
                </c:pt>
                <c:pt idx="445">
                  <c:v>606.17616179534764</c:v>
                </c:pt>
                <c:pt idx="446">
                  <c:v>606.17616179534764</c:v>
                </c:pt>
                <c:pt idx="447">
                  <c:v>606.17616179534764</c:v>
                </c:pt>
                <c:pt idx="448">
                  <c:v>606.17616179534764</c:v>
                </c:pt>
                <c:pt idx="449">
                  <c:v>606.17616179534764</c:v>
                </c:pt>
                <c:pt idx="450">
                  <c:v>606.17616179534764</c:v>
                </c:pt>
                <c:pt idx="451">
                  <c:v>606.17616179534764</c:v>
                </c:pt>
                <c:pt idx="452">
                  <c:v>606.17616179534764</c:v>
                </c:pt>
                <c:pt idx="453">
                  <c:v>606.17616179534764</c:v>
                </c:pt>
                <c:pt idx="454">
                  <c:v>606.17616179534764</c:v>
                </c:pt>
                <c:pt idx="455">
                  <c:v>606.17616179534764</c:v>
                </c:pt>
                <c:pt idx="456">
                  <c:v>606.17616179534764</c:v>
                </c:pt>
                <c:pt idx="457">
                  <c:v>606.17616179534764</c:v>
                </c:pt>
                <c:pt idx="458">
                  <c:v>606.17616179534764</c:v>
                </c:pt>
                <c:pt idx="459">
                  <c:v>606.17616179534764</c:v>
                </c:pt>
                <c:pt idx="460">
                  <c:v>606.17616179534764</c:v>
                </c:pt>
                <c:pt idx="461">
                  <c:v>606.17616179534764</c:v>
                </c:pt>
                <c:pt idx="462">
                  <c:v>606.17616179534764</c:v>
                </c:pt>
                <c:pt idx="463">
                  <c:v>606.17616179534764</c:v>
                </c:pt>
                <c:pt idx="464">
                  <c:v>606.17616179534764</c:v>
                </c:pt>
                <c:pt idx="465">
                  <c:v>606.17616179534764</c:v>
                </c:pt>
                <c:pt idx="466">
                  <c:v>606.17616179534764</c:v>
                </c:pt>
                <c:pt idx="467">
                  <c:v>606.17616179534764</c:v>
                </c:pt>
                <c:pt idx="468">
                  <c:v>606.17616179534764</c:v>
                </c:pt>
                <c:pt idx="469">
                  <c:v>606.17616179534764</c:v>
                </c:pt>
                <c:pt idx="470">
                  <c:v>606.17616179534764</c:v>
                </c:pt>
                <c:pt idx="471">
                  <c:v>606.17616179534764</c:v>
                </c:pt>
                <c:pt idx="472">
                  <c:v>606.17616179534764</c:v>
                </c:pt>
                <c:pt idx="473">
                  <c:v>606.17616179534764</c:v>
                </c:pt>
                <c:pt idx="474">
                  <c:v>606.17616179534764</c:v>
                </c:pt>
                <c:pt idx="475">
                  <c:v>606.17616179534764</c:v>
                </c:pt>
                <c:pt idx="476">
                  <c:v>606.17616179534764</c:v>
                </c:pt>
                <c:pt idx="477">
                  <c:v>606.17616179534764</c:v>
                </c:pt>
                <c:pt idx="478">
                  <c:v>606.17616179534764</c:v>
                </c:pt>
                <c:pt idx="479">
                  <c:v>606.17616179534764</c:v>
                </c:pt>
                <c:pt idx="480">
                  <c:v>606.17616179534764</c:v>
                </c:pt>
                <c:pt idx="481">
                  <c:v>606.17616179534764</c:v>
                </c:pt>
                <c:pt idx="482">
                  <c:v>606.17616179534764</c:v>
                </c:pt>
                <c:pt idx="483">
                  <c:v>606.17616179534764</c:v>
                </c:pt>
                <c:pt idx="484">
                  <c:v>606.17616179534764</c:v>
                </c:pt>
                <c:pt idx="485">
                  <c:v>606.17616179534764</c:v>
                </c:pt>
                <c:pt idx="486">
                  <c:v>606.17616179534764</c:v>
                </c:pt>
                <c:pt idx="487">
                  <c:v>606.17616179534764</c:v>
                </c:pt>
                <c:pt idx="488">
                  <c:v>606.17616179534764</c:v>
                </c:pt>
                <c:pt idx="489">
                  <c:v>606.17616179534764</c:v>
                </c:pt>
                <c:pt idx="490">
                  <c:v>606.17616179534764</c:v>
                </c:pt>
                <c:pt idx="491">
                  <c:v>606.17616179534764</c:v>
                </c:pt>
                <c:pt idx="492">
                  <c:v>606.17616179534764</c:v>
                </c:pt>
                <c:pt idx="493">
                  <c:v>606.17616179534764</c:v>
                </c:pt>
                <c:pt idx="494">
                  <c:v>606.17616179534764</c:v>
                </c:pt>
                <c:pt idx="495">
                  <c:v>606.17616179534764</c:v>
                </c:pt>
                <c:pt idx="496">
                  <c:v>606.17616179534764</c:v>
                </c:pt>
                <c:pt idx="497">
                  <c:v>606.17616179534764</c:v>
                </c:pt>
                <c:pt idx="498">
                  <c:v>606.17616179534764</c:v>
                </c:pt>
                <c:pt idx="499">
                  <c:v>606.17616179534764</c:v>
                </c:pt>
                <c:pt idx="500">
                  <c:v>606.17616179534764</c:v>
                </c:pt>
                <c:pt idx="501">
                  <c:v>606.17616179534764</c:v>
                </c:pt>
                <c:pt idx="502">
                  <c:v>606.17616179534764</c:v>
                </c:pt>
                <c:pt idx="503">
                  <c:v>606.17616179534764</c:v>
                </c:pt>
                <c:pt idx="504">
                  <c:v>606.17616179534764</c:v>
                </c:pt>
                <c:pt idx="505">
                  <c:v>606.17616179534764</c:v>
                </c:pt>
                <c:pt idx="506">
                  <c:v>606.17616179534764</c:v>
                </c:pt>
                <c:pt idx="507">
                  <c:v>606.17616179534764</c:v>
                </c:pt>
                <c:pt idx="508">
                  <c:v>606.17616179534764</c:v>
                </c:pt>
                <c:pt idx="509">
                  <c:v>606.17616179534764</c:v>
                </c:pt>
                <c:pt idx="510">
                  <c:v>606.17616179534764</c:v>
                </c:pt>
                <c:pt idx="511">
                  <c:v>606.17616179534764</c:v>
                </c:pt>
                <c:pt idx="512">
                  <c:v>606.17616179534764</c:v>
                </c:pt>
                <c:pt idx="513">
                  <c:v>606.17616179534764</c:v>
                </c:pt>
                <c:pt idx="514">
                  <c:v>606.17616179534764</c:v>
                </c:pt>
                <c:pt idx="515">
                  <c:v>606.17616179534764</c:v>
                </c:pt>
                <c:pt idx="516">
                  <c:v>606.17616179534764</c:v>
                </c:pt>
                <c:pt idx="517">
                  <c:v>606.17616179534764</c:v>
                </c:pt>
                <c:pt idx="518">
                  <c:v>606.17616179534764</c:v>
                </c:pt>
                <c:pt idx="519">
                  <c:v>606.17616179534764</c:v>
                </c:pt>
                <c:pt idx="520">
                  <c:v>606.17616179534764</c:v>
                </c:pt>
                <c:pt idx="521">
                  <c:v>606.17616179534764</c:v>
                </c:pt>
                <c:pt idx="522">
                  <c:v>606.17616179534764</c:v>
                </c:pt>
                <c:pt idx="523">
                  <c:v>606.17616179534764</c:v>
                </c:pt>
                <c:pt idx="524">
                  <c:v>606.17616179534764</c:v>
                </c:pt>
                <c:pt idx="525">
                  <c:v>606.17616179534764</c:v>
                </c:pt>
                <c:pt idx="526">
                  <c:v>606.17616179534764</c:v>
                </c:pt>
                <c:pt idx="527">
                  <c:v>606.17616179534764</c:v>
                </c:pt>
                <c:pt idx="528">
                  <c:v>606.17616179534764</c:v>
                </c:pt>
                <c:pt idx="529">
                  <c:v>606.17616179534764</c:v>
                </c:pt>
                <c:pt idx="530">
                  <c:v>606.17616179534764</c:v>
                </c:pt>
                <c:pt idx="531">
                  <c:v>606.17616179534764</c:v>
                </c:pt>
                <c:pt idx="532">
                  <c:v>606.17616179534764</c:v>
                </c:pt>
                <c:pt idx="533">
                  <c:v>606.17616179534764</c:v>
                </c:pt>
                <c:pt idx="534">
                  <c:v>606.17616179534764</c:v>
                </c:pt>
                <c:pt idx="535">
                  <c:v>606.17616179534764</c:v>
                </c:pt>
                <c:pt idx="536">
                  <c:v>606.17616179534764</c:v>
                </c:pt>
                <c:pt idx="537">
                  <c:v>606.17616179534764</c:v>
                </c:pt>
                <c:pt idx="538">
                  <c:v>606.17616179534764</c:v>
                </c:pt>
                <c:pt idx="539">
                  <c:v>606.17616179534764</c:v>
                </c:pt>
                <c:pt idx="540">
                  <c:v>606.17616179534764</c:v>
                </c:pt>
                <c:pt idx="541">
                  <c:v>606.17616179534764</c:v>
                </c:pt>
                <c:pt idx="542">
                  <c:v>606.17616179534764</c:v>
                </c:pt>
                <c:pt idx="543">
                  <c:v>606.17616179534764</c:v>
                </c:pt>
                <c:pt idx="544">
                  <c:v>606.17616179534764</c:v>
                </c:pt>
                <c:pt idx="545">
                  <c:v>606.17616179534764</c:v>
                </c:pt>
                <c:pt idx="546">
                  <c:v>606.17616179534764</c:v>
                </c:pt>
                <c:pt idx="547">
                  <c:v>606.17616179534764</c:v>
                </c:pt>
                <c:pt idx="548">
                  <c:v>606.17616179534764</c:v>
                </c:pt>
                <c:pt idx="549">
                  <c:v>606.17616179534764</c:v>
                </c:pt>
                <c:pt idx="550">
                  <c:v>606.17616179534764</c:v>
                </c:pt>
                <c:pt idx="551">
                  <c:v>606.17616179534764</c:v>
                </c:pt>
                <c:pt idx="552">
                  <c:v>606.17616179534764</c:v>
                </c:pt>
                <c:pt idx="553">
                  <c:v>606.17616179534764</c:v>
                </c:pt>
                <c:pt idx="554">
                  <c:v>606.17616179534764</c:v>
                </c:pt>
                <c:pt idx="555">
                  <c:v>606.17616179534764</c:v>
                </c:pt>
                <c:pt idx="556">
                  <c:v>606.17616179534764</c:v>
                </c:pt>
                <c:pt idx="557">
                  <c:v>606.17616179534764</c:v>
                </c:pt>
                <c:pt idx="558">
                  <c:v>606.17616179534764</c:v>
                </c:pt>
                <c:pt idx="559">
                  <c:v>606.17616179534764</c:v>
                </c:pt>
                <c:pt idx="560">
                  <c:v>606.17616179534764</c:v>
                </c:pt>
                <c:pt idx="561">
                  <c:v>606.17616179534764</c:v>
                </c:pt>
                <c:pt idx="562">
                  <c:v>606.17616179534764</c:v>
                </c:pt>
                <c:pt idx="563">
                  <c:v>606.17616179534764</c:v>
                </c:pt>
                <c:pt idx="564">
                  <c:v>606.17616179534764</c:v>
                </c:pt>
                <c:pt idx="565">
                  <c:v>606.17616179534764</c:v>
                </c:pt>
                <c:pt idx="566">
                  <c:v>606.17616179534764</c:v>
                </c:pt>
                <c:pt idx="567">
                  <c:v>606.17616179534764</c:v>
                </c:pt>
                <c:pt idx="568">
                  <c:v>606.17616179534764</c:v>
                </c:pt>
                <c:pt idx="569">
                  <c:v>606.17616179534764</c:v>
                </c:pt>
                <c:pt idx="570">
                  <c:v>606.17616179534764</c:v>
                </c:pt>
                <c:pt idx="571">
                  <c:v>606.17616179534764</c:v>
                </c:pt>
                <c:pt idx="572">
                  <c:v>606.17616179534764</c:v>
                </c:pt>
                <c:pt idx="573">
                  <c:v>606.17616179534764</c:v>
                </c:pt>
                <c:pt idx="574">
                  <c:v>606.17616179534764</c:v>
                </c:pt>
                <c:pt idx="575">
                  <c:v>606.17616179534764</c:v>
                </c:pt>
                <c:pt idx="576">
                  <c:v>606.17616179534764</c:v>
                </c:pt>
                <c:pt idx="577">
                  <c:v>606.17616179534764</c:v>
                </c:pt>
                <c:pt idx="578">
                  <c:v>606.17616179534764</c:v>
                </c:pt>
                <c:pt idx="579">
                  <c:v>606.17616179534764</c:v>
                </c:pt>
                <c:pt idx="580">
                  <c:v>606.17616179534764</c:v>
                </c:pt>
                <c:pt idx="581">
                  <c:v>606.17616179534764</c:v>
                </c:pt>
                <c:pt idx="582">
                  <c:v>606.17616179534764</c:v>
                </c:pt>
                <c:pt idx="583">
                  <c:v>606.17616179534764</c:v>
                </c:pt>
                <c:pt idx="584">
                  <c:v>606.17616179534764</c:v>
                </c:pt>
                <c:pt idx="585">
                  <c:v>606.17616179534764</c:v>
                </c:pt>
                <c:pt idx="586">
                  <c:v>606.17616179534764</c:v>
                </c:pt>
                <c:pt idx="587">
                  <c:v>606.17616179534764</c:v>
                </c:pt>
                <c:pt idx="588">
                  <c:v>606.17616179534764</c:v>
                </c:pt>
                <c:pt idx="589">
                  <c:v>606.17616179534764</c:v>
                </c:pt>
                <c:pt idx="590">
                  <c:v>606.17616179534764</c:v>
                </c:pt>
                <c:pt idx="591">
                  <c:v>606.17616179534764</c:v>
                </c:pt>
                <c:pt idx="592">
                  <c:v>606.17616179534764</c:v>
                </c:pt>
                <c:pt idx="593">
                  <c:v>606.17616179534764</c:v>
                </c:pt>
                <c:pt idx="594">
                  <c:v>606.17616179534764</c:v>
                </c:pt>
                <c:pt idx="595">
                  <c:v>606.17616179534764</c:v>
                </c:pt>
                <c:pt idx="596">
                  <c:v>606.17616179534764</c:v>
                </c:pt>
                <c:pt idx="597">
                  <c:v>606.17616179534764</c:v>
                </c:pt>
                <c:pt idx="598">
                  <c:v>606.17616179534764</c:v>
                </c:pt>
                <c:pt idx="599">
                  <c:v>606.17616179534764</c:v>
                </c:pt>
                <c:pt idx="600">
                  <c:v>606.17616179534764</c:v>
                </c:pt>
                <c:pt idx="601">
                  <c:v>606.17616179534764</c:v>
                </c:pt>
                <c:pt idx="602">
                  <c:v>606.17616179534764</c:v>
                </c:pt>
                <c:pt idx="603">
                  <c:v>606.17616179534764</c:v>
                </c:pt>
                <c:pt idx="604">
                  <c:v>606.17616179534764</c:v>
                </c:pt>
                <c:pt idx="605">
                  <c:v>606.17616179534764</c:v>
                </c:pt>
                <c:pt idx="606">
                  <c:v>606.17616179534764</c:v>
                </c:pt>
                <c:pt idx="607">
                  <c:v>606.17616179534764</c:v>
                </c:pt>
                <c:pt idx="608">
                  <c:v>606.17616179534764</c:v>
                </c:pt>
                <c:pt idx="609">
                  <c:v>606.17616179534764</c:v>
                </c:pt>
                <c:pt idx="610">
                  <c:v>606.17616179534764</c:v>
                </c:pt>
                <c:pt idx="611">
                  <c:v>606.17616179534764</c:v>
                </c:pt>
                <c:pt idx="612">
                  <c:v>606.17616179534764</c:v>
                </c:pt>
                <c:pt idx="613">
                  <c:v>606.17616179534764</c:v>
                </c:pt>
                <c:pt idx="614">
                  <c:v>606.17616179534764</c:v>
                </c:pt>
                <c:pt idx="615">
                  <c:v>606.17616179534764</c:v>
                </c:pt>
                <c:pt idx="616">
                  <c:v>606.17616179534764</c:v>
                </c:pt>
                <c:pt idx="617">
                  <c:v>606.17616179534764</c:v>
                </c:pt>
                <c:pt idx="618">
                  <c:v>606.17616179534764</c:v>
                </c:pt>
                <c:pt idx="619">
                  <c:v>606.17616179534764</c:v>
                </c:pt>
                <c:pt idx="620">
                  <c:v>606.17616179534764</c:v>
                </c:pt>
                <c:pt idx="621">
                  <c:v>606.17616179534764</c:v>
                </c:pt>
                <c:pt idx="622">
                  <c:v>606.17616179534764</c:v>
                </c:pt>
                <c:pt idx="623">
                  <c:v>606.17616179534764</c:v>
                </c:pt>
                <c:pt idx="624">
                  <c:v>606.17616179534764</c:v>
                </c:pt>
                <c:pt idx="625">
                  <c:v>606.17616179534764</c:v>
                </c:pt>
                <c:pt idx="626">
                  <c:v>606.17616179534764</c:v>
                </c:pt>
                <c:pt idx="627">
                  <c:v>606.17616179534764</c:v>
                </c:pt>
                <c:pt idx="628">
                  <c:v>606.17616179534764</c:v>
                </c:pt>
                <c:pt idx="629">
                  <c:v>606.17616179534764</c:v>
                </c:pt>
                <c:pt idx="630">
                  <c:v>606.17616179534764</c:v>
                </c:pt>
                <c:pt idx="631">
                  <c:v>606.17616179534764</c:v>
                </c:pt>
                <c:pt idx="632">
                  <c:v>606.17616179534764</c:v>
                </c:pt>
                <c:pt idx="633">
                  <c:v>606.17616179534764</c:v>
                </c:pt>
                <c:pt idx="634">
                  <c:v>606.17616179534764</c:v>
                </c:pt>
                <c:pt idx="635">
                  <c:v>606.17616179534764</c:v>
                </c:pt>
                <c:pt idx="636">
                  <c:v>606.17616179534764</c:v>
                </c:pt>
                <c:pt idx="637">
                  <c:v>606.17616179534764</c:v>
                </c:pt>
                <c:pt idx="638">
                  <c:v>606.17616179534764</c:v>
                </c:pt>
                <c:pt idx="639">
                  <c:v>606.17616179534764</c:v>
                </c:pt>
                <c:pt idx="640">
                  <c:v>606.17616179534764</c:v>
                </c:pt>
                <c:pt idx="641">
                  <c:v>606.17616179534764</c:v>
                </c:pt>
                <c:pt idx="642">
                  <c:v>606.17616179534764</c:v>
                </c:pt>
                <c:pt idx="643">
                  <c:v>606.17616179534764</c:v>
                </c:pt>
                <c:pt idx="644">
                  <c:v>606.17616179534764</c:v>
                </c:pt>
                <c:pt idx="645">
                  <c:v>606.17616179534764</c:v>
                </c:pt>
                <c:pt idx="646">
                  <c:v>606.17616179534764</c:v>
                </c:pt>
                <c:pt idx="647">
                  <c:v>606.17616179534764</c:v>
                </c:pt>
                <c:pt idx="648">
                  <c:v>606.17616179534764</c:v>
                </c:pt>
                <c:pt idx="649">
                  <c:v>606.17616179534764</c:v>
                </c:pt>
                <c:pt idx="650">
                  <c:v>606.17616179534764</c:v>
                </c:pt>
                <c:pt idx="651">
                  <c:v>606.17616179534764</c:v>
                </c:pt>
                <c:pt idx="652">
                  <c:v>606.17616179534764</c:v>
                </c:pt>
                <c:pt idx="653">
                  <c:v>606.17616179534764</c:v>
                </c:pt>
                <c:pt idx="654">
                  <c:v>606.17616179534764</c:v>
                </c:pt>
                <c:pt idx="655">
                  <c:v>606.17616179534764</c:v>
                </c:pt>
                <c:pt idx="656">
                  <c:v>606.17616179534764</c:v>
                </c:pt>
                <c:pt idx="657">
                  <c:v>606.17616179534764</c:v>
                </c:pt>
                <c:pt idx="658">
                  <c:v>606.17616179534764</c:v>
                </c:pt>
                <c:pt idx="659">
                  <c:v>606.17616179534764</c:v>
                </c:pt>
                <c:pt idx="660">
                  <c:v>606.17616179534764</c:v>
                </c:pt>
                <c:pt idx="661">
                  <c:v>606.17616179534764</c:v>
                </c:pt>
                <c:pt idx="662">
                  <c:v>606.17616179534764</c:v>
                </c:pt>
                <c:pt idx="663">
                  <c:v>606.17616179534764</c:v>
                </c:pt>
                <c:pt idx="664">
                  <c:v>606.17616179534764</c:v>
                </c:pt>
                <c:pt idx="665">
                  <c:v>606.17616179534764</c:v>
                </c:pt>
                <c:pt idx="666">
                  <c:v>606.17616179534764</c:v>
                </c:pt>
                <c:pt idx="667">
                  <c:v>606.17616179534764</c:v>
                </c:pt>
                <c:pt idx="668">
                  <c:v>606.17616179534764</c:v>
                </c:pt>
                <c:pt idx="669">
                  <c:v>606.17616179534764</c:v>
                </c:pt>
                <c:pt idx="670">
                  <c:v>606.17616179534764</c:v>
                </c:pt>
                <c:pt idx="671">
                  <c:v>606.17616179534764</c:v>
                </c:pt>
                <c:pt idx="672">
                  <c:v>606.17616179534764</c:v>
                </c:pt>
                <c:pt idx="673">
                  <c:v>606.17616179534764</c:v>
                </c:pt>
                <c:pt idx="674">
                  <c:v>606.17616179534764</c:v>
                </c:pt>
                <c:pt idx="675">
                  <c:v>606.17616179534764</c:v>
                </c:pt>
                <c:pt idx="676">
                  <c:v>606.17616179534764</c:v>
                </c:pt>
                <c:pt idx="677">
                  <c:v>606.17616179534764</c:v>
                </c:pt>
                <c:pt idx="678">
                  <c:v>606.17616179534764</c:v>
                </c:pt>
                <c:pt idx="679">
                  <c:v>606.17616179534764</c:v>
                </c:pt>
                <c:pt idx="680">
                  <c:v>606.17616179534764</c:v>
                </c:pt>
                <c:pt idx="681">
                  <c:v>606.17616179534764</c:v>
                </c:pt>
                <c:pt idx="682">
                  <c:v>606.17616179534764</c:v>
                </c:pt>
                <c:pt idx="683">
                  <c:v>606.17616179534764</c:v>
                </c:pt>
                <c:pt idx="684">
                  <c:v>606.17616179534764</c:v>
                </c:pt>
                <c:pt idx="685">
                  <c:v>606.17616179534764</c:v>
                </c:pt>
                <c:pt idx="686">
                  <c:v>606.17616179534764</c:v>
                </c:pt>
                <c:pt idx="687">
                  <c:v>606.17616179534764</c:v>
                </c:pt>
                <c:pt idx="688">
                  <c:v>606.17616179534764</c:v>
                </c:pt>
                <c:pt idx="689">
                  <c:v>606.17616179534764</c:v>
                </c:pt>
                <c:pt idx="690">
                  <c:v>606.17616179534764</c:v>
                </c:pt>
                <c:pt idx="691">
                  <c:v>606.17616179534764</c:v>
                </c:pt>
                <c:pt idx="692">
                  <c:v>606.17616179534764</c:v>
                </c:pt>
                <c:pt idx="693">
                  <c:v>606.17616179534764</c:v>
                </c:pt>
                <c:pt idx="694">
                  <c:v>606.17616179534764</c:v>
                </c:pt>
                <c:pt idx="695">
                  <c:v>606.17616179534764</c:v>
                </c:pt>
                <c:pt idx="696">
                  <c:v>606.17616179534764</c:v>
                </c:pt>
                <c:pt idx="697">
                  <c:v>606.17616179534764</c:v>
                </c:pt>
                <c:pt idx="698">
                  <c:v>606.17616179534764</c:v>
                </c:pt>
                <c:pt idx="699">
                  <c:v>606.17616179534764</c:v>
                </c:pt>
                <c:pt idx="700">
                  <c:v>606.17616179534764</c:v>
                </c:pt>
                <c:pt idx="701">
                  <c:v>606.17616179534764</c:v>
                </c:pt>
                <c:pt idx="702">
                  <c:v>606.17616179534764</c:v>
                </c:pt>
                <c:pt idx="703">
                  <c:v>606.17616179534764</c:v>
                </c:pt>
                <c:pt idx="704">
                  <c:v>606.17616179534764</c:v>
                </c:pt>
                <c:pt idx="705">
                  <c:v>606.17616179534764</c:v>
                </c:pt>
                <c:pt idx="706">
                  <c:v>606.17616179534764</c:v>
                </c:pt>
                <c:pt idx="707">
                  <c:v>606.17616179534764</c:v>
                </c:pt>
                <c:pt idx="708">
                  <c:v>606.17616179534764</c:v>
                </c:pt>
                <c:pt idx="709">
                  <c:v>606.17616179534764</c:v>
                </c:pt>
                <c:pt idx="710">
                  <c:v>606.17616179534764</c:v>
                </c:pt>
                <c:pt idx="711">
                  <c:v>606.17616179534764</c:v>
                </c:pt>
                <c:pt idx="712">
                  <c:v>606.17616179534764</c:v>
                </c:pt>
                <c:pt idx="713">
                  <c:v>606.17616179534764</c:v>
                </c:pt>
                <c:pt idx="714">
                  <c:v>606.17616179534764</c:v>
                </c:pt>
                <c:pt idx="715">
                  <c:v>606.17616179534764</c:v>
                </c:pt>
                <c:pt idx="716">
                  <c:v>606.17616179534764</c:v>
                </c:pt>
                <c:pt idx="717">
                  <c:v>606.17616179534764</c:v>
                </c:pt>
                <c:pt idx="718">
                  <c:v>606.17616179534764</c:v>
                </c:pt>
                <c:pt idx="719">
                  <c:v>606.17616179534764</c:v>
                </c:pt>
                <c:pt idx="720">
                  <c:v>606.17616179534764</c:v>
                </c:pt>
                <c:pt idx="721">
                  <c:v>606.17616179534764</c:v>
                </c:pt>
                <c:pt idx="722">
                  <c:v>606.17616179534764</c:v>
                </c:pt>
                <c:pt idx="723">
                  <c:v>606.17616179534764</c:v>
                </c:pt>
                <c:pt idx="724">
                  <c:v>606.17616179534764</c:v>
                </c:pt>
                <c:pt idx="725">
                  <c:v>606.17616179534764</c:v>
                </c:pt>
                <c:pt idx="726">
                  <c:v>606.17616179534764</c:v>
                </c:pt>
                <c:pt idx="727">
                  <c:v>606.17616179534764</c:v>
                </c:pt>
                <c:pt idx="728">
                  <c:v>606.17616179534764</c:v>
                </c:pt>
                <c:pt idx="729">
                  <c:v>606.17616179534764</c:v>
                </c:pt>
                <c:pt idx="730">
                  <c:v>606.17616179534764</c:v>
                </c:pt>
                <c:pt idx="731">
                  <c:v>606.17616179534764</c:v>
                </c:pt>
                <c:pt idx="732">
                  <c:v>606.17616179534764</c:v>
                </c:pt>
                <c:pt idx="733">
                  <c:v>606.17616179534764</c:v>
                </c:pt>
                <c:pt idx="734">
                  <c:v>606.17616179534764</c:v>
                </c:pt>
                <c:pt idx="735">
                  <c:v>606.17616179534764</c:v>
                </c:pt>
                <c:pt idx="736">
                  <c:v>606.17616179534764</c:v>
                </c:pt>
                <c:pt idx="737">
                  <c:v>606.17616179534764</c:v>
                </c:pt>
                <c:pt idx="738">
                  <c:v>606.17616179534764</c:v>
                </c:pt>
                <c:pt idx="739">
                  <c:v>606.17616179534764</c:v>
                </c:pt>
                <c:pt idx="740">
                  <c:v>606.17616179534764</c:v>
                </c:pt>
                <c:pt idx="741">
                  <c:v>606.17616179534764</c:v>
                </c:pt>
                <c:pt idx="742">
                  <c:v>606.17616179534764</c:v>
                </c:pt>
                <c:pt idx="743">
                  <c:v>606.17616179534764</c:v>
                </c:pt>
                <c:pt idx="744">
                  <c:v>606.17616179534764</c:v>
                </c:pt>
                <c:pt idx="745">
                  <c:v>606.17616179534764</c:v>
                </c:pt>
                <c:pt idx="746">
                  <c:v>606.17616179534764</c:v>
                </c:pt>
                <c:pt idx="747">
                  <c:v>606.17616179534764</c:v>
                </c:pt>
                <c:pt idx="748">
                  <c:v>606.17616179534764</c:v>
                </c:pt>
                <c:pt idx="749">
                  <c:v>606.17616179534764</c:v>
                </c:pt>
                <c:pt idx="750">
                  <c:v>606.17616179534764</c:v>
                </c:pt>
                <c:pt idx="751">
                  <c:v>606.17616179534764</c:v>
                </c:pt>
                <c:pt idx="752">
                  <c:v>606.17616179534764</c:v>
                </c:pt>
                <c:pt idx="753">
                  <c:v>606.17616179534764</c:v>
                </c:pt>
                <c:pt idx="754">
                  <c:v>606.17616179534764</c:v>
                </c:pt>
                <c:pt idx="755">
                  <c:v>606.17616179534764</c:v>
                </c:pt>
                <c:pt idx="756">
                  <c:v>606.17616179534764</c:v>
                </c:pt>
                <c:pt idx="757">
                  <c:v>606.17616179534764</c:v>
                </c:pt>
                <c:pt idx="758">
                  <c:v>606.17616179534764</c:v>
                </c:pt>
                <c:pt idx="759">
                  <c:v>606.17616179534764</c:v>
                </c:pt>
                <c:pt idx="760">
                  <c:v>606.17616179534764</c:v>
                </c:pt>
                <c:pt idx="761">
                  <c:v>606.17616179534764</c:v>
                </c:pt>
                <c:pt idx="762">
                  <c:v>606.17616179534764</c:v>
                </c:pt>
                <c:pt idx="763">
                  <c:v>606.17616179534764</c:v>
                </c:pt>
                <c:pt idx="764">
                  <c:v>606.17616179534764</c:v>
                </c:pt>
                <c:pt idx="765">
                  <c:v>606.17616179534764</c:v>
                </c:pt>
                <c:pt idx="766">
                  <c:v>606.17616179534764</c:v>
                </c:pt>
                <c:pt idx="767">
                  <c:v>606.17616179534764</c:v>
                </c:pt>
                <c:pt idx="768">
                  <c:v>606.17616179534764</c:v>
                </c:pt>
                <c:pt idx="769">
                  <c:v>606.17616179534764</c:v>
                </c:pt>
                <c:pt idx="770">
                  <c:v>606.17616179534764</c:v>
                </c:pt>
                <c:pt idx="771">
                  <c:v>606.17616179534764</c:v>
                </c:pt>
                <c:pt idx="772">
                  <c:v>606.17616179534764</c:v>
                </c:pt>
                <c:pt idx="773">
                  <c:v>606.17616179534764</c:v>
                </c:pt>
                <c:pt idx="774">
                  <c:v>606.17616179534764</c:v>
                </c:pt>
                <c:pt idx="775">
                  <c:v>606.17616179534764</c:v>
                </c:pt>
                <c:pt idx="776">
                  <c:v>606.17616179534764</c:v>
                </c:pt>
                <c:pt idx="777">
                  <c:v>606.17616179534764</c:v>
                </c:pt>
                <c:pt idx="778">
                  <c:v>606.17616179534764</c:v>
                </c:pt>
                <c:pt idx="779">
                  <c:v>606.17616179534764</c:v>
                </c:pt>
                <c:pt idx="780">
                  <c:v>606.17616179534764</c:v>
                </c:pt>
                <c:pt idx="781">
                  <c:v>606.17616179534764</c:v>
                </c:pt>
                <c:pt idx="782">
                  <c:v>606.17616179534764</c:v>
                </c:pt>
                <c:pt idx="783">
                  <c:v>606.17616179534764</c:v>
                </c:pt>
                <c:pt idx="784">
                  <c:v>606.17616179534764</c:v>
                </c:pt>
                <c:pt idx="785">
                  <c:v>606.17616179534764</c:v>
                </c:pt>
                <c:pt idx="786">
                  <c:v>606.17616179534764</c:v>
                </c:pt>
                <c:pt idx="787">
                  <c:v>606.17616179534764</c:v>
                </c:pt>
                <c:pt idx="788">
                  <c:v>606.17616179534764</c:v>
                </c:pt>
                <c:pt idx="789">
                  <c:v>606.17616179534764</c:v>
                </c:pt>
                <c:pt idx="790">
                  <c:v>606.17616179534764</c:v>
                </c:pt>
                <c:pt idx="791">
                  <c:v>606.17616179534764</c:v>
                </c:pt>
                <c:pt idx="792">
                  <c:v>606.17616179534764</c:v>
                </c:pt>
                <c:pt idx="793">
                  <c:v>606.17616179534764</c:v>
                </c:pt>
                <c:pt idx="794">
                  <c:v>606.17616179534764</c:v>
                </c:pt>
                <c:pt idx="795">
                  <c:v>606.17616179534764</c:v>
                </c:pt>
                <c:pt idx="796">
                  <c:v>606.17616179534764</c:v>
                </c:pt>
                <c:pt idx="797">
                  <c:v>606.17616179534764</c:v>
                </c:pt>
                <c:pt idx="798">
                  <c:v>606.17616179534764</c:v>
                </c:pt>
                <c:pt idx="799">
                  <c:v>606.17616179534764</c:v>
                </c:pt>
                <c:pt idx="800">
                  <c:v>606.17616179534764</c:v>
                </c:pt>
                <c:pt idx="801">
                  <c:v>606.17616179534764</c:v>
                </c:pt>
                <c:pt idx="802">
                  <c:v>606.17616179534764</c:v>
                </c:pt>
                <c:pt idx="803">
                  <c:v>606.17616179534764</c:v>
                </c:pt>
                <c:pt idx="804">
                  <c:v>606.17616179534764</c:v>
                </c:pt>
                <c:pt idx="805">
                  <c:v>606.17616179534764</c:v>
                </c:pt>
                <c:pt idx="806">
                  <c:v>606.17616179534764</c:v>
                </c:pt>
                <c:pt idx="807">
                  <c:v>606.17616179534764</c:v>
                </c:pt>
                <c:pt idx="808">
                  <c:v>606.17616179534764</c:v>
                </c:pt>
                <c:pt idx="809">
                  <c:v>606.17616179534764</c:v>
                </c:pt>
                <c:pt idx="810">
                  <c:v>606.17616179534764</c:v>
                </c:pt>
                <c:pt idx="811">
                  <c:v>606.17616179534764</c:v>
                </c:pt>
                <c:pt idx="812">
                  <c:v>606.17616179534764</c:v>
                </c:pt>
                <c:pt idx="813">
                  <c:v>606.17616179534764</c:v>
                </c:pt>
                <c:pt idx="814">
                  <c:v>606.17616179534764</c:v>
                </c:pt>
                <c:pt idx="815">
                  <c:v>606.17616179534764</c:v>
                </c:pt>
                <c:pt idx="816">
                  <c:v>606.17616179534764</c:v>
                </c:pt>
                <c:pt idx="817">
                  <c:v>606.17616179534764</c:v>
                </c:pt>
                <c:pt idx="818">
                  <c:v>606.17616179534764</c:v>
                </c:pt>
                <c:pt idx="819">
                  <c:v>606.17616179534764</c:v>
                </c:pt>
                <c:pt idx="820">
                  <c:v>606.17616179534764</c:v>
                </c:pt>
                <c:pt idx="821">
                  <c:v>606.17616179534764</c:v>
                </c:pt>
                <c:pt idx="822">
                  <c:v>606.17616179534764</c:v>
                </c:pt>
                <c:pt idx="823">
                  <c:v>606.17616179534764</c:v>
                </c:pt>
                <c:pt idx="824">
                  <c:v>606.17616179534764</c:v>
                </c:pt>
                <c:pt idx="825">
                  <c:v>606.17616179534764</c:v>
                </c:pt>
                <c:pt idx="826">
                  <c:v>606.17616179534764</c:v>
                </c:pt>
                <c:pt idx="827">
                  <c:v>606.17616179534764</c:v>
                </c:pt>
                <c:pt idx="828">
                  <c:v>606.17616179534764</c:v>
                </c:pt>
                <c:pt idx="829">
                  <c:v>606.17616179534764</c:v>
                </c:pt>
                <c:pt idx="830">
                  <c:v>606.17616179534764</c:v>
                </c:pt>
                <c:pt idx="831">
                  <c:v>606.17616179534764</c:v>
                </c:pt>
                <c:pt idx="832">
                  <c:v>606.17616179534764</c:v>
                </c:pt>
                <c:pt idx="833">
                  <c:v>606.17616179534764</c:v>
                </c:pt>
                <c:pt idx="834">
                  <c:v>606.17616179534764</c:v>
                </c:pt>
                <c:pt idx="835">
                  <c:v>606.17616179534764</c:v>
                </c:pt>
                <c:pt idx="836">
                  <c:v>606.17616179534764</c:v>
                </c:pt>
                <c:pt idx="837">
                  <c:v>606.17616179534764</c:v>
                </c:pt>
                <c:pt idx="838">
                  <c:v>606.17616179534764</c:v>
                </c:pt>
                <c:pt idx="839">
                  <c:v>606.17616179534764</c:v>
                </c:pt>
                <c:pt idx="840">
                  <c:v>606.17616179534764</c:v>
                </c:pt>
                <c:pt idx="841">
                  <c:v>606.17616179534764</c:v>
                </c:pt>
                <c:pt idx="842">
                  <c:v>606.17616179534764</c:v>
                </c:pt>
                <c:pt idx="843">
                  <c:v>606.17616179534764</c:v>
                </c:pt>
                <c:pt idx="844">
                  <c:v>606.17616179534764</c:v>
                </c:pt>
                <c:pt idx="845">
                  <c:v>606.17616179534764</c:v>
                </c:pt>
                <c:pt idx="846">
                  <c:v>606.17616179534764</c:v>
                </c:pt>
                <c:pt idx="847">
                  <c:v>606.17616179534764</c:v>
                </c:pt>
                <c:pt idx="848">
                  <c:v>606.17616179534764</c:v>
                </c:pt>
                <c:pt idx="849">
                  <c:v>606.17616179534764</c:v>
                </c:pt>
                <c:pt idx="850">
                  <c:v>606.17616179534764</c:v>
                </c:pt>
                <c:pt idx="851">
                  <c:v>606.17616179534764</c:v>
                </c:pt>
                <c:pt idx="852">
                  <c:v>606.17616179534764</c:v>
                </c:pt>
                <c:pt idx="853">
                  <c:v>606.17616179534764</c:v>
                </c:pt>
                <c:pt idx="854">
                  <c:v>606.17616179534764</c:v>
                </c:pt>
                <c:pt idx="855">
                  <c:v>606.17616179534764</c:v>
                </c:pt>
                <c:pt idx="856">
                  <c:v>606.17616179534764</c:v>
                </c:pt>
                <c:pt idx="857">
                  <c:v>606.17616179534764</c:v>
                </c:pt>
                <c:pt idx="858">
                  <c:v>606.17616179534764</c:v>
                </c:pt>
                <c:pt idx="859">
                  <c:v>606.17616179534764</c:v>
                </c:pt>
                <c:pt idx="860">
                  <c:v>606.17616179534764</c:v>
                </c:pt>
                <c:pt idx="861">
                  <c:v>606.17616179534764</c:v>
                </c:pt>
                <c:pt idx="862">
                  <c:v>606.17616179534764</c:v>
                </c:pt>
                <c:pt idx="863">
                  <c:v>606.17616179534764</c:v>
                </c:pt>
                <c:pt idx="864">
                  <c:v>606.17616179534764</c:v>
                </c:pt>
                <c:pt idx="865">
                  <c:v>606.17616179534764</c:v>
                </c:pt>
                <c:pt idx="866">
                  <c:v>606.17616179534764</c:v>
                </c:pt>
                <c:pt idx="867">
                  <c:v>606.17616179534764</c:v>
                </c:pt>
                <c:pt idx="868">
                  <c:v>606.17616179534764</c:v>
                </c:pt>
                <c:pt idx="869">
                  <c:v>606.17616179534764</c:v>
                </c:pt>
                <c:pt idx="870">
                  <c:v>606.17616179534764</c:v>
                </c:pt>
                <c:pt idx="871">
                  <c:v>606.17616179534764</c:v>
                </c:pt>
                <c:pt idx="872">
                  <c:v>606.17616179534764</c:v>
                </c:pt>
                <c:pt idx="873">
                  <c:v>606.17616179534764</c:v>
                </c:pt>
                <c:pt idx="874">
                  <c:v>606.17616179534764</c:v>
                </c:pt>
                <c:pt idx="875">
                  <c:v>606.17616179534764</c:v>
                </c:pt>
                <c:pt idx="876">
                  <c:v>606.17616179534764</c:v>
                </c:pt>
                <c:pt idx="877">
                  <c:v>606.17616179534764</c:v>
                </c:pt>
                <c:pt idx="878">
                  <c:v>606.17616179534764</c:v>
                </c:pt>
                <c:pt idx="879">
                  <c:v>606.17616179534764</c:v>
                </c:pt>
                <c:pt idx="880">
                  <c:v>606.17616179534764</c:v>
                </c:pt>
                <c:pt idx="881">
                  <c:v>606.17616179534764</c:v>
                </c:pt>
                <c:pt idx="882">
                  <c:v>606.17616179534764</c:v>
                </c:pt>
                <c:pt idx="883">
                  <c:v>606.17616179534764</c:v>
                </c:pt>
                <c:pt idx="884">
                  <c:v>606.17616179534764</c:v>
                </c:pt>
                <c:pt idx="885">
                  <c:v>606.17616179534764</c:v>
                </c:pt>
                <c:pt idx="886">
                  <c:v>606.17616179534764</c:v>
                </c:pt>
                <c:pt idx="887">
                  <c:v>606.17616179534764</c:v>
                </c:pt>
                <c:pt idx="888">
                  <c:v>606.17616179534764</c:v>
                </c:pt>
                <c:pt idx="889">
                  <c:v>606.17616179534764</c:v>
                </c:pt>
                <c:pt idx="890">
                  <c:v>606.17616179534764</c:v>
                </c:pt>
                <c:pt idx="891">
                  <c:v>606.17616179534764</c:v>
                </c:pt>
                <c:pt idx="892">
                  <c:v>606.17616179534764</c:v>
                </c:pt>
                <c:pt idx="893">
                  <c:v>606.17616179534764</c:v>
                </c:pt>
                <c:pt idx="894">
                  <c:v>606.17616179534764</c:v>
                </c:pt>
                <c:pt idx="895">
                  <c:v>606.17616179534764</c:v>
                </c:pt>
                <c:pt idx="896">
                  <c:v>606.17616179534764</c:v>
                </c:pt>
                <c:pt idx="897">
                  <c:v>606.17616179534764</c:v>
                </c:pt>
                <c:pt idx="898">
                  <c:v>606.17616179534764</c:v>
                </c:pt>
                <c:pt idx="899">
                  <c:v>606.17616179534764</c:v>
                </c:pt>
                <c:pt idx="900">
                  <c:v>606.17616179534764</c:v>
                </c:pt>
                <c:pt idx="901">
                  <c:v>606.17616179534764</c:v>
                </c:pt>
                <c:pt idx="902">
                  <c:v>606.17616179534764</c:v>
                </c:pt>
                <c:pt idx="903">
                  <c:v>606.17616179534764</c:v>
                </c:pt>
                <c:pt idx="904">
                  <c:v>606.17616179534764</c:v>
                </c:pt>
                <c:pt idx="905">
                  <c:v>606.17616179534764</c:v>
                </c:pt>
                <c:pt idx="906">
                  <c:v>606.17616179534764</c:v>
                </c:pt>
                <c:pt idx="907">
                  <c:v>606.17616179534764</c:v>
                </c:pt>
                <c:pt idx="908">
                  <c:v>606.17616179534764</c:v>
                </c:pt>
                <c:pt idx="909">
                  <c:v>606.17616179534764</c:v>
                </c:pt>
                <c:pt idx="910">
                  <c:v>606.17616179534764</c:v>
                </c:pt>
                <c:pt idx="911">
                  <c:v>606.17616179534764</c:v>
                </c:pt>
                <c:pt idx="912">
                  <c:v>606.17616179534764</c:v>
                </c:pt>
                <c:pt idx="913">
                  <c:v>606.17616179534764</c:v>
                </c:pt>
                <c:pt idx="914">
                  <c:v>606.17616179534764</c:v>
                </c:pt>
                <c:pt idx="915">
                  <c:v>606.17616179534764</c:v>
                </c:pt>
                <c:pt idx="916">
                  <c:v>606.17616179534764</c:v>
                </c:pt>
                <c:pt idx="917">
                  <c:v>606.17616179534764</c:v>
                </c:pt>
                <c:pt idx="918">
                  <c:v>606.17616179534764</c:v>
                </c:pt>
                <c:pt idx="919">
                  <c:v>606.17616179534764</c:v>
                </c:pt>
                <c:pt idx="920">
                  <c:v>606.17616179534764</c:v>
                </c:pt>
                <c:pt idx="921">
                  <c:v>606.17616179534764</c:v>
                </c:pt>
                <c:pt idx="922">
                  <c:v>606.17616179534764</c:v>
                </c:pt>
                <c:pt idx="923">
                  <c:v>606.17616179534764</c:v>
                </c:pt>
                <c:pt idx="924">
                  <c:v>606.17616179534764</c:v>
                </c:pt>
                <c:pt idx="925">
                  <c:v>606.17616179534764</c:v>
                </c:pt>
                <c:pt idx="926">
                  <c:v>606.17616179534764</c:v>
                </c:pt>
                <c:pt idx="927">
                  <c:v>606.17616179534764</c:v>
                </c:pt>
                <c:pt idx="928">
                  <c:v>606.17616179534764</c:v>
                </c:pt>
                <c:pt idx="929">
                  <c:v>606.17616179534764</c:v>
                </c:pt>
                <c:pt idx="930">
                  <c:v>606.17616179534764</c:v>
                </c:pt>
                <c:pt idx="931">
                  <c:v>606.17616179534764</c:v>
                </c:pt>
                <c:pt idx="932">
                  <c:v>606.17616179534764</c:v>
                </c:pt>
                <c:pt idx="933">
                  <c:v>606.17616179534764</c:v>
                </c:pt>
                <c:pt idx="934">
                  <c:v>606.17616179534764</c:v>
                </c:pt>
                <c:pt idx="935">
                  <c:v>606.17616179534764</c:v>
                </c:pt>
                <c:pt idx="936">
                  <c:v>606.17616179534764</c:v>
                </c:pt>
                <c:pt idx="937">
                  <c:v>606.17616179534764</c:v>
                </c:pt>
                <c:pt idx="938">
                  <c:v>606.17616179534764</c:v>
                </c:pt>
                <c:pt idx="939">
                  <c:v>606.17616179534764</c:v>
                </c:pt>
                <c:pt idx="940">
                  <c:v>606.17616179534764</c:v>
                </c:pt>
                <c:pt idx="941">
                  <c:v>606.17616179534764</c:v>
                </c:pt>
                <c:pt idx="942">
                  <c:v>606.17616179534764</c:v>
                </c:pt>
                <c:pt idx="943">
                  <c:v>606.17616179534764</c:v>
                </c:pt>
                <c:pt idx="944">
                  <c:v>606.17616179534764</c:v>
                </c:pt>
                <c:pt idx="945">
                  <c:v>606.17616179534764</c:v>
                </c:pt>
                <c:pt idx="946">
                  <c:v>606.17616179534764</c:v>
                </c:pt>
                <c:pt idx="947">
                  <c:v>606.17616179534764</c:v>
                </c:pt>
                <c:pt idx="948">
                  <c:v>606.17616179534764</c:v>
                </c:pt>
                <c:pt idx="949">
                  <c:v>606.17616179534764</c:v>
                </c:pt>
                <c:pt idx="950">
                  <c:v>606.17616179534764</c:v>
                </c:pt>
                <c:pt idx="951">
                  <c:v>606.17616179534764</c:v>
                </c:pt>
                <c:pt idx="952">
                  <c:v>606.17616179534764</c:v>
                </c:pt>
                <c:pt idx="953">
                  <c:v>606.17616179534764</c:v>
                </c:pt>
                <c:pt idx="954">
                  <c:v>606.17616179534764</c:v>
                </c:pt>
                <c:pt idx="955">
                  <c:v>606.17616179534764</c:v>
                </c:pt>
                <c:pt idx="956">
                  <c:v>606.17616179534764</c:v>
                </c:pt>
                <c:pt idx="957">
                  <c:v>606.17616179534764</c:v>
                </c:pt>
                <c:pt idx="958">
                  <c:v>606.17616179534764</c:v>
                </c:pt>
                <c:pt idx="959">
                  <c:v>606.17616179534764</c:v>
                </c:pt>
                <c:pt idx="960">
                  <c:v>606.17616179534764</c:v>
                </c:pt>
                <c:pt idx="961">
                  <c:v>606.17616179534764</c:v>
                </c:pt>
                <c:pt idx="962">
                  <c:v>606.17616179534764</c:v>
                </c:pt>
                <c:pt idx="963">
                  <c:v>606.17616179534764</c:v>
                </c:pt>
                <c:pt idx="964">
                  <c:v>606.17616179534764</c:v>
                </c:pt>
                <c:pt idx="965">
                  <c:v>606.17616179534764</c:v>
                </c:pt>
                <c:pt idx="966">
                  <c:v>606.17616179534764</c:v>
                </c:pt>
                <c:pt idx="967">
                  <c:v>606.17616179534764</c:v>
                </c:pt>
                <c:pt idx="968">
                  <c:v>606.17616179534764</c:v>
                </c:pt>
                <c:pt idx="969">
                  <c:v>606.17616179534764</c:v>
                </c:pt>
                <c:pt idx="970">
                  <c:v>606.17616179534764</c:v>
                </c:pt>
                <c:pt idx="971">
                  <c:v>606.17616179534764</c:v>
                </c:pt>
                <c:pt idx="972">
                  <c:v>606.17616179534764</c:v>
                </c:pt>
                <c:pt idx="973">
                  <c:v>606.17616179534764</c:v>
                </c:pt>
                <c:pt idx="974">
                  <c:v>606.17616179534764</c:v>
                </c:pt>
                <c:pt idx="975">
                  <c:v>606.17616179534764</c:v>
                </c:pt>
                <c:pt idx="976">
                  <c:v>606.17616179534764</c:v>
                </c:pt>
                <c:pt idx="977">
                  <c:v>606.17616179534764</c:v>
                </c:pt>
                <c:pt idx="978">
                  <c:v>606.17616179534764</c:v>
                </c:pt>
                <c:pt idx="979">
                  <c:v>606.17616179534764</c:v>
                </c:pt>
                <c:pt idx="980">
                  <c:v>606.17616179534764</c:v>
                </c:pt>
                <c:pt idx="981">
                  <c:v>606.17616179534764</c:v>
                </c:pt>
                <c:pt idx="982">
                  <c:v>606.17616179534764</c:v>
                </c:pt>
                <c:pt idx="983">
                  <c:v>606.17616179534764</c:v>
                </c:pt>
                <c:pt idx="984">
                  <c:v>606.17616179534764</c:v>
                </c:pt>
                <c:pt idx="985">
                  <c:v>606.17616179534764</c:v>
                </c:pt>
                <c:pt idx="986">
                  <c:v>606.17616179534764</c:v>
                </c:pt>
                <c:pt idx="987">
                  <c:v>606.17616179534764</c:v>
                </c:pt>
                <c:pt idx="988">
                  <c:v>606.17616179534764</c:v>
                </c:pt>
                <c:pt idx="989">
                  <c:v>606.17616179534764</c:v>
                </c:pt>
                <c:pt idx="990">
                  <c:v>606.17616179534764</c:v>
                </c:pt>
                <c:pt idx="991">
                  <c:v>606.17616179534764</c:v>
                </c:pt>
                <c:pt idx="992">
                  <c:v>606.17616179534764</c:v>
                </c:pt>
                <c:pt idx="993">
                  <c:v>606.17616179534764</c:v>
                </c:pt>
                <c:pt idx="994">
                  <c:v>606.17616179534764</c:v>
                </c:pt>
                <c:pt idx="995">
                  <c:v>606.17616179534764</c:v>
                </c:pt>
                <c:pt idx="996">
                  <c:v>606.17616179534764</c:v>
                </c:pt>
                <c:pt idx="997">
                  <c:v>606.17616179534764</c:v>
                </c:pt>
                <c:pt idx="998">
                  <c:v>606.17616179534764</c:v>
                </c:pt>
                <c:pt idx="999">
                  <c:v>606.17616179534764</c:v>
                </c:pt>
                <c:pt idx="1000">
                  <c:v>606.17616179534764</c:v>
                </c:pt>
                <c:pt idx="1001">
                  <c:v>606.17616179534764</c:v>
                </c:pt>
                <c:pt idx="1002">
                  <c:v>606.17616179534764</c:v>
                </c:pt>
                <c:pt idx="1003">
                  <c:v>606.17616179534764</c:v>
                </c:pt>
                <c:pt idx="1004">
                  <c:v>606.17616179534764</c:v>
                </c:pt>
                <c:pt idx="1005">
                  <c:v>606.17616179534764</c:v>
                </c:pt>
                <c:pt idx="1006">
                  <c:v>606.17616179534764</c:v>
                </c:pt>
                <c:pt idx="1007">
                  <c:v>606.17616179534764</c:v>
                </c:pt>
                <c:pt idx="1008">
                  <c:v>606.17616179534764</c:v>
                </c:pt>
                <c:pt idx="1009">
                  <c:v>606.17616179534764</c:v>
                </c:pt>
                <c:pt idx="1010">
                  <c:v>606.17616179534764</c:v>
                </c:pt>
                <c:pt idx="1011">
                  <c:v>606.17616179534764</c:v>
                </c:pt>
                <c:pt idx="1012">
                  <c:v>606.17616179534764</c:v>
                </c:pt>
                <c:pt idx="1013">
                  <c:v>606.17616179534764</c:v>
                </c:pt>
                <c:pt idx="1014">
                  <c:v>606.17616179534764</c:v>
                </c:pt>
                <c:pt idx="1015">
                  <c:v>606.17616179534764</c:v>
                </c:pt>
                <c:pt idx="1016">
                  <c:v>606.17616179534764</c:v>
                </c:pt>
                <c:pt idx="1017">
                  <c:v>606.17616179534764</c:v>
                </c:pt>
                <c:pt idx="1018">
                  <c:v>606.17616179534764</c:v>
                </c:pt>
                <c:pt idx="1019">
                  <c:v>606.17616179534764</c:v>
                </c:pt>
                <c:pt idx="1020">
                  <c:v>606.17616179534764</c:v>
                </c:pt>
                <c:pt idx="1021">
                  <c:v>606.17616179534764</c:v>
                </c:pt>
                <c:pt idx="1022">
                  <c:v>606.17616179534764</c:v>
                </c:pt>
                <c:pt idx="1023">
                  <c:v>606.17616179534764</c:v>
                </c:pt>
                <c:pt idx="1024">
                  <c:v>606.17616179534764</c:v>
                </c:pt>
                <c:pt idx="1025">
                  <c:v>606.17616179534764</c:v>
                </c:pt>
                <c:pt idx="1026">
                  <c:v>606.17616179534764</c:v>
                </c:pt>
                <c:pt idx="1027">
                  <c:v>606.17616179534764</c:v>
                </c:pt>
                <c:pt idx="1028">
                  <c:v>606.17616179534764</c:v>
                </c:pt>
                <c:pt idx="1029">
                  <c:v>606.17616179534764</c:v>
                </c:pt>
                <c:pt idx="1030">
                  <c:v>606.17616179534764</c:v>
                </c:pt>
                <c:pt idx="1031">
                  <c:v>606.17616179534764</c:v>
                </c:pt>
                <c:pt idx="1032">
                  <c:v>606.17616179534764</c:v>
                </c:pt>
                <c:pt idx="1033">
                  <c:v>606.17616179534764</c:v>
                </c:pt>
                <c:pt idx="1034">
                  <c:v>606.17616179534764</c:v>
                </c:pt>
                <c:pt idx="1035">
                  <c:v>606.17616179534764</c:v>
                </c:pt>
                <c:pt idx="1036">
                  <c:v>606.17616179534764</c:v>
                </c:pt>
                <c:pt idx="1037">
                  <c:v>606.17616179534764</c:v>
                </c:pt>
                <c:pt idx="1038">
                  <c:v>606.17616179534764</c:v>
                </c:pt>
                <c:pt idx="1039">
                  <c:v>606.17616179534764</c:v>
                </c:pt>
                <c:pt idx="1040">
                  <c:v>606.17616179534764</c:v>
                </c:pt>
                <c:pt idx="1041">
                  <c:v>606.17616179534764</c:v>
                </c:pt>
                <c:pt idx="1042">
                  <c:v>606.17616179534764</c:v>
                </c:pt>
                <c:pt idx="1043">
                  <c:v>606.17616179534764</c:v>
                </c:pt>
                <c:pt idx="1044">
                  <c:v>606.17616179534764</c:v>
                </c:pt>
                <c:pt idx="1045">
                  <c:v>606.17616179534764</c:v>
                </c:pt>
                <c:pt idx="1046">
                  <c:v>606.17616179534764</c:v>
                </c:pt>
                <c:pt idx="1047">
                  <c:v>606.17616179534764</c:v>
                </c:pt>
                <c:pt idx="1048">
                  <c:v>606.17616179534764</c:v>
                </c:pt>
                <c:pt idx="1049">
                  <c:v>606.17616179534764</c:v>
                </c:pt>
                <c:pt idx="1050">
                  <c:v>606.17616179534764</c:v>
                </c:pt>
                <c:pt idx="1051">
                  <c:v>606.17616179534764</c:v>
                </c:pt>
                <c:pt idx="1052">
                  <c:v>606.17616179534764</c:v>
                </c:pt>
                <c:pt idx="1053">
                  <c:v>606.17616179534764</c:v>
                </c:pt>
                <c:pt idx="1054">
                  <c:v>606.17616179534764</c:v>
                </c:pt>
                <c:pt idx="1055">
                  <c:v>606.17616179534764</c:v>
                </c:pt>
                <c:pt idx="1056">
                  <c:v>606.17616179534764</c:v>
                </c:pt>
                <c:pt idx="1057">
                  <c:v>606.17616179534764</c:v>
                </c:pt>
                <c:pt idx="1058">
                  <c:v>606.17616179534764</c:v>
                </c:pt>
                <c:pt idx="1059">
                  <c:v>606.17616179534764</c:v>
                </c:pt>
                <c:pt idx="1060">
                  <c:v>606.17616179534764</c:v>
                </c:pt>
                <c:pt idx="1061">
                  <c:v>606.17616179534764</c:v>
                </c:pt>
                <c:pt idx="1062">
                  <c:v>606.17616179534764</c:v>
                </c:pt>
                <c:pt idx="1063">
                  <c:v>606.17616179534764</c:v>
                </c:pt>
                <c:pt idx="1064">
                  <c:v>606.17616179534764</c:v>
                </c:pt>
                <c:pt idx="1065">
                  <c:v>606.17616179534764</c:v>
                </c:pt>
                <c:pt idx="1066">
                  <c:v>606.17616179534764</c:v>
                </c:pt>
                <c:pt idx="1067">
                  <c:v>606.17616179534764</c:v>
                </c:pt>
                <c:pt idx="1068">
                  <c:v>606.17616179534764</c:v>
                </c:pt>
                <c:pt idx="1069">
                  <c:v>606.17616179534764</c:v>
                </c:pt>
                <c:pt idx="1070">
                  <c:v>606.17616179534764</c:v>
                </c:pt>
                <c:pt idx="1071">
                  <c:v>606.17616179534764</c:v>
                </c:pt>
                <c:pt idx="1072">
                  <c:v>606.17616179534764</c:v>
                </c:pt>
                <c:pt idx="1073">
                  <c:v>606.17616179534764</c:v>
                </c:pt>
                <c:pt idx="1074">
                  <c:v>606.17616179534764</c:v>
                </c:pt>
                <c:pt idx="1075">
                  <c:v>606.17616179534764</c:v>
                </c:pt>
                <c:pt idx="1076">
                  <c:v>606.17616179534764</c:v>
                </c:pt>
                <c:pt idx="1077">
                  <c:v>606.17616179534764</c:v>
                </c:pt>
                <c:pt idx="1078">
                  <c:v>606.17616179534764</c:v>
                </c:pt>
                <c:pt idx="1079">
                  <c:v>606.17616179534764</c:v>
                </c:pt>
                <c:pt idx="1080">
                  <c:v>606.17616179534764</c:v>
                </c:pt>
                <c:pt idx="1081">
                  <c:v>606.17616179534764</c:v>
                </c:pt>
                <c:pt idx="1082">
                  <c:v>606.17616179534764</c:v>
                </c:pt>
                <c:pt idx="1083">
                  <c:v>606.17616179534764</c:v>
                </c:pt>
                <c:pt idx="1084">
                  <c:v>606.17616179534764</c:v>
                </c:pt>
                <c:pt idx="1085">
                  <c:v>606.17616179534764</c:v>
                </c:pt>
                <c:pt idx="1086">
                  <c:v>606.17616179534764</c:v>
                </c:pt>
                <c:pt idx="1087">
                  <c:v>606.17616179534764</c:v>
                </c:pt>
                <c:pt idx="1088">
                  <c:v>606.17616179534764</c:v>
                </c:pt>
                <c:pt idx="1089">
                  <c:v>606.17616179534764</c:v>
                </c:pt>
                <c:pt idx="1090">
                  <c:v>606.17616179534764</c:v>
                </c:pt>
                <c:pt idx="1091">
                  <c:v>606.17616179534764</c:v>
                </c:pt>
                <c:pt idx="1092">
                  <c:v>606.17616179534764</c:v>
                </c:pt>
                <c:pt idx="1093">
                  <c:v>606.17616179534764</c:v>
                </c:pt>
                <c:pt idx="1094">
                  <c:v>606.17616179534764</c:v>
                </c:pt>
                <c:pt idx="1095">
                  <c:v>606.17616179534764</c:v>
                </c:pt>
                <c:pt idx="1096">
                  <c:v>606.17616179534764</c:v>
                </c:pt>
                <c:pt idx="1097">
                  <c:v>606.17616179534764</c:v>
                </c:pt>
                <c:pt idx="1098">
                  <c:v>606.17616179534764</c:v>
                </c:pt>
                <c:pt idx="1099">
                  <c:v>606.17616179534764</c:v>
                </c:pt>
                <c:pt idx="1100">
                  <c:v>606.17616179534764</c:v>
                </c:pt>
                <c:pt idx="1101">
                  <c:v>606.17616179534764</c:v>
                </c:pt>
                <c:pt idx="1102">
                  <c:v>606.17616179534764</c:v>
                </c:pt>
                <c:pt idx="1103">
                  <c:v>606.17616179534764</c:v>
                </c:pt>
                <c:pt idx="1104">
                  <c:v>606.17616179534764</c:v>
                </c:pt>
                <c:pt idx="1105">
                  <c:v>606.17616179534764</c:v>
                </c:pt>
                <c:pt idx="1106">
                  <c:v>606.17616179534764</c:v>
                </c:pt>
                <c:pt idx="1107">
                  <c:v>606.17616179534764</c:v>
                </c:pt>
                <c:pt idx="1108">
                  <c:v>606.17616179534764</c:v>
                </c:pt>
                <c:pt idx="1109">
                  <c:v>606.17616179534764</c:v>
                </c:pt>
                <c:pt idx="1110">
                  <c:v>606.17616179534764</c:v>
                </c:pt>
                <c:pt idx="1111">
                  <c:v>606.17616179534764</c:v>
                </c:pt>
                <c:pt idx="1112">
                  <c:v>606.17616179534764</c:v>
                </c:pt>
                <c:pt idx="1113">
                  <c:v>606.17616179534764</c:v>
                </c:pt>
                <c:pt idx="1114">
                  <c:v>606.17616179534764</c:v>
                </c:pt>
                <c:pt idx="1115">
                  <c:v>606.17616179534764</c:v>
                </c:pt>
                <c:pt idx="1116">
                  <c:v>606.17616179534764</c:v>
                </c:pt>
                <c:pt idx="1117">
                  <c:v>606.17616179534764</c:v>
                </c:pt>
                <c:pt idx="1118">
                  <c:v>606.17616179534764</c:v>
                </c:pt>
                <c:pt idx="1119">
                  <c:v>606.17616179534764</c:v>
                </c:pt>
                <c:pt idx="1120">
                  <c:v>606.17616179534764</c:v>
                </c:pt>
                <c:pt idx="1121">
                  <c:v>606.17616179534764</c:v>
                </c:pt>
                <c:pt idx="1122">
                  <c:v>606.17616179534764</c:v>
                </c:pt>
                <c:pt idx="1123">
                  <c:v>606.17616179534764</c:v>
                </c:pt>
                <c:pt idx="1124">
                  <c:v>606.17616179534764</c:v>
                </c:pt>
                <c:pt idx="1125">
                  <c:v>606.17616179534764</c:v>
                </c:pt>
                <c:pt idx="1126">
                  <c:v>606.17616179534764</c:v>
                </c:pt>
                <c:pt idx="1127">
                  <c:v>606.17616179534764</c:v>
                </c:pt>
                <c:pt idx="1128">
                  <c:v>606.17616179534764</c:v>
                </c:pt>
                <c:pt idx="1129">
                  <c:v>606.17616179534764</c:v>
                </c:pt>
                <c:pt idx="1130">
                  <c:v>606.17616179534764</c:v>
                </c:pt>
                <c:pt idx="1131">
                  <c:v>606.17616179534764</c:v>
                </c:pt>
                <c:pt idx="1132">
                  <c:v>606.17616179534764</c:v>
                </c:pt>
                <c:pt idx="1133">
                  <c:v>606.17616179534764</c:v>
                </c:pt>
                <c:pt idx="1134">
                  <c:v>606.17616179534764</c:v>
                </c:pt>
                <c:pt idx="1135">
                  <c:v>606.17616179534764</c:v>
                </c:pt>
                <c:pt idx="1136">
                  <c:v>606.17616179534764</c:v>
                </c:pt>
                <c:pt idx="1137">
                  <c:v>606.17616179534764</c:v>
                </c:pt>
                <c:pt idx="1138">
                  <c:v>606.17616179534764</c:v>
                </c:pt>
                <c:pt idx="1139">
                  <c:v>606.17616179534764</c:v>
                </c:pt>
                <c:pt idx="1140">
                  <c:v>606.17616179534764</c:v>
                </c:pt>
                <c:pt idx="1141">
                  <c:v>606.17616179534764</c:v>
                </c:pt>
                <c:pt idx="1142">
                  <c:v>606.17616179534764</c:v>
                </c:pt>
                <c:pt idx="1143">
                  <c:v>606.17616179534764</c:v>
                </c:pt>
                <c:pt idx="1144">
                  <c:v>606.17616179534764</c:v>
                </c:pt>
                <c:pt idx="1145">
                  <c:v>606.17616179534764</c:v>
                </c:pt>
                <c:pt idx="1146">
                  <c:v>606.17616179534764</c:v>
                </c:pt>
                <c:pt idx="1147">
                  <c:v>606.17616179534764</c:v>
                </c:pt>
                <c:pt idx="1148">
                  <c:v>606.17616179534764</c:v>
                </c:pt>
                <c:pt idx="1149">
                  <c:v>606.17616179534764</c:v>
                </c:pt>
                <c:pt idx="1150">
                  <c:v>606.17616179534764</c:v>
                </c:pt>
                <c:pt idx="1151">
                  <c:v>606.17616179534764</c:v>
                </c:pt>
                <c:pt idx="1152">
                  <c:v>606.17616179534764</c:v>
                </c:pt>
                <c:pt idx="1153">
                  <c:v>606.17616179534764</c:v>
                </c:pt>
                <c:pt idx="1154">
                  <c:v>606.17616179534764</c:v>
                </c:pt>
                <c:pt idx="1155">
                  <c:v>606.17616179534764</c:v>
                </c:pt>
                <c:pt idx="1156">
                  <c:v>606.17616179534764</c:v>
                </c:pt>
                <c:pt idx="1157">
                  <c:v>606.17616179534764</c:v>
                </c:pt>
                <c:pt idx="1158">
                  <c:v>606.17616179534764</c:v>
                </c:pt>
                <c:pt idx="1159">
                  <c:v>606.17616179534764</c:v>
                </c:pt>
                <c:pt idx="1160">
                  <c:v>606.17616179534764</c:v>
                </c:pt>
                <c:pt idx="1161">
                  <c:v>606.17616179534764</c:v>
                </c:pt>
                <c:pt idx="1162">
                  <c:v>606.17616179534764</c:v>
                </c:pt>
                <c:pt idx="1163">
                  <c:v>606.17616179534764</c:v>
                </c:pt>
                <c:pt idx="1164">
                  <c:v>606.17616179534764</c:v>
                </c:pt>
                <c:pt idx="1165">
                  <c:v>606.17616179534764</c:v>
                </c:pt>
                <c:pt idx="1166">
                  <c:v>606.17616179534764</c:v>
                </c:pt>
                <c:pt idx="1167">
                  <c:v>606.17616179534764</c:v>
                </c:pt>
                <c:pt idx="1168">
                  <c:v>606.17616179534764</c:v>
                </c:pt>
                <c:pt idx="1169">
                  <c:v>606.17616179534764</c:v>
                </c:pt>
                <c:pt idx="1170">
                  <c:v>606.17616179534764</c:v>
                </c:pt>
                <c:pt idx="1171">
                  <c:v>606.17616179534764</c:v>
                </c:pt>
                <c:pt idx="1172">
                  <c:v>606.17616179534764</c:v>
                </c:pt>
                <c:pt idx="1173">
                  <c:v>606.17616179534764</c:v>
                </c:pt>
                <c:pt idx="1174">
                  <c:v>606.17616179534764</c:v>
                </c:pt>
                <c:pt idx="1175">
                  <c:v>606.17616179534764</c:v>
                </c:pt>
                <c:pt idx="1176">
                  <c:v>606.17616179534764</c:v>
                </c:pt>
                <c:pt idx="1177">
                  <c:v>606.17616179534764</c:v>
                </c:pt>
                <c:pt idx="1178">
                  <c:v>606.17616179534764</c:v>
                </c:pt>
                <c:pt idx="1179">
                  <c:v>606.17616179534764</c:v>
                </c:pt>
                <c:pt idx="1180">
                  <c:v>606.17616179534764</c:v>
                </c:pt>
                <c:pt idx="1181">
                  <c:v>606.17616179534764</c:v>
                </c:pt>
                <c:pt idx="1182">
                  <c:v>606.17616179534764</c:v>
                </c:pt>
                <c:pt idx="1183">
                  <c:v>606.17616179534764</c:v>
                </c:pt>
                <c:pt idx="1184">
                  <c:v>606.17616179534764</c:v>
                </c:pt>
                <c:pt idx="1185">
                  <c:v>606.17616179534764</c:v>
                </c:pt>
                <c:pt idx="1186">
                  <c:v>606.17616179534764</c:v>
                </c:pt>
                <c:pt idx="1187">
                  <c:v>606.17616179534764</c:v>
                </c:pt>
                <c:pt idx="1188">
                  <c:v>606.17616179534764</c:v>
                </c:pt>
                <c:pt idx="1189">
                  <c:v>606.17616179534764</c:v>
                </c:pt>
                <c:pt idx="1190">
                  <c:v>606.17616179534764</c:v>
                </c:pt>
                <c:pt idx="1191">
                  <c:v>606.17616179534764</c:v>
                </c:pt>
                <c:pt idx="1192">
                  <c:v>606.17616179534764</c:v>
                </c:pt>
                <c:pt idx="1193">
                  <c:v>606.17616179534764</c:v>
                </c:pt>
                <c:pt idx="1194">
                  <c:v>606.17616179534764</c:v>
                </c:pt>
                <c:pt idx="1195">
                  <c:v>606.17616179534764</c:v>
                </c:pt>
                <c:pt idx="1196">
                  <c:v>606.17616179534764</c:v>
                </c:pt>
                <c:pt idx="1197">
                  <c:v>606.17616179534764</c:v>
                </c:pt>
                <c:pt idx="1198">
                  <c:v>606.17616179534764</c:v>
                </c:pt>
                <c:pt idx="1199">
                  <c:v>606.17616179534764</c:v>
                </c:pt>
                <c:pt idx="1200">
                  <c:v>606.17616179534764</c:v>
                </c:pt>
                <c:pt idx="1201">
                  <c:v>606.17616179534764</c:v>
                </c:pt>
                <c:pt idx="1202">
                  <c:v>606.17616179534764</c:v>
                </c:pt>
                <c:pt idx="1203">
                  <c:v>606.17616179534764</c:v>
                </c:pt>
                <c:pt idx="1204">
                  <c:v>606.17616179534764</c:v>
                </c:pt>
                <c:pt idx="1205">
                  <c:v>606.17616179534764</c:v>
                </c:pt>
                <c:pt idx="1206">
                  <c:v>606.17616179534764</c:v>
                </c:pt>
                <c:pt idx="1207">
                  <c:v>606.17616179534764</c:v>
                </c:pt>
                <c:pt idx="1208">
                  <c:v>606.17616179534764</c:v>
                </c:pt>
                <c:pt idx="1209">
                  <c:v>606.17616179534764</c:v>
                </c:pt>
                <c:pt idx="1210">
                  <c:v>606.17616179534764</c:v>
                </c:pt>
                <c:pt idx="1211">
                  <c:v>606.17616179534764</c:v>
                </c:pt>
                <c:pt idx="1212">
                  <c:v>606.17616179534764</c:v>
                </c:pt>
                <c:pt idx="1213">
                  <c:v>606.17616179534764</c:v>
                </c:pt>
                <c:pt idx="1214">
                  <c:v>606.17616179534764</c:v>
                </c:pt>
                <c:pt idx="1215">
                  <c:v>606.17616179534764</c:v>
                </c:pt>
                <c:pt idx="1216">
                  <c:v>606.17616179534764</c:v>
                </c:pt>
                <c:pt idx="1217">
                  <c:v>606.17616179534764</c:v>
                </c:pt>
                <c:pt idx="1218">
                  <c:v>606.17616179534764</c:v>
                </c:pt>
                <c:pt idx="1219">
                  <c:v>606.17616179534764</c:v>
                </c:pt>
                <c:pt idx="1220">
                  <c:v>606.17616179534764</c:v>
                </c:pt>
                <c:pt idx="1221">
                  <c:v>606.17616179534764</c:v>
                </c:pt>
                <c:pt idx="1222">
                  <c:v>606.17616179534764</c:v>
                </c:pt>
                <c:pt idx="1223">
                  <c:v>606.17616179534764</c:v>
                </c:pt>
                <c:pt idx="1224">
                  <c:v>606.17616179534764</c:v>
                </c:pt>
                <c:pt idx="1225">
                  <c:v>606.17616179534764</c:v>
                </c:pt>
                <c:pt idx="1226">
                  <c:v>606.17616179534764</c:v>
                </c:pt>
                <c:pt idx="1227">
                  <c:v>606.17616179534764</c:v>
                </c:pt>
                <c:pt idx="1228">
                  <c:v>606.17616179534764</c:v>
                </c:pt>
                <c:pt idx="1229">
                  <c:v>606.17616179534764</c:v>
                </c:pt>
                <c:pt idx="1230">
                  <c:v>606.17616179534764</c:v>
                </c:pt>
                <c:pt idx="1231">
                  <c:v>606.17616179534764</c:v>
                </c:pt>
                <c:pt idx="1232">
                  <c:v>606.17616179534764</c:v>
                </c:pt>
                <c:pt idx="1233">
                  <c:v>606.17616179534764</c:v>
                </c:pt>
                <c:pt idx="1234">
                  <c:v>606.17616179534764</c:v>
                </c:pt>
                <c:pt idx="1235">
                  <c:v>606.17616179534764</c:v>
                </c:pt>
                <c:pt idx="1236">
                  <c:v>606.17616179534764</c:v>
                </c:pt>
                <c:pt idx="1237">
                  <c:v>606.17616179534764</c:v>
                </c:pt>
                <c:pt idx="1238">
                  <c:v>606.17616179534764</c:v>
                </c:pt>
                <c:pt idx="1239">
                  <c:v>606.17616179534764</c:v>
                </c:pt>
                <c:pt idx="1240">
                  <c:v>606.17616179534764</c:v>
                </c:pt>
                <c:pt idx="1241">
                  <c:v>606.17616179534764</c:v>
                </c:pt>
                <c:pt idx="1242">
                  <c:v>606.17616179534764</c:v>
                </c:pt>
                <c:pt idx="1243">
                  <c:v>606.17616179534764</c:v>
                </c:pt>
                <c:pt idx="1244">
                  <c:v>606.17616179534764</c:v>
                </c:pt>
                <c:pt idx="1245">
                  <c:v>606.17616179534764</c:v>
                </c:pt>
                <c:pt idx="1246">
                  <c:v>606.17616179534764</c:v>
                </c:pt>
                <c:pt idx="1247">
                  <c:v>606.17616179534764</c:v>
                </c:pt>
                <c:pt idx="1248">
                  <c:v>606.17616179534764</c:v>
                </c:pt>
                <c:pt idx="1249">
                  <c:v>606.17616179534764</c:v>
                </c:pt>
                <c:pt idx="1250">
                  <c:v>606.17616179534764</c:v>
                </c:pt>
                <c:pt idx="1251">
                  <c:v>606.17616179534764</c:v>
                </c:pt>
                <c:pt idx="1252">
                  <c:v>606.17616179534764</c:v>
                </c:pt>
                <c:pt idx="1253">
                  <c:v>606.17616179534764</c:v>
                </c:pt>
                <c:pt idx="1254">
                  <c:v>606.17616179534764</c:v>
                </c:pt>
                <c:pt idx="1255">
                  <c:v>606.17616179534764</c:v>
                </c:pt>
                <c:pt idx="1256">
                  <c:v>606.17616179534764</c:v>
                </c:pt>
                <c:pt idx="1257">
                  <c:v>606.17616179534764</c:v>
                </c:pt>
                <c:pt idx="1258">
                  <c:v>606.17616179534764</c:v>
                </c:pt>
                <c:pt idx="1259">
                  <c:v>606.17616179534764</c:v>
                </c:pt>
                <c:pt idx="1260">
                  <c:v>606.17616179534764</c:v>
                </c:pt>
                <c:pt idx="1261">
                  <c:v>606.17616179534764</c:v>
                </c:pt>
                <c:pt idx="1262">
                  <c:v>606.17616179534764</c:v>
                </c:pt>
                <c:pt idx="1263">
                  <c:v>606.17616179534764</c:v>
                </c:pt>
                <c:pt idx="1264">
                  <c:v>606.17616179534764</c:v>
                </c:pt>
                <c:pt idx="1265">
                  <c:v>606.17616179534764</c:v>
                </c:pt>
                <c:pt idx="1266">
                  <c:v>606.17616179534764</c:v>
                </c:pt>
                <c:pt idx="1267">
                  <c:v>606.17616179534764</c:v>
                </c:pt>
                <c:pt idx="1268">
                  <c:v>606.17616179534764</c:v>
                </c:pt>
                <c:pt idx="1269">
                  <c:v>606.17616179534764</c:v>
                </c:pt>
                <c:pt idx="1270">
                  <c:v>606.17616179534764</c:v>
                </c:pt>
                <c:pt idx="1271">
                  <c:v>606.17616179534764</c:v>
                </c:pt>
                <c:pt idx="1272">
                  <c:v>606.17616179534764</c:v>
                </c:pt>
                <c:pt idx="1273">
                  <c:v>606.17616179534764</c:v>
                </c:pt>
                <c:pt idx="1274">
                  <c:v>606.17616179534764</c:v>
                </c:pt>
                <c:pt idx="1275">
                  <c:v>606.17616179534764</c:v>
                </c:pt>
                <c:pt idx="1276">
                  <c:v>606.17616179534764</c:v>
                </c:pt>
                <c:pt idx="1277">
                  <c:v>606.17616179534764</c:v>
                </c:pt>
                <c:pt idx="1278">
                  <c:v>606.17616179534764</c:v>
                </c:pt>
                <c:pt idx="1279">
                  <c:v>606.17616179534764</c:v>
                </c:pt>
                <c:pt idx="1280">
                  <c:v>606.17616179534764</c:v>
                </c:pt>
                <c:pt idx="1281">
                  <c:v>606.17616179534764</c:v>
                </c:pt>
                <c:pt idx="1282">
                  <c:v>606.17616179534764</c:v>
                </c:pt>
                <c:pt idx="1283">
                  <c:v>606.17616179534764</c:v>
                </c:pt>
                <c:pt idx="1284">
                  <c:v>606.17616179534764</c:v>
                </c:pt>
                <c:pt idx="1285">
                  <c:v>606.17616179534764</c:v>
                </c:pt>
                <c:pt idx="1286">
                  <c:v>606.17616179534764</c:v>
                </c:pt>
                <c:pt idx="1287">
                  <c:v>606.17616179534764</c:v>
                </c:pt>
                <c:pt idx="1288">
                  <c:v>606.17616179534764</c:v>
                </c:pt>
                <c:pt idx="1289">
                  <c:v>606.17616179534764</c:v>
                </c:pt>
                <c:pt idx="1290">
                  <c:v>606.17616179534764</c:v>
                </c:pt>
                <c:pt idx="1291">
                  <c:v>606.17616179534764</c:v>
                </c:pt>
                <c:pt idx="1292">
                  <c:v>606.17616179534764</c:v>
                </c:pt>
                <c:pt idx="1293">
                  <c:v>606.17616179534764</c:v>
                </c:pt>
                <c:pt idx="1294">
                  <c:v>606.17616179534764</c:v>
                </c:pt>
                <c:pt idx="1295">
                  <c:v>606.17616179534764</c:v>
                </c:pt>
                <c:pt idx="1296">
                  <c:v>606.17616179534764</c:v>
                </c:pt>
                <c:pt idx="1297">
                  <c:v>606.17616179534764</c:v>
                </c:pt>
                <c:pt idx="1298">
                  <c:v>606.17616179534764</c:v>
                </c:pt>
                <c:pt idx="1299">
                  <c:v>606.17616179534764</c:v>
                </c:pt>
                <c:pt idx="1300">
                  <c:v>606.17616179534764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F4-43EC-BC71-5AEFBD17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361391"/>
        <c:axId val="308359727"/>
      </c:lineChart>
      <c:catAx>
        <c:axId val="30836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59727"/>
        <c:crosses val="autoZero"/>
        <c:auto val="1"/>
        <c:lblAlgn val="ctr"/>
        <c:lblOffset val="100"/>
        <c:noMultiLvlLbl val="0"/>
      </c:catAx>
      <c:valAx>
        <c:axId val="30835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Payments ($)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6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 Standing Balance Vs. Paymens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Out Standing Balance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[0]!mornths</c:f>
              <c:numCache>
                <c:formatCode>General</c:formatCode>
                <c:ptCount val="1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</c:numCache>
            </c:numRef>
          </c:cat>
          <c:val>
            <c:numRef>
              <c:f>[0]!Outstand_balance</c:f>
              <c:numCache>
                <c:formatCode>"$"#,##0.00</c:formatCode>
                <c:ptCount val="1301"/>
                <c:pt idx="0">
                  <c:v>500000</c:v>
                </c:pt>
                <c:pt idx="1">
                  <c:v>499774.78865441232</c:v>
                </c:pt>
                <c:pt idx="2">
                  <c:v>499549.40571362682</c:v>
                </c:pt>
                <c:pt idx="3">
                  <c:v>499323.85104690015</c:v>
                </c:pt>
                <c:pt idx="4">
                  <c:v>499098.12452338915</c:v>
                </c:pt>
                <c:pt idx="5">
                  <c:v>498872.22601215105</c:v>
                </c:pt>
                <c:pt idx="6">
                  <c:v>498646.15538214333</c:v>
                </c:pt>
                <c:pt idx="7">
                  <c:v>498419.91250222357</c:v>
                </c:pt>
                <c:pt idx="8">
                  <c:v>498193.49724114948</c:v>
                </c:pt>
                <c:pt idx="9">
                  <c:v>497966.90946757875</c:v>
                </c:pt>
                <c:pt idx="10">
                  <c:v>497740.14905006898</c:v>
                </c:pt>
                <c:pt idx="11">
                  <c:v>497513.21585707768</c:v>
                </c:pt>
                <c:pt idx="12">
                  <c:v>497286.10975696205</c:v>
                </c:pt>
                <c:pt idx="13">
                  <c:v>497058.83061797905</c:v>
                </c:pt>
                <c:pt idx="14">
                  <c:v>496831.3783082852</c:v>
                </c:pt>
                <c:pt idx="15">
                  <c:v>496603.75269593665</c:v>
                </c:pt>
                <c:pt idx="16">
                  <c:v>496375.95364888897</c:v>
                </c:pt>
                <c:pt idx="17">
                  <c:v>496147.98103499709</c:v>
                </c:pt>
                <c:pt idx="18">
                  <c:v>495919.83472201531</c:v>
                </c:pt>
                <c:pt idx="19">
                  <c:v>495691.51457759715</c:v>
                </c:pt>
                <c:pt idx="20">
                  <c:v>495463.02046929527</c:v>
                </c:pt>
                <c:pt idx="21">
                  <c:v>495234.35226456146</c:v>
                </c:pt>
                <c:pt idx="22">
                  <c:v>495005.50983074645</c:v>
                </c:pt>
                <c:pt idx="23">
                  <c:v>494776.49303509999</c:v>
                </c:pt>
                <c:pt idx="24">
                  <c:v>494547.30174477061</c:v>
                </c:pt>
                <c:pt idx="25">
                  <c:v>494317.93582680559</c:v>
                </c:pt>
                <c:pt idx="26">
                  <c:v>494088.39514815103</c:v>
                </c:pt>
                <c:pt idx="27">
                  <c:v>493858.67957565159</c:v>
                </c:pt>
                <c:pt idx="28">
                  <c:v>493628.78897605039</c:v>
                </c:pt>
                <c:pt idx="29">
                  <c:v>493398.72321598919</c:v>
                </c:pt>
                <c:pt idx="30">
                  <c:v>493168.48216200795</c:v>
                </c:pt>
                <c:pt idx="31">
                  <c:v>492938.06568054511</c:v>
                </c:pt>
                <c:pt idx="32">
                  <c:v>492707.47363793722</c:v>
                </c:pt>
                <c:pt idx="33">
                  <c:v>492476.7059004191</c:v>
                </c:pt>
                <c:pt idx="34">
                  <c:v>492245.76233412354</c:v>
                </c:pt>
                <c:pt idx="35">
                  <c:v>492014.64280508144</c:v>
                </c:pt>
                <c:pt idx="36">
                  <c:v>491783.34717922151</c:v>
                </c:pt>
                <c:pt idx="37">
                  <c:v>491551.87532237038</c:v>
                </c:pt>
                <c:pt idx="38">
                  <c:v>491320.22710025246</c:v>
                </c:pt>
                <c:pt idx="39">
                  <c:v>491088.40237848979</c:v>
                </c:pt>
                <c:pt idx="40">
                  <c:v>490856.40102260211</c:v>
                </c:pt>
                <c:pt idx="41">
                  <c:v>490624.22289800661</c:v>
                </c:pt>
                <c:pt idx="42">
                  <c:v>490391.867870018</c:v>
                </c:pt>
                <c:pt idx="43">
                  <c:v>490159.33580384828</c:v>
                </c:pt>
                <c:pt idx="44">
                  <c:v>489926.62656460691</c:v>
                </c:pt>
                <c:pt idx="45">
                  <c:v>489693.74001730041</c:v>
                </c:pt>
                <c:pt idx="46">
                  <c:v>489460.67602683249</c:v>
                </c:pt>
                <c:pt idx="47">
                  <c:v>489227.43445800402</c:v>
                </c:pt>
                <c:pt idx="48">
                  <c:v>488994.01517551276</c:v>
                </c:pt>
                <c:pt idx="49">
                  <c:v>488760.41804395337</c:v>
                </c:pt>
                <c:pt idx="50">
                  <c:v>488526.64292781736</c:v>
                </c:pt>
                <c:pt idx="51">
                  <c:v>488292.68969149305</c:v>
                </c:pt>
                <c:pt idx="52">
                  <c:v>488058.55819926539</c:v>
                </c:pt>
                <c:pt idx="53">
                  <c:v>487824.24831531593</c:v>
                </c:pt>
                <c:pt idx="54">
                  <c:v>487589.75990372273</c:v>
                </c:pt>
                <c:pt idx="55">
                  <c:v>487355.09282846027</c:v>
                </c:pt>
                <c:pt idx="56">
                  <c:v>487120.24695339944</c:v>
                </c:pt>
                <c:pt idx="57">
                  <c:v>486885.22214230732</c:v>
                </c:pt>
                <c:pt idx="58">
                  <c:v>486650.0182588473</c:v>
                </c:pt>
                <c:pt idx="59">
                  <c:v>486414.63516657881</c:v>
                </c:pt>
                <c:pt idx="60">
                  <c:v>486179.07272895734</c:v>
                </c:pt>
                <c:pt idx="61">
                  <c:v>485943.33080933435</c:v>
                </c:pt>
                <c:pt idx="62">
                  <c:v>485707.40927095723</c:v>
                </c:pt>
                <c:pt idx="63">
                  <c:v>485471.30797696905</c:v>
                </c:pt>
                <c:pt idx="64">
                  <c:v>485235.02679040877</c:v>
                </c:pt>
                <c:pt idx="65">
                  <c:v>484998.56557421084</c:v>
                </c:pt>
                <c:pt idx="66">
                  <c:v>484761.92419120541</c:v>
                </c:pt>
                <c:pt idx="67">
                  <c:v>484525.102504118</c:v>
                </c:pt>
                <c:pt idx="68">
                  <c:v>484288.1003755696</c:v>
                </c:pt>
                <c:pt idx="69">
                  <c:v>484050.91766807652</c:v>
                </c:pt>
                <c:pt idx="70">
                  <c:v>483813.55424405029</c:v>
                </c:pt>
                <c:pt idx="71">
                  <c:v>483576.00996579765</c:v>
                </c:pt>
                <c:pt idx="72">
                  <c:v>483338.28469552041</c:v>
                </c:pt>
                <c:pt idx="73">
                  <c:v>483100.37829531537</c:v>
                </c:pt>
                <c:pt idx="74">
                  <c:v>482862.29062717425</c:v>
                </c:pt>
                <c:pt idx="75">
                  <c:v>482624.02155298367</c:v>
                </c:pt>
                <c:pt idx="76">
                  <c:v>482385.57093452499</c:v>
                </c:pt>
                <c:pt idx="77">
                  <c:v>482146.93863347423</c:v>
                </c:pt>
                <c:pt idx="78">
                  <c:v>481908.12451140204</c:v>
                </c:pt>
                <c:pt idx="79">
                  <c:v>481669.12842977361</c:v>
                </c:pt>
                <c:pt idx="80">
                  <c:v>481429.95024994854</c:v>
                </c:pt>
                <c:pt idx="81">
                  <c:v>481190.58983318083</c:v>
                </c:pt>
                <c:pt idx="82">
                  <c:v>480951.04704061878</c:v>
                </c:pt>
                <c:pt idx="83">
                  <c:v>480711.32173330482</c:v>
                </c:pt>
                <c:pt idx="84">
                  <c:v>480471.41377217561</c:v>
                </c:pt>
                <c:pt idx="85">
                  <c:v>480231.32301806175</c:v>
                </c:pt>
                <c:pt idx="86">
                  <c:v>479991.04933168786</c:v>
                </c:pt>
                <c:pt idx="87">
                  <c:v>479750.59257367242</c:v>
                </c:pt>
                <c:pt idx="88">
                  <c:v>479509.95260452776</c:v>
                </c:pt>
                <c:pt idx="89">
                  <c:v>479269.12928465987</c:v>
                </c:pt>
                <c:pt idx="90">
                  <c:v>479028.12247436837</c:v>
                </c:pt>
                <c:pt idx="91">
                  <c:v>478786.9320338465</c:v>
                </c:pt>
                <c:pt idx="92">
                  <c:v>478545.55782318092</c:v>
                </c:pt>
                <c:pt idx="93">
                  <c:v>478303.99970235175</c:v>
                </c:pt>
                <c:pt idx="94">
                  <c:v>478062.25753123238</c:v>
                </c:pt>
                <c:pt idx="95">
                  <c:v>477820.33116958942</c:v>
                </c:pt>
                <c:pt idx="96">
                  <c:v>477578.22047708265</c:v>
                </c:pt>
                <c:pt idx="97">
                  <c:v>477335.92531326495</c:v>
                </c:pt>
                <c:pt idx="98">
                  <c:v>477093.44553758216</c:v>
                </c:pt>
                <c:pt idx="99">
                  <c:v>476850.78100937302</c:v>
                </c:pt>
                <c:pt idx="100">
                  <c:v>476607.93158786907</c:v>
                </c:pt>
                <c:pt idx="101">
                  <c:v>476364.89713219466</c:v>
                </c:pt>
                <c:pt idx="102">
                  <c:v>476121.67750136676</c:v>
                </c:pt>
                <c:pt idx="103">
                  <c:v>475878.27255429496</c:v>
                </c:pt>
                <c:pt idx="104">
                  <c:v>475634.68214978132</c:v>
                </c:pt>
                <c:pt idx="105">
                  <c:v>475390.90614652034</c:v>
                </c:pt>
                <c:pt idx="106">
                  <c:v>475146.94440309878</c:v>
                </c:pt>
                <c:pt idx="107">
                  <c:v>474902.79677799571</c:v>
                </c:pt>
                <c:pt idx="108">
                  <c:v>474658.46312958241</c:v>
                </c:pt>
                <c:pt idx="109">
                  <c:v>474413.94331612217</c:v>
                </c:pt>
                <c:pt idx="110">
                  <c:v>474169.23719577037</c:v>
                </c:pt>
                <c:pt idx="111">
                  <c:v>473924.34462657425</c:v>
                </c:pt>
                <c:pt idx="112">
                  <c:v>473679.26546647289</c:v>
                </c:pt>
                <c:pt idx="113">
                  <c:v>473433.99957329716</c:v>
                </c:pt>
                <c:pt idx="114">
                  <c:v>473188.5468047696</c:v>
                </c:pt>
                <c:pt idx="115">
                  <c:v>472942.90701850434</c:v>
                </c:pt>
                <c:pt idx="116">
                  <c:v>472697.08007200703</c:v>
                </c:pt>
                <c:pt idx="117">
                  <c:v>472451.06582267472</c:v>
                </c:pt>
                <c:pt idx="118">
                  <c:v>472204.86412779585</c:v>
                </c:pt>
                <c:pt idx="119">
                  <c:v>471958.47484455013</c:v>
                </c:pt>
                <c:pt idx="120">
                  <c:v>471711.89783000835</c:v>
                </c:pt>
                <c:pt idx="121">
                  <c:v>471465.13294113253</c:v>
                </c:pt>
                <c:pt idx="122">
                  <c:v>471218.18003477564</c:v>
                </c:pt>
                <c:pt idx="123">
                  <c:v>470971.03896768158</c:v>
                </c:pt>
                <c:pt idx="124">
                  <c:v>470723.70959648513</c:v>
                </c:pt>
                <c:pt idx="125">
                  <c:v>470476.19177771179</c:v>
                </c:pt>
                <c:pt idx="126">
                  <c:v>470228.48536777776</c:v>
                </c:pt>
                <c:pt idx="127">
                  <c:v>469980.59022298985</c:v>
                </c:pt>
                <c:pt idx="128">
                  <c:v>469732.5061995454</c:v>
                </c:pt>
                <c:pt idx="129">
                  <c:v>469484.2331535322</c:v>
                </c:pt>
                <c:pt idx="130">
                  <c:v>469235.77094092831</c:v>
                </c:pt>
                <c:pt idx="131">
                  <c:v>468987.11941760208</c:v>
                </c:pt>
                <c:pt idx="132">
                  <c:v>468738.27843931207</c:v>
                </c:pt>
                <c:pt idx="133">
                  <c:v>468489.24786170694</c:v>
                </c:pt>
                <c:pt idx="134">
                  <c:v>468240.02754032536</c:v>
                </c:pt>
                <c:pt idx="135">
                  <c:v>467990.61733059591</c:v>
                </c:pt>
                <c:pt idx="136">
                  <c:v>467741.01708783704</c:v>
                </c:pt>
                <c:pt idx="137">
                  <c:v>467491.22666725697</c:v>
                </c:pt>
                <c:pt idx="138">
                  <c:v>467241.2459239536</c:v>
                </c:pt>
                <c:pt idx="139">
                  <c:v>466991.07471291436</c:v>
                </c:pt>
                <c:pt idx="140">
                  <c:v>466740.71288901626</c:v>
                </c:pt>
                <c:pt idx="141">
                  <c:v>466490.16030702571</c:v>
                </c:pt>
                <c:pt idx="142">
                  <c:v>466239.41682159842</c:v>
                </c:pt>
                <c:pt idx="143">
                  <c:v>465988.48228727945</c:v>
                </c:pt>
                <c:pt idx="144">
                  <c:v>465737.356558503</c:v>
                </c:pt>
                <c:pt idx="145">
                  <c:v>465486.03948959237</c:v>
                </c:pt>
                <c:pt idx="146">
                  <c:v>465234.53093475976</c:v>
                </c:pt>
                <c:pt idx="147">
                  <c:v>464982.83074810641</c:v>
                </c:pt>
                <c:pt idx="148">
                  <c:v>464730.93878362241</c:v>
                </c:pt>
                <c:pt idx="149">
                  <c:v>464478.85489518649</c:v>
                </c:pt>
                <c:pt idx="150">
                  <c:v>464226.57893656613</c:v>
                </c:pt>
                <c:pt idx="151">
                  <c:v>463974.11076141731</c:v>
                </c:pt>
                <c:pt idx="152">
                  <c:v>463721.4502232846</c:v>
                </c:pt>
                <c:pt idx="153">
                  <c:v>463468.59717560094</c:v>
                </c:pt>
                <c:pt idx="154">
                  <c:v>463215.55147168762</c:v>
                </c:pt>
                <c:pt idx="155">
                  <c:v>462962.31296475412</c:v>
                </c:pt>
                <c:pt idx="156">
                  <c:v>462708.88150789816</c:v>
                </c:pt>
                <c:pt idx="157">
                  <c:v>462455.2569541054</c:v>
                </c:pt>
                <c:pt idx="158">
                  <c:v>462201.43915624963</c:v>
                </c:pt>
                <c:pt idx="159">
                  <c:v>461947.42796709243</c:v>
                </c:pt>
                <c:pt idx="160">
                  <c:v>461693.22323928325</c:v>
                </c:pt>
                <c:pt idx="161">
                  <c:v>461438.82482535922</c:v>
                </c:pt>
                <c:pt idx="162">
                  <c:v>461184.23257774522</c:v>
                </c:pt>
                <c:pt idx="163">
                  <c:v>460929.44634875358</c:v>
                </c:pt>
                <c:pt idx="164">
                  <c:v>460674.46599058411</c:v>
                </c:pt>
                <c:pt idx="165">
                  <c:v>460419.29135532409</c:v>
                </c:pt>
                <c:pt idx="166">
                  <c:v>460163.92229494802</c:v>
                </c:pt>
                <c:pt idx="167">
                  <c:v>459908.35866131762</c:v>
                </c:pt>
                <c:pt idx="168">
                  <c:v>459652.60030618182</c:v>
                </c:pt>
                <c:pt idx="169">
                  <c:v>459396.64708117652</c:v>
                </c:pt>
                <c:pt idx="170">
                  <c:v>459140.49883782456</c:v>
                </c:pt>
                <c:pt idx="171">
                  <c:v>458884.1554275357</c:v>
                </c:pt>
                <c:pt idx="172">
                  <c:v>458627.61670160643</c:v>
                </c:pt>
                <c:pt idx="173">
                  <c:v>458370.88251122006</c:v>
                </c:pt>
                <c:pt idx="174">
                  <c:v>458113.95270744635</c:v>
                </c:pt>
                <c:pt idx="175">
                  <c:v>457856.82714124169</c:v>
                </c:pt>
                <c:pt idx="176">
                  <c:v>457599.50566344889</c:v>
                </c:pt>
                <c:pt idx="177">
                  <c:v>457341.98812479712</c:v>
                </c:pt>
                <c:pt idx="178">
                  <c:v>457084.27437590179</c:v>
                </c:pt>
                <c:pt idx="179">
                  <c:v>456826.36426726449</c:v>
                </c:pt>
                <c:pt idx="180">
                  <c:v>456568.25764927291</c:v>
                </c:pt>
                <c:pt idx="181">
                  <c:v>456309.95437220077</c:v>
                </c:pt>
                <c:pt idx="182">
                  <c:v>456051.45428620768</c:v>
                </c:pt>
                <c:pt idx="183">
                  <c:v>455792.75724133907</c:v>
                </c:pt>
                <c:pt idx="184">
                  <c:v>455533.86308752617</c:v>
                </c:pt>
                <c:pt idx="185">
                  <c:v>455274.77167458582</c:v>
                </c:pt>
                <c:pt idx="186">
                  <c:v>455015.48285222042</c:v>
                </c:pt>
                <c:pt idx="187">
                  <c:v>454755.99647001794</c:v>
                </c:pt>
                <c:pt idx="188">
                  <c:v>454496.31237745163</c:v>
                </c:pt>
                <c:pt idx="189">
                  <c:v>454236.43042388011</c:v>
                </c:pt>
                <c:pt idx="190">
                  <c:v>453976.35045854724</c:v>
                </c:pt>
                <c:pt idx="191">
                  <c:v>453716.07233058201</c:v>
                </c:pt>
                <c:pt idx="192">
                  <c:v>453455.59588899842</c:v>
                </c:pt>
                <c:pt idx="193">
                  <c:v>453194.92098269542</c:v>
                </c:pt>
                <c:pt idx="194">
                  <c:v>452934.0474604569</c:v>
                </c:pt>
                <c:pt idx="195">
                  <c:v>452672.97517095145</c:v>
                </c:pt>
                <c:pt idx="196">
                  <c:v>452411.70396273246</c:v>
                </c:pt>
                <c:pt idx="197">
                  <c:v>452150.23368423781</c:v>
                </c:pt>
                <c:pt idx="198">
                  <c:v>451888.56418379</c:v>
                </c:pt>
                <c:pt idx="199">
                  <c:v>451626.6953095959</c:v>
                </c:pt>
                <c:pt idx="200">
                  <c:v>451364.62690974673</c:v>
                </c:pt>
                <c:pt idx="201">
                  <c:v>451102.35883221799</c:v>
                </c:pt>
                <c:pt idx="202">
                  <c:v>450839.89092486934</c:v>
                </c:pt>
                <c:pt idx="203">
                  <c:v>450577.22303544451</c:v>
                </c:pt>
                <c:pt idx="204">
                  <c:v>450314.35501157126</c:v>
                </c:pt>
                <c:pt idx="205">
                  <c:v>450051.28670076118</c:v>
                </c:pt>
                <c:pt idx="206">
                  <c:v>449788.01795040979</c:v>
                </c:pt>
                <c:pt idx="207">
                  <c:v>449524.5486077962</c:v>
                </c:pt>
                <c:pt idx="208">
                  <c:v>449260.87852008321</c:v>
                </c:pt>
                <c:pt idx="209">
                  <c:v>448997.00753431721</c:v>
                </c:pt>
                <c:pt idx="210">
                  <c:v>448732.93549742806</c:v>
                </c:pt>
                <c:pt idx="211">
                  <c:v>448468.66225622891</c:v>
                </c:pt>
                <c:pt idx="212">
                  <c:v>448204.18765741622</c:v>
                </c:pt>
                <c:pt idx="213">
                  <c:v>447939.51154756965</c:v>
                </c:pt>
                <c:pt idx="214">
                  <c:v>447674.63377315202</c:v>
                </c:pt>
                <c:pt idx="215">
                  <c:v>447409.55418050912</c:v>
                </c:pt>
                <c:pt idx="216">
                  <c:v>447144.27261586959</c:v>
                </c:pt>
                <c:pt idx="217">
                  <c:v>446878.78892534506</c:v>
                </c:pt>
                <c:pt idx="218">
                  <c:v>446613.10295492981</c:v>
                </c:pt>
                <c:pt idx="219">
                  <c:v>446347.21455050074</c:v>
                </c:pt>
                <c:pt idx="220">
                  <c:v>446081.12355781742</c:v>
                </c:pt>
                <c:pt idx="221">
                  <c:v>445814.82982252189</c:v>
                </c:pt>
                <c:pt idx="222">
                  <c:v>445548.33319013851</c:v>
                </c:pt>
                <c:pt idx="223">
                  <c:v>445281.63350607397</c:v>
                </c:pt>
                <c:pt idx="224">
                  <c:v>445014.73061561718</c:v>
                </c:pt>
                <c:pt idx="225">
                  <c:v>444747.62436393916</c:v>
                </c:pt>
                <c:pt idx="226">
                  <c:v>444480.31459609303</c:v>
                </c:pt>
                <c:pt idx="227">
                  <c:v>444212.80115701369</c:v>
                </c:pt>
                <c:pt idx="228">
                  <c:v>443945.08389151806</c:v>
                </c:pt>
                <c:pt idx="229">
                  <c:v>443677.16264430474</c:v>
                </c:pt>
                <c:pt idx="230">
                  <c:v>443409.03725995403</c:v>
                </c:pt>
                <c:pt idx="231">
                  <c:v>443140.70758292777</c:v>
                </c:pt>
                <c:pt idx="232">
                  <c:v>442872.17345756933</c:v>
                </c:pt>
                <c:pt idx="233">
                  <c:v>442603.43472810346</c:v>
                </c:pt>
                <c:pt idx="234">
                  <c:v>442334.49123863626</c:v>
                </c:pt>
                <c:pt idx="235">
                  <c:v>442065.34283315495</c:v>
                </c:pt>
                <c:pt idx="236">
                  <c:v>441795.98935552803</c:v>
                </c:pt>
                <c:pt idx="237">
                  <c:v>441526.43064950488</c:v>
                </c:pt>
                <c:pt idx="238">
                  <c:v>441256.66655871592</c:v>
                </c:pt>
                <c:pt idx="239">
                  <c:v>440986.69692667248</c:v>
                </c:pt>
                <c:pt idx="240">
                  <c:v>440716.52159676648</c:v>
                </c:pt>
                <c:pt idx="241">
                  <c:v>440446.14041227067</c:v>
                </c:pt>
                <c:pt idx="242">
                  <c:v>440175.55321633839</c:v>
                </c:pt>
                <c:pt idx="243">
                  <c:v>439904.75985200336</c:v>
                </c:pt>
                <c:pt idx="244">
                  <c:v>439633.76016217977</c:v>
                </c:pt>
                <c:pt idx="245">
                  <c:v>439362.55398966215</c:v>
                </c:pt>
                <c:pt idx="246">
                  <c:v>439091.14117712516</c:v>
                </c:pt>
                <c:pt idx="247">
                  <c:v>438819.52156712371</c:v>
                </c:pt>
                <c:pt idx="248">
                  <c:v>438547.69500209263</c:v>
                </c:pt>
                <c:pt idx="249">
                  <c:v>438275.66132434679</c:v>
                </c:pt>
                <c:pt idx="250">
                  <c:v>438003.42037608085</c:v>
                </c:pt>
                <c:pt idx="251">
                  <c:v>437730.97199936927</c:v>
                </c:pt>
                <c:pt idx="252">
                  <c:v>437458.31603616616</c:v>
                </c:pt>
                <c:pt idx="253">
                  <c:v>437185.45232830523</c:v>
                </c:pt>
                <c:pt idx="254">
                  <c:v>436912.38071749971</c:v>
                </c:pt>
                <c:pt idx="255">
                  <c:v>436639.1010453421</c:v>
                </c:pt>
                <c:pt idx="256">
                  <c:v>436365.61315330438</c:v>
                </c:pt>
                <c:pt idx="257">
                  <c:v>436091.9168827376</c:v>
                </c:pt>
                <c:pt idx="258">
                  <c:v>435818.01207487198</c:v>
                </c:pt>
                <c:pt idx="259">
                  <c:v>435543.89857081679</c:v>
                </c:pt>
                <c:pt idx="260">
                  <c:v>435269.57621156023</c:v>
                </c:pt>
                <c:pt idx="261">
                  <c:v>434995.0448379693</c:v>
                </c:pt>
                <c:pt idx="262">
                  <c:v>434720.30429078982</c:v>
                </c:pt>
                <c:pt idx="263">
                  <c:v>434445.35441064619</c:v>
                </c:pt>
                <c:pt idx="264">
                  <c:v>434170.19503804145</c:v>
                </c:pt>
                <c:pt idx="265">
                  <c:v>433894.82601335709</c:v>
                </c:pt>
                <c:pt idx="266">
                  <c:v>433619.24717685301</c:v>
                </c:pt>
                <c:pt idx="267">
                  <c:v>433343.45836866728</c:v>
                </c:pt>
                <c:pt idx="268">
                  <c:v>433067.45942881634</c:v>
                </c:pt>
                <c:pt idx="269">
                  <c:v>432791.25019719463</c:v>
                </c:pt>
                <c:pt idx="270">
                  <c:v>432514.83051357459</c:v>
                </c:pt>
                <c:pt idx="271">
                  <c:v>432238.20021760662</c:v>
                </c:pt>
                <c:pt idx="272">
                  <c:v>431961.35914881894</c:v>
                </c:pt>
                <c:pt idx="273">
                  <c:v>431684.30714661744</c:v>
                </c:pt>
                <c:pt idx="274">
                  <c:v>431407.04405028577</c:v>
                </c:pt>
                <c:pt idx="275">
                  <c:v>431129.56969898503</c:v>
                </c:pt>
                <c:pt idx="276">
                  <c:v>430851.88393175381</c:v>
                </c:pt>
                <c:pt idx="277">
                  <c:v>430573.986587508</c:v>
                </c:pt>
                <c:pt idx="278">
                  <c:v>430295.87750504084</c:v>
                </c:pt>
                <c:pt idx="279">
                  <c:v>430017.55652302271</c:v>
                </c:pt>
                <c:pt idx="280">
                  <c:v>429739.02348000108</c:v>
                </c:pt>
                <c:pt idx="281">
                  <c:v>429460.27821440034</c:v>
                </c:pt>
                <c:pt idx="282">
                  <c:v>429181.32056452188</c:v>
                </c:pt>
                <c:pt idx="283">
                  <c:v>428902.15036854375</c:v>
                </c:pt>
                <c:pt idx="284">
                  <c:v>428622.76746452082</c:v>
                </c:pt>
                <c:pt idx="285">
                  <c:v>428343.17169038451</c:v>
                </c:pt>
                <c:pt idx="286">
                  <c:v>428063.36288394278</c:v>
                </c:pt>
                <c:pt idx="287">
                  <c:v>427783.34088288003</c:v>
                </c:pt>
                <c:pt idx="288">
                  <c:v>427503.10552475695</c:v>
                </c:pt>
                <c:pt idx="289">
                  <c:v>427222.65664701047</c:v>
                </c:pt>
                <c:pt idx="290">
                  <c:v>426941.99408695364</c:v>
                </c:pt>
                <c:pt idx="291">
                  <c:v>426661.11768177559</c:v>
                </c:pt>
                <c:pt idx="292">
                  <c:v>426380.02726854139</c:v>
                </c:pt>
                <c:pt idx="293">
                  <c:v>426098.72268419201</c:v>
                </c:pt>
                <c:pt idx="294">
                  <c:v>425817.20376554405</c:v>
                </c:pt>
                <c:pt idx="295">
                  <c:v>425535.47034928988</c:v>
                </c:pt>
                <c:pt idx="296">
                  <c:v>425253.52227199741</c:v>
                </c:pt>
                <c:pt idx="297">
                  <c:v>424971.35937011009</c:v>
                </c:pt>
                <c:pt idx="298">
                  <c:v>424688.98147994664</c:v>
                </c:pt>
                <c:pt idx="299">
                  <c:v>424406.38843770116</c:v>
                </c:pt>
                <c:pt idx="300">
                  <c:v>424123.58007944282</c:v>
                </c:pt>
                <c:pt idx="301">
                  <c:v>423840.55624111608</c:v>
                </c:pt>
                <c:pt idx="302">
                  <c:v>423557.31675854023</c:v>
                </c:pt>
                <c:pt idx="303">
                  <c:v>423273.86146740953</c:v>
                </c:pt>
                <c:pt idx="304">
                  <c:v>422990.19020329305</c:v>
                </c:pt>
                <c:pt idx="305">
                  <c:v>422706.30280163459</c:v>
                </c:pt>
                <c:pt idx="306">
                  <c:v>422422.19909775251</c:v>
                </c:pt>
                <c:pt idx="307">
                  <c:v>422137.8789268398</c:v>
                </c:pt>
                <c:pt idx="308">
                  <c:v>421853.34212396375</c:v>
                </c:pt>
                <c:pt idx="309">
                  <c:v>421568.58852406609</c:v>
                </c:pt>
                <c:pt idx="310">
                  <c:v>421283.61796196271</c:v>
                </c:pt>
                <c:pt idx="311">
                  <c:v>420998.43027234368</c:v>
                </c:pt>
                <c:pt idx="312">
                  <c:v>420713.02528977313</c:v>
                </c:pt>
                <c:pt idx="313">
                  <c:v>420427.40284868912</c:v>
                </c:pt>
                <c:pt idx="314">
                  <c:v>420141.56278340355</c:v>
                </c:pt>
                <c:pt idx="315">
                  <c:v>419855.50492810213</c:v>
                </c:pt>
                <c:pt idx="316">
                  <c:v>419569.22911684419</c:v>
                </c:pt>
                <c:pt idx="317">
                  <c:v>419282.73518356262</c:v>
                </c:pt>
                <c:pt idx="318">
                  <c:v>418996.02296206378</c:v>
                </c:pt>
                <c:pt idx="319">
                  <c:v>418709.09228602739</c:v>
                </c:pt>
                <c:pt idx="320">
                  <c:v>418421.94298900646</c:v>
                </c:pt>
                <c:pt idx="321">
                  <c:v>418134.57490442722</c:v>
                </c:pt>
                <c:pt idx="322">
                  <c:v>417846.98786558892</c:v>
                </c:pt>
                <c:pt idx="323">
                  <c:v>417559.18170566385</c:v>
                </c:pt>
                <c:pt idx="324">
                  <c:v>417271.15625769715</c:v>
                </c:pt>
                <c:pt idx="325">
                  <c:v>416982.91135460674</c:v>
                </c:pt>
                <c:pt idx="326">
                  <c:v>416694.44682918326</c:v>
                </c:pt>
                <c:pt idx="327">
                  <c:v>416405.76251408993</c:v>
                </c:pt>
                <c:pt idx="328">
                  <c:v>416116.85824186256</c:v>
                </c:pt>
                <c:pt idx="329">
                  <c:v>415827.73384490923</c:v>
                </c:pt>
                <c:pt idx="330">
                  <c:v>415538.38915551041</c:v>
                </c:pt>
                <c:pt idx="331">
                  <c:v>415248.82400581875</c:v>
                </c:pt>
                <c:pt idx="332">
                  <c:v>414959.03822785901</c:v>
                </c:pt>
                <c:pt idx="333">
                  <c:v>414669.03165352804</c:v>
                </c:pt>
                <c:pt idx="334">
                  <c:v>414378.80411459447</c:v>
                </c:pt>
                <c:pt idx="335">
                  <c:v>414088.35544269887</c:v>
                </c:pt>
                <c:pt idx="336">
                  <c:v>413797.68546935346</c:v>
                </c:pt>
                <c:pt idx="337">
                  <c:v>413506.79402594204</c:v>
                </c:pt>
                <c:pt idx="338">
                  <c:v>413215.6809437201</c:v>
                </c:pt>
                <c:pt idx="339">
                  <c:v>412924.34605381446</c:v>
                </c:pt>
                <c:pt idx="340">
                  <c:v>412632.78918722318</c:v>
                </c:pt>
                <c:pt idx="341">
                  <c:v>412341.01017481578</c:v>
                </c:pt>
                <c:pt idx="342">
                  <c:v>412049.00884733268</c:v>
                </c:pt>
                <c:pt idx="343">
                  <c:v>411756.78503538546</c:v>
                </c:pt>
                <c:pt idx="344">
                  <c:v>411464.33856945659</c:v>
                </c:pt>
                <c:pt idx="345">
                  <c:v>411171.66927989945</c:v>
                </c:pt>
                <c:pt idx="346">
                  <c:v>410878.7769969381</c:v>
                </c:pt>
                <c:pt idx="347">
                  <c:v>410585.66155066725</c:v>
                </c:pt>
                <c:pt idx="348">
                  <c:v>410292.32277105219</c:v>
                </c:pt>
                <c:pt idx="349">
                  <c:v>409998.76048792858</c:v>
                </c:pt>
                <c:pt idx="350">
                  <c:v>409704.97453100252</c:v>
                </c:pt>
                <c:pt idx="351">
                  <c:v>409410.9647298503</c:v>
                </c:pt>
                <c:pt idx="352">
                  <c:v>409116.73091391835</c:v>
                </c:pt>
                <c:pt idx="353">
                  <c:v>408822.27291252319</c:v>
                </c:pt>
                <c:pt idx="354">
                  <c:v>408527.59055485128</c:v>
                </c:pt>
                <c:pt idx="355">
                  <c:v>408232.6836699589</c:v>
                </c:pt>
                <c:pt idx="356">
                  <c:v>407937.55208677211</c:v>
                </c:pt>
                <c:pt idx="357">
                  <c:v>407642.19563408662</c:v>
                </c:pt>
                <c:pt idx="358">
                  <c:v>407346.61414056772</c:v>
                </c:pt>
                <c:pt idx="359">
                  <c:v>407050.80743475008</c:v>
                </c:pt>
                <c:pt idx="360">
                  <c:v>406754.77534503781</c:v>
                </c:pt>
                <c:pt idx="361">
                  <c:v>406458.51769970427</c:v>
                </c:pt>
                <c:pt idx="362">
                  <c:v>406162.03432689194</c:v>
                </c:pt>
                <c:pt idx="363">
                  <c:v>405865.3250546123</c:v>
                </c:pt>
                <c:pt idx="364">
                  <c:v>405568.38971074595</c:v>
                </c:pt>
                <c:pt idx="365">
                  <c:v>405271.22812304215</c:v>
                </c:pt>
                <c:pt idx="366">
                  <c:v>404973.84011911909</c:v>
                </c:pt>
                <c:pt idx="367">
                  <c:v>404676.22552646353</c:v>
                </c:pt>
                <c:pt idx="368">
                  <c:v>404378.38417243079</c:v>
                </c:pt>
                <c:pt idx="369">
                  <c:v>404080.31588424463</c:v>
                </c:pt>
                <c:pt idx="370">
                  <c:v>403782.02048899722</c:v>
                </c:pt>
                <c:pt idx="371">
                  <c:v>403483.49781364895</c:v>
                </c:pt>
                <c:pt idx="372">
                  <c:v>403184.74768502841</c:v>
                </c:pt>
                <c:pt idx="373">
                  <c:v>402885.7699298322</c:v>
                </c:pt>
                <c:pt idx="374">
                  <c:v>402586.56437462481</c:v>
                </c:pt>
                <c:pt idx="375">
                  <c:v>402287.13084583875</c:v>
                </c:pt>
                <c:pt idx="376">
                  <c:v>401987.46916977415</c:v>
                </c:pt>
                <c:pt idx="377">
                  <c:v>401687.5791725989</c:v>
                </c:pt>
                <c:pt idx="378">
                  <c:v>401387.46068034833</c:v>
                </c:pt>
                <c:pt idx="379">
                  <c:v>401087.11351892527</c:v>
                </c:pt>
                <c:pt idx="380">
                  <c:v>400786.53751409991</c:v>
                </c:pt>
                <c:pt idx="381">
                  <c:v>400485.7324915097</c:v>
                </c:pt>
                <c:pt idx="382">
                  <c:v>400184.69827665918</c:v>
                </c:pt>
                <c:pt idx="383">
                  <c:v>399883.43469491997</c:v>
                </c:pt>
                <c:pt idx="384">
                  <c:v>399581.94157153065</c:v>
                </c:pt>
                <c:pt idx="385">
                  <c:v>399280.21873159666</c:v>
                </c:pt>
                <c:pt idx="386">
                  <c:v>398978.26600009017</c:v>
                </c:pt>
                <c:pt idx="387">
                  <c:v>398676.08320184995</c:v>
                </c:pt>
                <c:pt idx="388">
                  <c:v>398373.67016158137</c:v>
                </c:pt>
                <c:pt idx="389">
                  <c:v>398071.02670385619</c:v>
                </c:pt>
                <c:pt idx="390">
                  <c:v>397768.15265311248</c:v>
                </c:pt>
                <c:pt idx="391">
                  <c:v>397465.04783365462</c:v>
                </c:pt>
                <c:pt idx="392">
                  <c:v>397161.71206965309</c:v>
                </c:pt>
                <c:pt idx="393">
                  <c:v>396858.14518514439</c:v>
                </c:pt>
                <c:pt idx="394">
                  <c:v>396554.34700403095</c:v>
                </c:pt>
                <c:pt idx="395">
                  <c:v>396250.31735008105</c:v>
                </c:pt>
                <c:pt idx="396">
                  <c:v>395946.05604692869</c:v>
                </c:pt>
                <c:pt idx="397">
                  <c:v>395641.56291807344</c:v>
                </c:pt>
                <c:pt idx="398">
                  <c:v>395336.83778688044</c:v>
                </c:pt>
                <c:pt idx="399">
                  <c:v>395031.88047658029</c:v>
                </c:pt>
                <c:pt idx="400">
                  <c:v>394726.6908102688</c:v>
                </c:pt>
                <c:pt idx="401">
                  <c:v>394421.26861090702</c:v>
                </c:pt>
                <c:pt idx="402">
                  <c:v>394115.61370132113</c:v>
                </c:pt>
                <c:pt idx="403">
                  <c:v>393809.72590420232</c:v>
                </c:pt>
                <c:pt idx="404">
                  <c:v>393503.6050421067</c:v>
                </c:pt>
                <c:pt idx="405">
                  <c:v>393197.25093745516</c:v>
                </c:pt>
                <c:pt idx="406">
                  <c:v>392890.66341253329</c:v>
                </c:pt>
                <c:pt idx="407">
                  <c:v>392583.84228949127</c:v>
                </c:pt>
                <c:pt idx="408">
                  <c:v>392276.78739034373</c:v>
                </c:pt>
                <c:pt idx="409">
                  <c:v>391969.49853696977</c:v>
                </c:pt>
                <c:pt idx="410">
                  <c:v>391661.97555111267</c:v>
                </c:pt>
                <c:pt idx="411">
                  <c:v>391354.21825438004</c:v>
                </c:pt>
                <c:pt idx="412">
                  <c:v>391046.2264682434</c:v>
                </c:pt>
                <c:pt idx="413">
                  <c:v>390738.00001403841</c:v>
                </c:pt>
                <c:pt idx="414">
                  <c:v>390429.53871296445</c:v>
                </c:pt>
                <c:pt idx="415">
                  <c:v>390120.84238608473</c:v>
                </c:pt>
                <c:pt idx="416">
                  <c:v>389811.91085432615</c:v>
                </c:pt>
                <c:pt idx="417">
                  <c:v>389502.74393847917</c:v>
                </c:pt>
                <c:pt idx="418">
                  <c:v>389193.34145919763</c:v>
                </c:pt>
                <c:pt idx="419">
                  <c:v>388883.70323699876</c:v>
                </c:pt>
                <c:pt idx="420">
                  <c:v>388573.82909226307</c:v>
                </c:pt>
                <c:pt idx="421">
                  <c:v>388263.71884523419</c:v>
                </c:pt>
                <c:pt idx="422">
                  <c:v>387953.37231601879</c:v>
                </c:pt>
                <c:pt idx="423">
                  <c:v>387642.78932458645</c:v>
                </c:pt>
                <c:pt idx="424">
                  <c:v>387331.96969076962</c:v>
                </c:pt>
                <c:pt idx="425">
                  <c:v>387020.91323426343</c:v>
                </c:pt>
                <c:pt idx="426">
                  <c:v>386709.61977462569</c:v>
                </c:pt>
                <c:pt idx="427">
                  <c:v>386398.08913127671</c:v>
                </c:pt>
                <c:pt idx="428">
                  <c:v>386086.32112349913</c:v>
                </c:pt>
                <c:pt idx="429">
                  <c:v>385774.31557043799</c:v>
                </c:pt>
                <c:pt idx="430">
                  <c:v>385462.07229110046</c:v>
                </c:pt>
                <c:pt idx="431">
                  <c:v>385149.59110435587</c:v>
                </c:pt>
                <c:pt idx="432">
                  <c:v>384836.87182893557</c:v>
                </c:pt>
                <c:pt idx="433">
                  <c:v>384523.91428343271</c:v>
                </c:pt>
                <c:pt idx="434">
                  <c:v>384210.71828630223</c:v>
                </c:pt>
                <c:pt idx="435">
                  <c:v>383897.28365586075</c:v>
                </c:pt>
                <c:pt idx="436">
                  <c:v>383583.61021028651</c:v>
                </c:pt>
                <c:pt idx="437">
                  <c:v>383269.69776761922</c:v>
                </c:pt>
                <c:pt idx="438">
                  <c:v>382955.54614575987</c:v>
                </c:pt>
                <c:pt idx="439">
                  <c:v>382641.15516247076</c:v>
                </c:pt>
                <c:pt idx="440">
                  <c:v>382326.5246353753</c:v>
                </c:pt>
                <c:pt idx="441">
                  <c:v>382011.65438195801</c:v>
                </c:pt>
                <c:pt idx="442">
                  <c:v>381696.54421956424</c:v>
                </c:pt>
                <c:pt idx="443">
                  <c:v>381381.19396540028</c:v>
                </c:pt>
                <c:pt idx="444">
                  <c:v>381065.60343653307</c:v>
                </c:pt>
                <c:pt idx="445">
                  <c:v>380749.77244989021</c:v>
                </c:pt>
                <c:pt idx="446">
                  <c:v>380433.70082225982</c:v>
                </c:pt>
                <c:pt idx="447">
                  <c:v>380117.38837029034</c:v>
                </c:pt>
                <c:pt idx="448">
                  <c:v>379800.83491049061</c:v>
                </c:pt>
                <c:pt idx="449">
                  <c:v>379484.0402592296</c:v>
                </c:pt>
                <c:pt idx="450">
                  <c:v>379167.00423273642</c:v>
                </c:pt>
                <c:pt idx="451">
                  <c:v>378849.72664710012</c:v>
                </c:pt>
                <c:pt idx="452">
                  <c:v>378532.20731826965</c:v>
                </c:pt>
                <c:pt idx="453">
                  <c:v>378214.44606205367</c:v>
                </c:pt>
                <c:pt idx="454">
                  <c:v>377896.44269412052</c:v>
                </c:pt>
                <c:pt idx="455">
                  <c:v>377578.19702999812</c:v>
                </c:pt>
                <c:pt idx="456">
                  <c:v>377259.70888507384</c:v>
                </c:pt>
                <c:pt idx="457">
                  <c:v>376940.9780745944</c:v>
                </c:pt>
                <c:pt idx="458">
                  <c:v>376622.00441366568</c:v>
                </c:pt>
                <c:pt idx="459">
                  <c:v>376302.78771725274</c:v>
                </c:pt>
                <c:pt idx="460">
                  <c:v>375983.32780017966</c:v>
                </c:pt>
                <c:pt idx="461">
                  <c:v>375663.62447712937</c:v>
                </c:pt>
                <c:pt idx="462">
                  <c:v>375343.67756264366</c:v>
                </c:pt>
                <c:pt idx="463">
                  <c:v>375023.48687112302</c:v>
                </c:pt>
                <c:pt idx="464">
                  <c:v>374703.05221682647</c:v>
                </c:pt>
                <c:pt idx="465">
                  <c:v>374382.37341387157</c:v>
                </c:pt>
                <c:pt idx="466">
                  <c:v>374061.45027623419</c:v>
                </c:pt>
                <c:pt idx="467">
                  <c:v>373740.28261774854</c:v>
                </c:pt>
                <c:pt idx="468">
                  <c:v>373418.87025210692</c:v>
                </c:pt>
                <c:pt idx="469">
                  <c:v>373097.21299285971</c:v>
                </c:pt>
                <c:pt idx="470">
                  <c:v>372775.31065341516</c:v>
                </c:pt>
                <c:pt idx="471">
                  <c:v>372453.16304703947</c:v>
                </c:pt>
                <c:pt idx="472">
                  <c:v>372130.76998685644</c:v>
                </c:pt>
                <c:pt idx="473">
                  <c:v>371808.13128584757</c:v>
                </c:pt>
                <c:pt idx="474">
                  <c:v>371485.24675685185</c:v>
                </c:pt>
                <c:pt idx="475">
                  <c:v>371162.11621256563</c:v>
                </c:pt>
                <c:pt idx="476">
                  <c:v>370838.7394655426</c:v>
                </c:pt>
                <c:pt idx="477">
                  <c:v>370515.11632819357</c:v>
                </c:pt>
                <c:pt idx="478">
                  <c:v>370191.24661278649</c:v>
                </c:pt>
                <c:pt idx="479">
                  <c:v>369867.13013144617</c:v>
                </c:pt>
                <c:pt idx="480">
                  <c:v>369542.76669615437</c:v>
                </c:pt>
                <c:pt idx="481">
                  <c:v>369218.15611874952</c:v>
                </c:pt>
                <c:pt idx="482">
                  <c:v>368893.29821092676</c:v>
                </c:pt>
                <c:pt idx="483">
                  <c:v>368568.19278423773</c:v>
                </c:pt>
                <c:pt idx="484">
                  <c:v>368242.83965009043</c:v>
                </c:pt>
                <c:pt idx="485">
                  <c:v>367917.23861974926</c:v>
                </c:pt>
                <c:pt idx="486">
                  <c:v>367591.38950433471</c:v>
                </c:pt>
                <c:pt idx="487">
                  <c:v>367265.29211482342</c:v>
                </c:pt>
                <c:pt idx="488">
                  <c:v>366938.94626204803</c:v>
                </c:pt>
                <c:pt idx="489">
                  <c:v>366612.351756697</c:v>
                </c:pt>
                <c:pt idx="490">
                  <c:v>366285.50840931456</c:v>
                </c:pt>
                <c:pt idx="491">
                  <c:v>365958.41603030055</c:v>
                </c:pt>
                <c:pt idx="492">
                  <c:v>365631.07442991046</c:v>
                </c:pt>
                <c:pt idx="493">
                  <c:v>365303.48341825511</c:v>
                </c:pt>
                <c:pt idx="494">
                  <c:v>364975.64280530065</c:v>
                </c:pt>
                <c:pt idx="495">
                  <c:v>364647.5524008685</c:v>
                </c:pt>
                <c:pt idx="496">
                  <c:v>364319.21201463509</c:v>
                </c:pt>
                <c:pt idx="497">
                  <c:v>363990.62145613186</c:v>
                </c:pt>
                <c:pt idx="498">
                  <c:v>363661.78053474519</c:v>
                </c:pt>
                <c:pt idx="499">
                  <c:v>363332.68905971618</c:v>
                </c:pt>
                <c:pt idx="500">
                  <c:v>363003.34684014058</c:v>
                </c:pt>
                <c:pt idx="501">
                  <c:v>362673.75368496869</c:v>
                </c:pt>
                <c:pt idx="502">
                  <c:v>362343.90940300521</c:v>
                </c:pt>
                <c:pt idx="503">
                  <c:v>362013.81380290922</c:v>
                </c:pt>
                <c:pt idx="504">
                  <c:v>361683.466693194</c:v>
                </c:pt>
                <c:pt idx="505">
                  <c:v>361352.86788222688</c:v>
                </c:pt>
                <c:pt idx="506">
                  <c:v>361022.01717822923</c:v>
                </c:pt>
                <c:pt idx="507">
                  <c:v>360690.91438927629</c:v>
                </c:pt>
                <c:pt idx="508">
                  <c:v>360359.55932329712</c:v>
                </c:pt>
                <c:pt idx="509">
                  <c:v>360027.95178807428</c:v>
                </c:pt>
                <c:pt idx="510">
                  <c:v>359696.09159124404</c:v>
                </c:pt>
                <c:pt idx="511">
                  <c:v>359363.97854029603</c:v>
                </c:pt>
                <c:pt idx="512">
                  <c:v>359031.61244257318</c:v>
                </c:pt>
                <c:pt idx="513">
                  <c:v>358698.99310527166</c:v>
                </c:pt>
                <c:pt idx="514">
                  <c:v>358366.12033544073</c:v>
                </c:pt>
                <c:pt idx="515">
                  <c:v>358032.99393998267</c:v>
                </c:pt>
                <c:pt idx="516">
                  <c:v>357699.61372565257</c:v>
                </c:pt>
                <c:pt idx="517">
                  <c:v>357365.97949905827</c:v>
                </c:pt>
                <c:pt idx="518">
                  <c:v>357032.09106666036</c:v>
                </c:pt>
                <c:pt idx="519">
                  <c:v>356697.9482347719</c:v>
                </c:pt>
                <c:pt idx="520">
                  <c:v>356363.55080955836</c:v>
                </c:pt>
                <c:pt idx="521">
                  <c:v>356028.89859703754</c:v>
                </c:pt>
                <c:pt idx="522">
                  <c:v>355693.99140307948</c:v>
                </c:pt>
                <c:pt idx="523">
                  <c:v>355358.82903340622</c:v>
                </c:pt>
                <c:pt idx="524">
                  <c:v>355023.41129359184</c:v>
                </c:pt>
                <c:pt idx="525">
                  <c:v>354687.73798906221</c:v>
                </c:pt>
                <c:pt idx="526">
                  <c:v>354351.80892509507</c:v>
                </c:pt>
                <c:pt idx="527">
                  <c:v>354015.62390681973</c:v>
                </c:pt>
                <c:pt idx="528">
                  <c:v>353679.18273921695</c:v>
                </c:pt>
                <c:pt idx="529">
                  <c:v>353342.485227119</c:v>
                </c:pt>
                <c:pt idx="530">
                  <c:v>353005.53117520944</c:v>
                </c:pt>
                <c:pt idx="531">
                  <c:v>352668.32038802298</c:v>
                </c:pt>
                <c:pt idx="532">
                  <c:v>352330.85266994539</c:v>
                </c:pt>
                <c:pt idx="533">
                  <c:v>351993.12782521342</c:v>
                </c:pt>
                <c:pt idx="534">
                  <c:v>351655.14565791463</c:v>
                </c:pt>
                <c:pt idx="535">
                  <c:v>351316.90597198735</c:v>
                </c:pt>
                <c:pt idx="536">
                  <c:v>350978.40857122053</c:v>
                </c:pt>
                <c:pt idx="537">
                  <c:v>350639.65325925354</c:v>
                </c:pt>
                <c:pt idx="538">
                  <c:v>350300.63983957621</c:v>
                </c:pt>
                <c:pt idx="539">
                  <c:v>349961.36811552866</c:v>
                </c:pt>
                <c:pt idx="540">
                  <c:v>349621.83789030113</c:v>
                </c:pt>
                <c:pt idx="541">
                  <c:v>349282.04896693391</c:v>
                </c:pt>
                <c:pt idx="542">
                  <c:v>348942.00114831718</c:v>
                </c:pt>
                <c:pt idx="543">
                  <c:v>348601.694237191</c:v>
                </c:pt>
                <c:pt idx="544">
                  <c:v>348261.12803614512</c:v>
                </c:pt>
                <c:pt idx="545">
                  <c:v>347920.30234761891</c:v>
                </c:pt>
                <c:pt idx="546">
                  <c:v>347579.21697390109</c:v>
                </c:pt>
                <c:pt idx="547">
                  <c:v>347237.87171712983</c:v>
                </c:pt>
                <c:pt idx="548">
                  <c:v>346896.26637929259</c:v>
                </c:pt>
                <c:pt idx="549">
                  <c:v>346554.40076222585</c:v>
                </c:pt>
                <c:pt idx="550">
                  <c:v>346212.27466761519</c:v>
                </c:pt>
                <c:pt idx="551">
                  <c:v>345869.887896995</c:v>
                </c:pt>
                <c:pt idx="552">
                  <c:v>345527.24025174853</c:v>
                </c:pt>
                <c:pt idx="553">
                  <c:v>345184.33153310767</c:v>
                </c:pt>
                <c:pt idx="554">
                  <c:v>344841.16154215287</c:v>
                </c:pt>
                <c:pt idx="555">
                  <c:v>344497.73007981299</c:v>
                </c:pt>
                <c:pt idx="556">
                  <c:v>344154.03694686526</c:v>
                </c:pt>
                <c:pt idx="557">
                  <c:v>343810.08194393507</c:v>
                </c:pt>
                <c:pt idx="558">
                  <c:v>343465.86487149593</c:v>
                </c:pt>
                <c:pt idx="559">
                  <c:v>343121.38552986929</c:v>
                </c:pt>
                <c:pt idx="560">
                  <c:v>342776.64371922455</c:v>
                </c:pt>
                <c:pt idx="561">
                  <c:v>342431.63923957874</c:v>
                </c:pt>
                <c:pt idx="562">
                  <c:v>342086.37189079658</c:v>
                </c:pt>
                <c:pt idx="563">
                  <c:v>341740.84147259028</c:v>
                </c:pt>
                <c:pt idx="564">
                  <c:v>341395.04778451944</c:v>
                </c:pt>
                <c:pt idx="565">
                  <c:v>341048.99062599096</c:v>
                </c:pt>
                <c:pt idx="566">
                  <c:v>340702.66979625885</c:v>
                </c:pt>
                <c:pt idx="567">
                  <c:v>340356.08509442426</c:v>
                </c:pt>
                <c:pt idx="568">
                  <c:v>340009.23631943518</c:v>
                </c:pt>
                <c:pt idx="569">
                  <c:v>339662.12327008648</c:v>
                </c:pt>
                <c:pt idx="570">
                  <c:v>339314.7457450197</c:v>
                </c:pt>
                <c:pt idx="571">
                  <c:v>338967.10354272294</c:v>
                </c:pt>
                <c:pt idx="572">
                  <c:v>338619.19646153075</c:v>
                </c:pt>
                <c:pt idx="573">
                  <c:v>338271.02429962408</c:v>
                </c:pt>
                <c:pt idx="574">
                  <c:v>337922.58685503009</c:v>
                </c:pt>
                <c:pt idx="575">
                  <c:v>337573.88392562204</c:v>
                </c:pt>
                <c:pt idx="576">
                  <c:v>337224.91530911915</c:v>
                </c:pt>
                <c:pt idx="577">
                  <c:v>336875.68080308655</c:v>
                </c:pt>
                <c:pt idx="578">
                  <c:v>336526.18020493514</c:v>
                </c:pt>
                <c:pt idx="579">
                  <c:v>336176.41331192147</c:v>
                </c:pt>
                <c:pt idx="580">
                  <c:v>335826.37992114754</c:v>
                </c:pt>
                <c:pt idx="581">
                  <c:v>335476.07982956088</c:v>
                </c:pt>
                <c:pt idx="582">
                  <c:v>335125.51283395418</c:v>
                </c:pt>
                <c:pt idx="583">
                  <c:v>334774.67873096542</c:v>
                </c:pt>
                <c:pt idx="584">
                  <c:v>334423.57731707749</c:v>
                </c:pt>
                <c:pt idx="585">
                  <c:v>334072.20838861837</c:v>
                </c:pt>
                <c:pt idx="586">
                  <c:v>333720.57174176071</c:v>
                </c:pt>
                <c:pt idx="587">
                  <c:v>333368.66717252199</c:v>
                </c:pt>
                <c:pt idx="588">
                  <c:v>333016.49447676417</c:v>
                </c:pt>
                <c:pt idx="589">
                  <c:v>332664.05345019372</c:v>
                </c:pt>
                <c:pt idx="590">
                  <c:v>332311.34388836147</c:v>
                </c:pt>
                <c:pt idx="591">
                  <c:v>331958.36558666243</c:v>
                </c:pt>
                <c:pt idx="592">
                  <c:v>331605.11834033573</c:v>
                </c:pt>
                <c:pt idx="593">
                  <c:v>331251.60194446443</c:v>
                </c:pt>
                <c:pt idx="594">
                  <c:v>330897.81619397562</c:v>
                </c:pt>
                <c:pt idx="595">
                  <c:v>330543.76088363997</c:v>
                </c:pt>
                <c:pt idx="596">
                  <c:v>330189.43580807187</c:v>
                </c:pt>
                <c:pt idx="597">
                  <c:v>329834.84076172917</c:v>
                </c:pt>
                <c:pt idx="598">
                  <c:v>329479.97553891316</c:v>
                </c:pt>
                <c:pt idx="599">
                  <c:v>329124.83993376838</c:v>
                </c:pt>
                <c:pt idx="600">
                  <c:v>328769.43374028249</c:v>
                </c:pt>
                <c:pt idx="601">
                  <c:v>328413.75675228628</c:v>
                </c:pt>
                <c:pt idx="602">
                  <c:v>328057.80876345333</c:v>
                </c:pt>
                <c:pt idx="603">
                  <c:v>327701.58956730011</c:v>
                </c:pt>
                <c:pt idx="604">
                  <c:v>327345.09895718569</c:v>
                </c:pt>
                <c:pt idx="605">
                  <c:v>326988.33672631171</c:v>
                </c:pt>
                <c:pt idx="606">
                  <c:v>326631.30266772234</c:v>
                </c:pt>
                <c:pt idx="607">
                  <c:v>326273.99657430395</c:v>
                </c:pt>
                <c:pt idx="608">
                  <c:v>325916.41823878512</c:v>
                </c:pt>
                <c:pt idx="609">
                  <c:v>325558.56745373656</c:v>
                </c:pt>
                <c:pt idx="610">
                  <c:v>325200.44401157089</c:v>
                </c:pt>
                <c:pt idx="611">
                  <c:v>324842.04770454258</c:v>
                </c:pt>
                <c:pt idx="612">
                  <c:v>324483.37832474778</c:v>
                </c:pt>
                <c:pt idx="613">
                  <c:v>324124.43566412426</c:v>
                </c:pt>
                <c:pt idx="614">
                  <c:v>323765.21951445128</c:v>
                </c:pt>
                <c:pt idx="615">
                  <c:v>323405.72966734943</c:v>
                </c:pt>
                <c:pt idx="616">
                  <c:v>323045.9659142805</c:v>
                </c:pt>
                <c:pt idx="617">
                  <c:v>322685.92804654746</c:v>
                </c:pt>
                <c:pt idx="618">
                  <c:v>322325.61585529422</c:v>
                </c:pt>
                <c:pt idx="619">
                  <c:v>321965.02913150552</c:v>
                </c:pt>
                <c:pt idx="620">
                  <c:v>321604.16766600689</c:v>
                </c:pt>
                <c:pt idx="621">
                  <c:v>321243.03124946455</c:v>
                </c:pt>
                <c:pt idx="622">
                  <c:v>320881.6196723851</c:v>
                </c:pt>
                <c:pt idx="623">
                  <c:v>320519.93272511556</c:v>
                </c:pt>
                <c:pt idx="624">
                  <c:v>320157.97019784321</c:v>
                </c:pt>
                <c:pt idx="625">
                  <c:v>319795.73188059556</c:v>
                </c:pt>
                <c:pt idx="626">
                  <c:v>319433.21756323997</c:v>
                </c:pt>
                <c:pt idx="627">
                  <c:v>319070.42703548382</c:v>
                </c:pt>
                <c:pt idx="628">
                  <c:v>318707.36008687422</c:v>
                </c:pt>
                <c:pt idx="629">
                  <c:v>318344.01650679793</c:v>
                </c:pt>
                <c:pt idx="630">
                  <c:v>317980.39608448121</c:v>
                </c:pt>
                <c:pt idx="631">
                  <c:v>317616.49860898976</c:v>
                </c:pt>
                <c:pt idx="632">
                  <c:v>317252.3238692286</c:v>
                </c:pt>
                <c:pt idx="633">
                  <c:v>316887.87165394181</c:v>
                </c:pt>
                <c:pt idx="634">
                  <c:v>316523.1417517126</c:v>
                </c:pt>
                <c:pt idx="635">
                  <c:v>316158.13395096303</c:v>
                </c:pt>
                <c:pt idx="636">
                  <c:v>315792.84803995403</c:v>
                </c:pt>
                <c:pt idx="637">
                  <c:v>315427.28380678513</c:v>
                </c:pt>
                <c:pt idx="638">
                  <c:v>315061.44103939441</c:v>
                </c:pt>
                <c:pt idx="639">
                  <c:v>314695.31952555844</c:v>
                </c:pt>
                <c:pt idx="640">
                  <c:v>314328.91905289202</c:v>
                </c:pt>
                <c:pt idx="641">
                  <c:v>313962.23940884811</c:v>
                </c:pt>
                <c:pt idx="642">
                  <c:v>313595.28038071783</c:v>
                </c:pt>
                <c:pt idx="643">
                  <c:v>313228.04175563011</c:v>
                </c:pt>
                <c:pt idx="644">
                  <c:v>312860.52332055179</c:v>
                </c:pt>
                <c:pt idx="645">
                  <c:v>312492.72486228734</c:v>
                </c:pt>
                <c:pt idx="646">
                  <c:v>312124.64616747876</c:v>
                </c:pt>
                <c:pt idx="647">
                  <c:v>311756.28702260554</c:v>
                </c:pt>
                <c:pt idx="648">
                  <c:v>311387.64721398446</c:v>
                </c:pt>
                <c:pt idx="649">
                  <c:v>311018.72652776953</c:v>
                </c:pt>
                <c:pt idx="650">
                  <c:v>310649.52474995173</c:v>
                </c:pt>
                <c:pt idx="651">
                  <c:v>310280.04166635912</c:v>
                </c:pt>
                <c:pt idx="652">
                  <c:v>309910.27706265642</c:v>
                </c:pt>
                <c:pt idx="653">
                  <c:v>309540.23072434514</c:v>
                </c:pt>
                <c:pt idx="654">
                  <c:v>309169.90243676334</c:v>
                </c:pt>
                <c:pt idx="655">
                  <c:v>308799.29198508553</c:v>
                </c:pt>
                <c:pt idx="656">
                  <c:v>308428.39915432245</c:v>
                </c:pt>
                <c:pt idx="657">
                  <c:v>308057.22372932121</c:v>
                </c:pt>
                <c:pt idx="658">
                  <c:v>307685.76549476484</c:v>
                </c:pt>
                <c:pt idx="659">
                  <c:v>307314.02423517231</c:v>
                </c:pt>
                <c:pt idx="660">
                  <c:v>306941.99973489851</c:v>
                </c:pt>
                <c:pt idx="661">
                  <c:v>306569.69177813397</c:v>
                </c:pt>
                <c:pt idx="662">
                  <c:v>306197.10014890478</c:v>
                </c:pt>
                <c:pt idx="663">
                  <c:v>305824.22463107249</c:v>
                </c:pt>
                <c:pt idx="664">
                  <c:v>305451.065008334</c:v>
                </c:pt>
                <c:pt idx="665">
                  <c:v>305077.62106422131</c:v>
                </c:pt>
                <c:pt idx="666">
                  <c:v>304703.89258210157</c:v>
                </c:pt>
                <c:pt idx="667">
                  <c:v>304329.8793451768</c:v>
                </c:pt>
                <c:pt idx="668">
                  <c:v>303955.58113648393</c:v>
                </c:pt>
                <c:pt idx="669">
                  <c:v>303580.99773889448</c:v>
                </c:pt>
                <c:pt idx="670">
                  <c:v>303206.1289351146</c:v>
                </c:pt>
                <c:pt idx="671">
                  <c:v>302830.97450768482</c:v>
                </c:pt>
                <c:pt idx="672">
                  <c:v>302455.53423898009</c:v>
                </c:pt>
                <c:pt idx="673">
                  <c:v>302079.80791120941</c:v>
                </c:pt>
                <c:pt idx="674">
                  <c:v>301703.79530641594</c:v>
                </c:pt>
                <c:pt idx="675">
                  <c:v>301327.4962064767</c:v>
                </c:pt>
                <c:pt idx="676">
                  <c:v>300950.91039310256</c:v>
                </c:pt>
                <c:pt idx="677">
                  <c:v>300574.03764783806</c:v>
                </c:pt>
                <c:pt idx="678">
                  <c:v>300196.87775206129</c:v>
                </c:pt>
                <c:pt idx="679">
                  <c:v>299819.43048698379</c:v>
                </c:pt>
                <c:pt idx="680">
                  <c:v>299441.69563365035</c:v>
                </c:pt>
                <c:pt idx="681">
                  <c:v>299063.67297293898</c:v>
                </c:pt>
                <c:pt idx="682">
                  <c:v>298685.36228556064</c:v>
                </c:pt>
                <c:pt idx="683">
                  <c:v>298306.76335205935</c:v>
                </c:pt>
                <c:pt idx="684">
                  <c:v>297927.87595281185</c:v>
                </c:pt>
                <c:pt idx="685">
                  <c:v>297548.69986802747</c:v>
                </c:pt>
                <c:pt idx="686">
                  <c:v>297169.23487774824</c:v>
                </c:pt>
                <c:pt idx="687">
                  <c:v>296789.48076184845</c:v>
                </c:pt>
                <c:pt idx="688">
                  <c:v>296409.43730003468</c:v>
                </c:pt>
                <c:pt idx="689">
                  <c:v>296029.10427184578</c:v>
                </c:pt>
                <c:pt idx="690">
                  <c:v>295648.48145665252</c:v>
                </c:pt>
                <c:pt idx="691">
                  <c:v>295267.56863365759</c:v>
                </c:pt>
                <c:pt idx="692">
                  <c:v>294886.36558189546</c:v>
                </c:pt>
                <c:pt idx="693">
                  <c:v>294504.87208023219</c:v>
                </c:pt>
                <c:pt idx="694">
                  <c:v>294123.08790736547</c:v>
                </c:pt>
                <c:pt idx="695">
                  <c:v>293741.01284182421</c:v>
                </c:pt>
                <c:pt idx="696">
                  <c:v>293358.64666196873</c:v>
                </c:pt>
                <c:pt idx="697">
                  <c:v>292975.9891459904</c:v>
                </c:pt>
                <c:pt idx="698">
                  <c:v>292593.04007191159</c:v>
                </c:pt>
                <c:pt idx="699">
                  <c:v>292209.79921758547</c:v>
                </c:pt>
                <c:pt idx="700">
                  <c:v>291826.26636069611</c:v>
                </c:pt>
                <c:pt idx="701">
                  <c:v>291442.44127875811</c:v>
                </c:pt>
                <c:pt idx="702">
                  <c:v>291058.32374911651</c:v>
                </c:pt>
                <c:pt idx="703">
                  <c:v>290673.91354894673</c:v>
                </c:pt>
                <c:pt idx="704">
                  <c:v>290289.21045525442</c:v>
                </c:pt>
                <c:pt idx="705">
                  <c:v>289904.21424487536</c:v>
                </c:pt>
                <c:pt idx="706">
                  <c:v>289518.92469447525</c:v>
                </c:pt>
                <c:pt idx="707">
                  <c:v>289133.34158054966</c:v>
                </c:pt>
                <c:pt idx="708">
                  <c:v>288747.46467942378</c:v>
                </c:pt>
                <c:pt idx="709">
                  <c:v>288361.29376725247</c:v>
                </c:pt>
                <c:pt idx="710">
                  <c:v>287974.82862002001</c:v>
                </c:pt>
                <c:pt idx="711">
                  <c:v>287588.06901353999</c:v>
                </c:pt>
                <c:pt idx="712">
                  <c:v>287201.01472345513</c:v>
                </c:pt>
                <c:pt idx="713">
                  <c:v>286813.66552523733</c:v>
                </c:pt>
                <c:pt idx="714">
                  <c:v>286426.02119418728</c:v>
                </c:pt>
                <c:pt idx="715">
                  <c:v>286038.08150543459</c:v>
                </c:pt>
                <c:pt idx="716">
                  <c:v>285649.84623393742</c:v>
                </c:pt>
                <c:pt idx="717">
                  <c:v>285261.31515448261</c:v>
                </c:pt>
                <c:pt idx="718">
                  <c:v>284872.4880416852</c:v>
                </c:pt>
                <c:pt idx="719">
                  <c:v>284483.36466998869</c:v>
                </c:pt>
                <c:pt idx="720">
                  <c:v>284093.9448136646</c:v>
                </c:pt>
                <c:pt idx="721">
                  <c:v>283704.22824681253</c:v>
                </c:pt>
                <c:pt idx="722">
                  <c:v>283314.21474335995</c:v>
                </c:pt>
                <c:pt idx="723">
                  <c:v>282923.90407706203</c:v>
                </c:pt>
                <c:pt idx="724">
                  <c:v>282533.29602150159</c:v>
                </c:pt>
                <c:pt idx="725">
                  <c:v>282142.390350089</c:v>
                </c:pt>
                <c:pt idx="726">
                  <c:v>281751.18683606188</c:v>
                </c:pt>
                <c:pt idx="727">
                  <c:v>281359.6852524851</c:v>
                </c:pt>
                <c:pt idx="728">
                  <c:v>280967.88537225063</c:v>
                </c:pt>
                <c:pt idx="729">
                  <c:v>280575.78696807747</c:v>
                </c:pt>
                <c:pt idx="730">
                  <c:v>280183.38981251133</c:v>
                </c:pt>
                <c:pt idx="731">
                  <c:v>279790.69367792469</c:v>
                </c:pt>
                <c:pt idx="732">
                  <c:v>279397.69833651657</c:v>
                </c:pt>
                <c:pt idx="733">
                  <c:v>279004.40356031241</c:v>
                </c:pt>
                <c:pt idx="734">
                  <c:v>278610.80912116403</c:v>
                </c:pt>
                <c:pt idx="735">
                  <c:v>278216.91479074932</c:v>
                </c:pt>
                <c:pt idx="736">
                  <c:v>277822.72034057218</c:v>
                </c:pt>
                <c:pt idx="737">
                  <c:v>277428.22554196254</c:v>
                </c:pt>
                <c:pt idx="738">
                  <c:v>277033.430166076</c:v>
                </c:pt>
                <c:pt idx="739">
                  <c:v>276638.33398389386</c:v>
                </c:pt>
                <c:pt idx="740">
                  <c:v>276242.93676622282</c:v>
                </c:pt>
                <c:pt idx="741">
                  <c:v>275847.23828369507</c:v>
                </c:pt>
                <c:pt idx="742">
                  <c:v>275451.23830676801</c:v>
                </c:pt>
                <c:pt idx="743">
                  <c:v>275054.93660572404</c:v>
                </c:pt>
                <c:pt idx="744">
                  <c:v>274658.33295067068</c:v>
                </c:pt>
                <c:pt idx="745">
                  <c:v>274261.42711154022</c:v>
                </c:pt>
                <c:pt idx="746">
                  <c:v>273864.21885808965</c:v>
                </c:pt>
                <c:pt idx="747">
                  <c:v>273466.70795990055</c:v>
                </c:pt>
                <c:pt idx="748">
                  <c:v>273068.89418637892</c:v>
                </c:pt>
                <c:pt idx="749">
                  <c:v>272670.77730675507</c:v>
                </c:pt>
                <c:pt idx="750">
                  <c:v>272272.35709008347</c:v>
                </c:pt>
                <c:pt idx="751">
                  <c:v>271873.63330524263</c:v>
                </c:pt>
                <c:pt idx="752">
                  <c:v>271474.60572093498</c:v>
                </c:pt>
                <c:pt idx="753">
                  <c:v>271075.27410568669</c:v>
                </c:pt>
                <c:pt idx="754">
                  <c:v>270675.63822784758</c:v>
                </c:pt>
                <c:pt idx="755">
                  <c:v>270275.69785559096</c:v>
                </c:pt>
                <c:pt idx="756">
                  <c:v>269875.4527569135</c:v>
                </c:pt>
                <c:pt idx="757">
                  <c:v>269474.90269963513</c:v>
                </c:pt>
                <c:pt idx="758">
                  <c:v>269074.04745139886</c:v>
                </c:pt>
                <c:pt idx="759">
                  <c:v>268672.88677967066</c:v>
                </c:pt>
                <c:pt idx="760">
                  <c:v>268271.42045173928</c:v>
                </c:pt>
                <c:pt idx="761">
                  <c:v>267869.64823471627</c:v>
                </c:pt>
                <c:pt idx="762">
                  <c:v>267467.56989553559</c:v>
                </c:pt>
                <c:pt idx="763">
                  <c:v>267065.18520095374</c:v>
                </c:pt>
                <c:pt idx="764">
                  <c:v>266662.49391754949</c:v>
                </c:pt>
                <c:pt idx="765">
                  <c:v>266259.4958117237</c:v>
                </c:pt>
                <c:pt idx="766">
                  <c:v>265856.19064969925</c:v>
                </c:pt>
                <c:pt idx="767">
                  <c:v>265452.57819752092</c:v>
                </c:pt>
                <c:pt idx="768">
                  <c:v>265048.65822105529</c:v>
                </c:pt>
                <c:pt idx="769">
                  <c:v>264644.43048599048</c:v>
                </c:pt>
                <c:pt idx="770">
                  <c:v>264239.89475783607</c:v>
                </c:pt>
                <c:pt idx="771">
                  <c:v>263835.05080192303</c:v>
                </c:pt>
                <c:pt idx="772">
                  <c:v>263429.89838340349</c:v>
                </c:pt>
                <c:pt idx="773">
                  <c:v>263024.43726725061</c:v>
                </c:pt>
                <c:pt idx="774">
                  <c:v>262618.66721825855</c:v>
                </c:pt>
                <c:pt idx="775">
                  <c:v>262212.5880010422</c:v>
                </c:pt>
                <c:pt idx="776">
                  <c:v>261806.19938003714</c:v>
                </c:pt>
                <c:pt idx="777">
                  <c:v>261399.50111949947</c:v>
                </c:pt>
                <c:pt idx="778">
                  <c:v>260992.49298350565</c:v>
                </c:pt>
                <c:pt idx="779">
                  <c:v>260585.17473595237</c:v>
                </c:pt>
                <c:pt idx="780">
                  <c:v>260177.54614055646</c:v>
                </c:pt>
                <c:pt idx="781">
                  <c:v>259769.6069608547</c:v>
                </c:pt>
                <c:pt idx="782">
                  <c:v>259361.3569602037</c:v>
                </c:pt>
                <c:pt idx="783">
                  <c:v>258952.79590177978</c:v>
                </c:pt>
                <c:pt idx="784">
                  <c:v>258543.92354857878</c:v>
                </c:pt>
                <c:pt idx="785">
                  <c:v>258134.739663416</c:v>
                </c:pt>
                <c:pt idx="786">
                  <c:v>257725.24400892601</c:v>
                </c:pt>
                <c:pt idx="787">
                  <c:v>257315.43634756253</c:v>
                </c:pt>
                <c:pt idx="788">
                  <c:v>256905.31644159826</c:v>
                </c:pt>
                <c:pt idx="789">
                  <c:v>256494.88405312478</c:v>
                </c:pt>
                <c:pt idx="790">
                  <c:v>256084.13894405242</c:v>
                </c:pt>
                <c:pt idx="791">
                  <c:v>255673.08087611009</c:v>
                </c:pt>
                <c:pt idx="792">
                  <c:v>255261.70961084517</c:v>
                </c:pt>
                <c:pt idx="793">
                  <c:v>254850.02490962332</c:v>
                </c:pt>
                <c:pt idx="794">
                  <c:v>254438.02653362838</c:v>
                </c:pt>
                <c:pt idx="795">
                  <c:v>254025.71424386225</c:v>
                </c:pt>
                <c:pt idx="796">
                  <c:v>253613.08780114475</c:v>
                </c:pt>
                <c:pt idx="797">
                  <c:v>253200.14696611342</c:v>
                </c:pt>
                <c:pt idx="798">
                  <c:v>252786.89149922345</c:v>
                </c:pt>
                <c:pt idx="799">
                  <c:v>252373.3211607475</c:v>
                </c:pt>
                <c:pt idx="800">
                  <c:v>251959.43571077558</c:v>
                </c:pt>
                <c:pt idx="801">
                  <c:v>251545.23490921489</c:v>
                </c:pt>
                <c:pt idx="802">
                  <c:v>251130.71851578975</c:v>
                </c:pt>
                <c:pt idx="803">
                  <c:v>250715.88629004132</c:v>
                </c:pt>
                <c:pt idx="804">
                  <c:v>250300.73799132762</c:v>
                </c:pt>
                <c:pt idx="805">
                  <c:v>249885.27337882327</c:v>
                </c:pt>
                <c:pt idx="806">
                  <c:v>249469.49221151945</c:v>
                </c:pt>
                <c:pt idx="807">
                  <c:v>249053.39424822366</c:v>
                </c:pt>
                <c:pt idx="808">
                  <c:v>248636.97924755965</c:v>
                </c:pt>
                <c:pt idx="809">
                  <c:v>248220.24696796725</c:v>
                </c:pt>
                <c:pt idx="810">
                  <c:v>247803.19716770222</c:v>
                </c:pt>
                <c:pt idx="811">
                  <c:v>247385.82960483618</c:v>
                </c:pt>
                <c:pt idx="812">
                  <c:v>246968.1440372564</c:v>
                </c:pt>
                <c:pt idx="813">
                  <c:v>246550.14022266565</c:v>
                </c:pt>
                <c:pt idx="814">
                  <c:v>246131.81791858209</c:v>
                </c:pt>
                <c:pt idx="815">
                  <c:v>245713.17688233915</c:v>
                </c:pt>
                <c:pt idx="816">
                  <c:v>245294.21687108534</c:v>
                </c:pt>
                <c:pt idx="817">
                  <c:v>244874.93764178417</c:v>
                </c:pt>
                <c:pt idx="818">
                  <c:v>244455.33895121395</c:v>
                </c:pt>
                <c:pt idx="819">
                  <c:v>244035.42055596766</c:v>
                </c:pt>
                <c:pt idx="820">
                  <c:v>243615.18221245284</c:v>
                </c:pt>
                <c:pt idx="821">
                  <c:v>243194.62367689141</c:v>
                </c:pt>
                <c:pt idx="822">
                  <c:v>242773.74470531958</c:v>
                </c:pt>
                <c:pt idx="823">
                  <c:v>242352.54505358764</c:v>
                </c:pt>
                <c:pt idx="824">
                  <c:v>241931.0244773599</c:v>
                </c:pt>
                <c:pt idx="825">
                  <c:v>241509.18273211442</c:v>
                </c:pt>
                <c:pt idx="826">
                  <c:v>241087.01957314307</c:v>
                </c:pt>
                <c:pt idx="827">
                  <c:v>240664.5347555512</c:v>
                </c:pt>
                <c:pt idx="828">
                  <c:v>240241.72803425754</c:v>
                </c:pt>
                <c:pt idx="829">
                  <c:v>239818.59916399413</c:v>
                </c:pt>
                <c:pt idx="830">
                  <c:v>239395.14789930615</c:v>
                </c:pt>
                <c:pt idx="831">
                  <c:v>238971.37399455172</c:v>
                </c:pt>
                <c:pt idx="832">
                  <c:v>238547.27720390182</c:v>
                </c:pt>
                <c:pt idx="833">
                  <c:v>238122.85728134011</c:v>
                </c:pt>
                <c:pt idx="834">
                  <c:v>237698.11398066281</c:v>
                </c:pt>
                <c:pt idx="835">
                  <c:v>237273.04705547856</c:v>
                </c:pt>
                <c:pt idx="836">
                  <c:v>236847.65625920825</c:v>
                </c:pt>
                <c:pt idx="837">
                  <c:v>236421.9413450849</c:v>
                </c:pt>
                <c:pt idx="838">
                  <c:v>235995.9020661535</c:v>
                </c:pt>
                <c:pt idx="839">
                  <c:v>235569.53817527092</c:v>
                </c:pt>
                <c:pt idx="840">
                  <c:v>235142.8494251057</c:v>
                </c:pt>
                <c:pt idx="841">
                  <c:v>234715.8355681379</c:v>
                </c:pt>
                <c:pt idx="842">
                  <c:v>234288.49635665904</c:v>
                </c:pt>
                <c:pt idx="843">
                  <c:v>233860.83154277186</c:v>
                </c:pt>
                <c:pt idx="844">
                  <c:v>233432.84087839024</c:v>
                </c:pt>
                <c:pt idx="845">
                  <c:v>233004.52411523901</c:v>
                </c:pt>
                <c:pt idx="846">
                  <c:v>232575.88100485387</c:v>
                </c:pt>
                <c:pt idx="847">
                  <c:v>232146.91129858122</c:v>
                </c:pt>
                <c:pt idx="848">
                  <c:v>231717.61474757796</c:v>
                </c:pt>
                <c:pt idx="849">
                  <c:v>231287.99110281139</c:v>
                </c:pt>
                <c:pt idx="850">
                  <c:v>230858.04011505906</c:v>
                </c:pt>
                <c:pt idx="851">
                  <c:v>230427.7615349087</c:v>
                </c:pt>
                <c:pt idx="852">
                  <c:v>229997.15511275793</c:v>
                </c:pt>
                <c:pt idx="853">
                  <c:v>229566.22059881419</c:v>
                </c:pt>
                <c:pt idx="854">
                  <c:v>229134.95774309465</c:v>
                </c:pt>
                <c:pt idx="855">
                  <c:v>228703.36629542598</c:v>
                </c:pt>
                <c:pt idx="856">
                  <c:v>228271.44600544425</c:v>
                </c:pt>
                <c:pt idx="857">
                  <c:v>227839.19662259473</c:v>
                </c:pt>
                <c:pt idx="858">
                  <c:v>227406.61789613182</c:v>
                </c:pt>
                <c:pt idx="859">
                  <c:v>226973.70957511888</c:v>
                </c:pt>
                <c:pt idx="860">
                  <c:v>226540.47140842804</c:v>
                </c:pt>
                <c:pt idx="861">
                  <c:v>226106.90314474009</c:v>
                </c:pt>
                <c:pt idx="862">
                  <c:v>225673.00453254438</c:v>
                </c:pt>
                <c:pt idx="863">
                  <c:v>225238.77532013858</c:v>
                </c:pt>
                <c:pt idx="864">
                  <c:v>224804.21525562857</c:v>
                </c:pt>
                <c:pt idx="865">
                  <c:v>224369.32408692836</c:v>
                </c:pt>
                <c:pt idx="866">
                  <c:v>223934.10156175983</c:v>
                </c:pt>
                <c:pt idx="867">
                  <c:v>223498.54742765269</c:v>
                </c:pt>
                <c:pt idx="868">
                  <c:v>223062.66143194426</c:v>
                </c:pt>
                <c:pt idx="869">
                  <c:v>222626.44332177934</c:v>
                </c:pt>
                <c:pt idx="870">
                  <c:v>222189.89284411009</c:v>
                </c:pt>
                <c:pt idx="871">
                  <c:v>221753.00974569583</c:v>
                </c:pt>
                <c:pt idx="872">
                  <c:v>221315.79377310301</c:v>
                </c:pt>
                <c:pt idx="873">
                  <c:v>220878.2446727049</c:v>
                </c:pt>
                <c:pt idx="874">
                  <c:v>220440.36219068157</c:v>
                </c:pt>
                <c:pt idx="875">
                  <c:v>220002.14607301966</c:v>
                </c:pt>
                <c:pt idx="876">
                  <c:v>219563.59606551231</c:v>
                </c:pt>
                <c:pt idx="877">
                  <c:v>219124.71191375892</c:v>
                </c:pt>
                <c:pt idx="878">
                  <c:v>218685.49336316512</c:v>
                </c:pt>
                <c:pt idx="879">
                  <c:v>218245.94015894254</c:v>
                </c:pt>
                <c:pt idx="880">
                  <c:v>217806.05204610861</c:v>
                </c:pt>
                <c:pt idx="881">
                  <c:v>217365.82876948657</c:v>
                </c:pt>
                <c:pt idx="882">
                  <c:v>216925.27007370521</c:v>
                </c:pt>
                <c:pt idx="883">
                  <c:v>216484.37570319869</c:v>
                </c:pt>
                <c:pt idx="884">
                  <c:v>216043.14540220654</c:v>
                </c:pt>
                <c:pt idx="885">
                  <c:v>215601.57891477333</c:v>
                </c:pt>
                <c:pt idx="886">
                  <c:v>215159.67598474867</c:v>
                </c:pt>
                <c:pt idx="887">
                  <c:v>214717.43635578698</c:v>
                </c:pt>
                <c:pt idx="888">
                  <c:v>214274.85977134734</c:v>
                </c:pt>
                <c:pt idx="889">
                  <c:v>213831.9459746934</c:v>
                </c:pt>
                <c:pt idx="890">
                  <c:v>213388.69470889319</c:v>
                </c:pt>
                <c:pt idx="891">
                  <c:v>212945.10571681897</c:v>
                </c:pt>
                <c:pt idx="892">
                  <c:v>212501.17874114707</c:v>
                </c:pt>
                <c:pt idx="893">
                  <c:v>212056.91352435778</c:v>
                </c:pt>
                <c:pt idx="894">
                  <c:v>211612.30980873515</c:v>
                </c:pt>
                <c:pt idx="895">
                  <c:v>211167.36733636694</c:v>
                </c:pt>
                <c:pt idx="896">
                  <c:v>210722.08584914429</c:v>
                </c:pt>
                <c:pt idx="897">
                  <c:v>210276.46508876176</c:v>
                </c:pt>
                <c:pt idx="898">
                  <c:v>209830.50479671708</c:v>
                </c:pt>
                <c:pt idx="899">
                  <c:v>209384.20471431102</c:v>
                </c:pt>
                <c:pt idx="900">
                  <c:v>208937.56458264723</c:v>
                </c:pt>
                <c:pt idx="901">
                  <c:v>208490.58414263208</c:v>
                </c:pt>
                <c:pt idx="902">
                  <c:v>208043.26313497458</c:v>
                </c:pt>
                <c:pt idx="903">
                  <c:v>207595.60130018613</c:v>
                </c:pt>
                <c:pt idx="904">
                  <c:v>207147.59837858047</c:v>
                </c:pt>
                <c:pt idx="905">
                  <c:v>206699.25411027341</c:v>
                </c:pt>
                <c:pt idx="906">
                  <c:v>206250.56823518281</c:v>
                </c:pt>
                <c:pt idx="907">
                  <c:v>205801.54049302835</c:v>
                </c:pt>
                <c:pt idx="908">
                  <c:v>205352.17062333136</c:v>
                </c:pt>
                <c:pt idx="909">
                  <c:v>204902.45836541473</c:v>
                </c:pt>
                <c:pt idx="910">
                  <c:v>204452.40345840272</c:v>
                </c:pt>
                <c:pt idx="911">
                  <c:v>204002.00564122087</c:v>
                </c:pt>
                <c:pt idx="912">
                  <c:v>203551.26465259571</c:v>
                </c:pt>
                <c:pt idx="913">
                  <c:v>203100.18023105478</c:v>
                </c:pt>
                <c:pt idx="914">
                  <c:v>202648.75211492635</c:v>
                </c:pt>
                <c:pt idx="915">
                  <c:v>202196.98004233933</c:v>
                </c:pt>
                <c:pt idx="916">
                  <c:v>201744.86375122314</c:v>
                </c:pt>
                <c:pt idx="917">
                  <c:v>201292.40297930743</c:v>
                </c:pt>
                <c:pt idx="918">
                  <c:v>200839.59746412208</c:v>
                </c:pt>
                <c:pt idx="919">
                  <c:v>200386.44694299702</c:v>
                </c:pt>
                <c:pt idx="920">
                  <c:v>199932.95115306196</c:v>
                </c:pt>
                <c:pt idx="921">
                  <c:v>199479.10983124637</c:v>
                </c:pt>
                <c:pt idx="922">
                  <c:v>199024.92271427927</c:v>
                </c:pt>
                <c:pt idx="923">
                  <c:v>198570.38953868908</c:v>
                </c:pt>
                <c:pt idx="924">
                  <c:v>198115.51004080349</c:v>
                </c:pt>
                <c:pt idx="925">
                  <c:v>197660.28395674931</c:v>
                </c:pt>
                <c:pt idx="926">
                  <c:v>197204.71102245222</c:v>
                </c:pt>
                <c:pt idx="927">
                  <c:v>196748.79097363676</c:v>
                </c:pt>
                <c:pt idx="928">
                  <c:v>196292.52354582612</c:v>
                </c:pt>
                <c:pt idx="929">
                  <c:v>195835.90847434191</c:v>
                </c:pt>
                <c:pt idx="930">
                  <c:v>195378.94549430412</c:v>
                </c:pt>
                <c:pt idx="931">
                  <c:v>194921.63434063093</c:v>
                </c:pt>
                <c:pt idx="932">
                  <c:v>194463.97474803851</c:v>
                </c:pt>
                <c:pt idx="933">
                  <c:v>194005.96645104096</c:v>
                </c:pt>
                <c:pt idx="934">
                  <c:v>193547.60918395003</c:v>
                </c:pt>
                <c:pt idx="935">
                  <c:v>193088.90268087506</c:v>
                </c:pt>
                <c:pt idx="936">
                  <c:v>192629.84667572283</c:v>
                </c:pt>
                <c:pt idx="937">
                  <c:v>192170.44090219733</c:v>
                </c:pt>
                <c:pt idx="938">
                  <c:v>191710.68509379966</c:v>
                </c:pt>
                <c:pt idx="939">
                  <c:v>191250.57898382793</c:v>
                </c:pt>
                <c:pt idx="940">
                  <c:v>190790.12230537695</c:v>
                </c:pt>
                <c:pt idx="941">
                  <c:v>190329.3147913382</c:v>
                </c:pt>
                <c:pt idx="942">
                  <c:v>189868.15617439966</c:v>
                </c:pt>
                <c:pt idx="943">
                  <c:v>189406.64618704564</c:v>
                </c:pt>
                <c:pt idx="944">
                  <c:v>188944.78456155659</c:v>
                </c:pt>
                <c:pt idx="945">
                  <c:v>188482.57103000901</c:v>
                </c:pt>
                <c:pt idx="946">
                  <c:v>188020.00532427526</c:v>
                </c:pt>
                <c:pt idx="947">
                  <c:v>187557.08717602337</c:v>
                </c:pt>
                <c:pt idx="948">
                  <c:v>187093.81631671693</c:v>
                </c:pt>
                <c:pt idx="949">
                  <c:v>186630.19247761494</c:v>
                </c:pt>
                <c:pt idx="950">
                  <c:v>186166.21538977165</c:v>
                </c:pt>
                <c:pt idx="951">
                  <c:v>185701.88478403637</c:v>
                </c:pt>
                <c:pt idx="952">
                  <c:v>185237.20039105334</c:v>
                </c:pt>
                <c:pt idx="953">
                  <c:v>184772.16194126158</c:v>
                </c:pt>
                <c:pt idx="954">
                  <c:v>184306.76916489471</c:v>
                </c:pt>
                <c:pt idx="955">
                  <c:v>183841.02179198081</c:v>
                </c:pt>
                <c:pt idx="956">
                  <c:v>183374.91955234227</c:v>
                </c:pt>
                <c:pt idx="957">
                  <c:v>182908.46217559563</c:v>
                </c:pt>
                <c:pt idx="958">
                  <c:v>182441.64939115138</c:v>
                </c:pt>
                <c:pt idx="959">
                  <c:v>181974.48092821386</c:v>
                </c:pt>
                <c:pt idx="960">
                  <c:v>181506.95651578112</c:v>
                </c:pt>
                <c:pt idx="961">
                  <c:v>181039.07588264465</c:v>
                </c:pt>
                <c:pt idx="962">
                  <c:v>180570.83875738937</c:v>
                </c:pt>
                <c:pt idx="963">
                  <c:v>180102.24486839335</c:v>
                </c:pt>
                <c:pt idx="964">
                  <c:v>179633.29394382774</c:v>
                </c:pt>
                <c:pt idx="965">
                  <c:v>179163.98571165657</c:v>
                </c:pt>
                <c:pt idx="966">
                  <c:v>178694.31989963655</c:v>
                </c:pt>
                <c:pt idx="967">
                  <c:v>178224.29623531704</c:v>
                </c:pt>
                <c:pt idx="968">
                  <c:v>177753.91444603974</c:v>
                </c:pt>
                <c:pt idx="969">
                  <c:v>177283.17425893864</c:v>
                </c:pt>
                <c:pt idx="970">
                  <c:v>176812.07540093982</c:v>
                </c:pt>
                <c:pt idx="971">
                  <c:v>176340.61759876131</c:v>
                </c:pt>
                <c:pt idx="972">
                  <c:v>175868.80057891287</c:v>
                </c:pt>
                <c:pt idx="973">
                  <c:v>175396.62406769593</c:v>
                </c:pt>
                <c:pt idx="974">
                  <c:v>174924.08779120335</c:v>
                </c:pt>
                <c:pt idx="975">
                  <c:v>174451.19147531933</c:v>
                </c:pt>
                <c:pt idx="976">
                  <c:v>173977.93484571917</c:v>
                </c:pt>
                <c:pt idx="977">
                  <c:v>173504.3176278692</c:v>
                </c:pt>
                <c:pt idx="978">
                  <c:v>173030.33954702652</c:v>
                </c:pt>
                <c:pt idx="979">
                  <c:v>172556.00032823894</c:v>
                </c:pt>
                <c:pt idx="980">
                  <c:v>172081.29969634474</c:v>
                </c:pt>
                <c:pt idx="981">
                  <c:v>171606.23737597256</c:v>
                </c:pt>
                <c:pt idx="982">
                  <c:v>171130.81309154126</c:v>
                </c:pt>
                <c:pt idx="983">
                  <c:v>170655.02656725969</c:v>
                </c:pt>
                <c:pt idx="984">
                  <c:v>170178.87752712655</c:v>
                </c:pt>
                <c:pt idx="985">
                  <c:v>169702.36569493028</c:v>
                </c:pt>
                <c:pt idx="986">
                  <c:v>169225.49079424888</c:v>
                </c:pt>
                <c:pt idx="987">
                  <c:v>168748.2525484497</c:v>
                </c:pt>
                <c:pt idx="988">
                  <c:v>168270.65068068932</c:v>
                </c:pt>
                <c:pt idx="989">
                  <c:v>167792.6849139134</c:v>
                </c:pt>
                <c:pt idx="990">
                  <c:v>167314.35497085648</c:v>
                </c:pt>
                <c:pt idx="991">
                  <c:v>166835.66057404189</c:v>
                </c:pt>
                <c:pt idx="992">
                  <c:v>166356.60144578147</c:v>
                </c:pt>
                <c:pt idx="993">
                  <c:v>165877.17730817557</c:v>
                </c:pt>
                <c:pt idx="994">
                  <c:v>165397.38788311274</c:v>
                </c:pt>
                <c:pt idx="995">
                  <c:v>164917.23289226962</c:v>
                </c:pt>
                <c:pt idx="996">
                  <c:v>164436.71205711082</c:v>
                </c:pt>
                <c:pt idx="997">
                  <c:v>163955.82509888872</c:v>
                </c:pt>
                <c:pt idx="998">
                  <c:v>163474.57173864331</c:v>
                </c:pt>
                <c:pt idx="999">
                  <c:v>162992.95169720202</c:v>
                </c:pt>
                <c:pt idx="1000">
                  <c:v>162510.9646951796</c:v>
                </c:pt>
                <c:pt idx="1001">
                  <c:v>162028.61045297791</c:v>
                </c:pt>
                <c:pt idx="1002">
                  <c:v>161545.88869078577</c:v>
                </c:pt>
                <c:pt idx="1003">
                  <c:v>161062.7991285788</c:v>
                </c:pt>
                <c:pt idx="1004">
                  <c:v>160579.34148611926</c:v>
                </c:pt>
                <c:pt idx="1005">
                  <c:v>160095.5154829559</c:v>
                </c:pt>
                <c:pt idx="1006">
                  <c:v>159611.32083842382</c:v>
                </c:pt>
                <c:pt idx="1007">
                  <c:v>159126.75727164422</c:v>
                </c:pt>
                <c:pt idx="1008">
                  <c:v>158641.8245015243</c:v>
                </c:pt>
                <c:pt idx="1009">
                  <c:v>158156.52224675709</c:v>
                </c:pt>
                <c:pt idx="1010">
                  <c:v>157670.85022582128</c:v>
                </c:pt>
                <c:pt idx="1011">
                  <c:v>157184.8081569811</c:v>
                </c:pt>
                <c:pt idx="1012">
                  <c:v>156698.39575828606</c:v>
                </c:pt>
                <c:pt idx="1013">
                  <c:v>156211.61274757088</c:v>
                </c:pt>
                <c:pt idx="1014">
                  <c:v>155724.45884245529</c:v>
                </c:pt>
                <c:pt idx="1015">
                  <c:v>155236.93376034385</c:v>
                </c:pt>
                <c:pt idx="1016">
                  <c:v>154749.0372184258</c:v>
                </c:pt>
                <c:pt idx="1017">
                  <c:v>154260.7689336749</c:v>
                </c:pt>
                <c:pt idx="1018">
                  <c:v>153772.1286228493</c:v>
                </c:pt>
                <c:pt idx="1019">
                  <c:v>153283.11600249127</c:v>
                </c:pt>
                <c:pt idx="1020">
                  <c:v>152793.73078892718</c:v>
                </c:pt>
                <c:pt idx="1021">
                  <c:v>152303.9726982672</c:v>
                </c:pt>
                <c:pt idx="1022">
                  <c:v>151813.84144640522</c:v>
                </c:pt>
                <c:pt idx="1023">
                  <c:v>151323.33674901869</c:v>
                </c:pt>
                <c:pt idx="1024">
                  <c:v>150832.45832156838</c:v>
                </c:pt>
                <c:pt idx="1025">
                  <c:v>150341.20587929827</c:v>
                </c:pt>
                <c:pt idx="1026">
                  <c:v>149849.57913723541</c:v>
                </c:pt>
                <c:pt idx="1027">
                  <c:v>149357.57781018969</c:v>
                </c:pt>
                <c:pt idx="1028">
                  <c:v>148865.20161275371</c:v>
                </c:pt>
                <c:pt idx="1029">
                  <c:v>148372.4502593026</c:v>
                </c:pt>
                <c:pt idx="1030">
                  <c:v>147879.32346399387</c:v>
                </c:pt>
                <c:pt idx="1031">
                  <c:v>147385.82094076727</c:v>
                </c:pt>
                <c:pt idx="1032">
                  <c:v>146891.94240334455</c:v>
                </c:pt>
                <c:pt idx="1033">
                  <c:v>146397.68756522937</c:v>
                </c:pt>
                <c:pt idx="1034">
                  <c:v>145903.05613970704</c:v>
                </c:pt>
                <c:pt idx="1035">
                  <c:v>145408.04783984448</c:v>
                </c:pt>
                <c:pt idx="1036">
                  <c:v>144912.66237848997</c:v>
                </c:pt>
                <c:pt idx="1037">
                  <c:v>144416.89946827298</c:v>
                </c:pt>
                <c:pt idx="1038">
                  <c:v>143920.75882160405</c:v>
                </c:pt>
                <c:pt idx="1039">
                  <c:v>143424.24015067457</c:v>
                </c:pt>
                <c:pt idx="1040">
                  <c:v>142927.34316745665</c:v>
                </c:pt>
                <c:pt idx="1041">
                  <c:v>142430.06758370297</c:v>
                </c:pt>
                <c:pt idx="1042">
                  <c:v>141932.41311094657</c:v>
                </c:pt>
                <c:pt idx="1043">
                  <c:v>141434.37946050067</c:v>
                </c:pt>
                <c:pt idx="1044">
                  <c:v>140935.96634345854</c:v>
                </c:pt>
                <c:pt idx="1045">
                  <c:v>140437.17347069335</c:v>
                </c:pt>
                <c:pt idx="1046">
                  <c:v>139938.00055285796</c:v>
                </c:pt>
                <c:pt idx="1047">
                  <c:v>139438.44730038478</c:v>
                </c:pt>
                <c:pt idx="1048">
                  <c:v>138938.51342348556</c:v>
                </c:pt>
                <c:pt idx="1049">
                  <c:v>138438.1986321513</c:v>
                </c:pt>
                <c:pt idx="1050">
                  <c:v>137937.50263615197</c:v>
                </c:pt>
                <c:pt idx="1051">
                  <c:v>137436.42514503645</c:v>
                </c:pt>
                <c:pt idx="1052">
                  <c:v>136934.96586813233</c:v>
                </c:pt>
                <c:pt idx="1053">
                  <c:v>136433.12451454569</c:v>
                </c:pt>
                <c:pt idx="1054">
                  <c:v>135930.90079316098</c:v>
                </c:pt>
                <c:pt idx="1055">
                  <c:v>135428.29441264085</c:v>
                </c:pt>
                <c:pt idx="1056">
                  <c:v>134925.30508142596</c:v>
                </c:pt>
                <c:pt idx="1057">
                  <c:v>134421.93250773483</c:v>
                </c:pt>
                <c:pt idx="1058">
                  <c:v>133918.17639956364</c:v>
                </c:pt>
                <c:pt idx="1059">
                  <c:v>133414.03646468613</c:v>
                </c:pt>
                <c:pt idx="1060">
                  <c:v>132909.51241065335</c:v>
                </c:pt>
                <c:pt idx="1061">
                  <c:v>132404.60394479355</c:v>
                </c:pt>
                <c:pt idx="1062">
                  <c:v>131899.31077421195</c:v>
                </c:pt>
                <c:pt idx="1063">
                  <c:v>131393.63260579063</c:v>
                </c:pt>
                <c:pt idx="1064">
                  <c:v>130887.56914618831</c:v>
                </c:pt>
                <c:pt idx="1065">
                  <c:v>130381.12010184025</c:v>
                </c:pt>
                <c:pt idx="1066">
                  <c:v>129874.28517895799</c:v>
                </c:pt>
                <c:pt idx="1067">
                  <c:v>129367.06408352924</c:v>
                </c:pt>
                <c:pt idx="1068">
                  <c:v>128859.4565213177</c:v>
                </c:pt>
                <c:pt idx="1069">
                  <c:v>128351.46219786287</c:v>
                </c:pt>
                <c:pt idx="1070">
                  <c:v>127843.08081847991</c:v>
                </c:pt>
                <c:pt idx="1071">
                  <c:v>127334.31208825942</c:v>
                </c:pt>
                <c:pt idx="1072">
                  <c:v>126825.15571206734</c:v>
                </c:pt>
                <c:pt idx="1073">
                  <c:v>126315.6113945447</c:v>
                </c:pt>
                <c:pt idx="1074">
                  <c:v>125805.6788401075</c:v>
                </c:pt>
                <c:pt idx="1075">
                  <c:v>125295.35775294655</c:v>
                </c:pt>
                <c:pt idx="1076">
                  <c:v>124784.64783702725</c:v>
                </c:pt>
                <c:pt idx="1077">
                  <c:v>124273.54879608944</c:v>
                </c:pt>
                <c:pt idx="1078">
                  <c:v>123762.06033364724</c:v>
                </c:pt>
                <c:pt idx="1079">
                  <c:v>123250.18215298887</c:v>
                </c:pt>
                <c:pt idx="1080">
                  <c:v>122737.91395717647</c:v>
                </c:pt>
                <c:pt idx="1081">
                  <c:v>122225.25544904593</c:v>
                </c:pt>
                <c:pt idx="1082">
                  <c:v>121712.20633120673</c:v>
                </c:pt>
                <c:pt idx="1083">
                  <c:v>121198.76630604177</c:v>
                </c:pt>
                <c:pt idx="1084">
                  <c:v>120684.93507570717</c:v>
                </c:pt>
                <c:pt idx="1085">
                  <c:v>120170.71234213212</c:v>
                </c:pt>
                <c:pt idx="1086">
                  <c:v>119656.0978070187</c:v>
                </c:pt>
                <c:pt idx="1087">
                  <c:v>119141.0911718417</c:v>
                </c:pt>
                <c:pt idx="1088">
                  <c:v>118625.69213784847</c:v>
                </c:pt>
                <c:pt idx="1089">
                  <c:v>118109.90040605872</c:v>
                </c:pt>
                <c:pt idx="1090">
                  <c:v>117593.71567726436</c:v>
                </c:pt>
                <c:pt idx="1091">
                  <c:v>117077.13765202934</c:v>
                </c:pt>
                <c:pt idx="1092">
                  <c:v>116560.16603068943</c:v>
                </c:pt>
                <c:pt idx="1093">
                  <c:v>116042.80051335211</c:v>
                </c:pt>
                <c:pt idx="1094">
                  <c:v>115525.04079989633</c:v>
                </c:pt>
                <c:pt idx="1095">
                  <c:v>115006.88658997242</c:v>
                </c:pt>
                <c:pt idx="1096">
                  <c:v>114488.33758300179</c:v>
                </c:pt>
                <c:pt idx="1097">
                  <c:v>113969.39347817689</c:v>
                </c:pt>
                <c:pt idx="1098">
                  <c:v>113450.05397446097</c:v>
                </c:pt>
                <c:pt idx="1099">
                  <c:v>112930.31877058788</c:v>
                </c:pt>
                <c:pt idx="1100">
                  <c:v>112410.18756506195</c:v>
                </c:pt>
                <c:pt idx="1101">
                  <c:v>111889.66005615778</c:v>
                </c:pt>
                <c:pt idx="1102">
                  <c:v>111368.73594192009</c:v>
                </c:pt>
                <c:pt idx="1103">
                  <c:v>110847.41492016353</c:v>
                </c:pt>
                <c:pt idx="1104">
                  <c:v>110325.69668847248</c:v>
                </c:pt>
                <c:pt idx="1105">
                  <c:v>109803.58094420095</c:v>
                </c:pt>
                <c:pt idx="1106">
                  <c:v>109281.06738447229</c:v>
                </c:pt>
                <c:pt idx="1107">
                  <c:v>108758.15570617914</c:v>
                </c:pt>
                <c:pt idx="1108">
                  <c:v>108234.84560598317</c:v>
                </c:pt>
                <c:pt idx="1109">
                  <c:v>107711.1367803149</c:v>
                </c:pt>
                <c:pt idx="1110">
                  <c:v>107187.02892537361</c:v>
                </c:pt>
                <c:pt idx="1111">
                  <c:v>106662.52173712706</c:v>
                </c:pt>
                <c:pt idx="1112">
                  <c:v>106137.61491131136</c:v>
                </c:pt>
                <c:pt idx="1113">
                  <c:v>105612.30814343083</c:v>
                </c:pt>
                <c:pt idx="1114">
                  <c:v>105086.60112875773</c:v>
                </c:pt>
                <c:pt idx="1115">
                  <c:v>104560.49356233218</c:v>
                </c:pt>
                <c:pt idx="1116">
                  <c:v>104033.98513896194</c:v>
                </c:pt>
                <c:pt idx="1117">
                  <c:v>103507.07555322222</c:v>
                </c:pt>
                <c:pt idx="1118">
                  <c:v>102979.76449945553</c:v>
                </c:pt>
                <c:pt idx="1119">
                  <c:v>102452.05167177146</c:v>
                </c:pt>
                <c:pt idx="1120">
                  <c:v>101923.93676404658</c:v>
                </c:pt>
                <c:pt idx="1121">
                  <c:v>101395.41946992418</c:v>
                </c:pt>
                <c:pt idx="1122">
                  <c:v>100866.49948281415</c:v>
                </c:pt>
                <c:pt idx="1123">
                  <c:v>100337.17649589275</c:v>
                </c:pt>
                <c:pt idx="1124">
                  <c:v>99807.450202102511</c:v>
                </c:pt>
                <c:pt idx="1125">
                  <c:v>99277.320294151956</c:v>
                </c:pt>
                <c:pt idx="1126">
                  <c:v>98746.786464515506</c:v>
                </c:pt>
                <c:pt idx="1127">
                  <c:v>98215.848405433251</c:v>
                </c:pt>
                <c:pt idx="1128">
                  <c:v>97684.505808910806</c:v>
                </c:pt>
                <c:pt idx="1129">
                  <c:v>97152.758366719107</c:v>
                </c:pt>
                <c:pt idx="1130">
                  <c:v>96620.60577039425</c:v>
                </c:pt>
                <c:pt idx="1131">
                  <c:v>96088.047711237276</c:v>
                </c:pt>
                <c:pt idx="1132">
                  <c:v>95555.08388031405</c:v>
                </c:pt>
                <c:pt idx="1133">
                  <c:v>95021.713968455035</c:v>
                </c:pt>
                <c:pt idx="1134">
                  <c:v>94487.937666255137</c:v>
                </c:pt>
                <c:pt idx="1135">
                  <c:v>93953.754664073524</c:v>
                </c:pt>
                <c:pt idx="1136">
                  <c:v>93419.164652033403</c:v>
                </c:pt>
                <c:pt idx="1137">
                  <c:v>92884.167320021923</c:v>
                </c:pt>
                <c:pt idx="1138">
                  <c:v>92348.76235768992</c:v>
                </c:pt>
                <c:pt idx="1139">
                  <c:v>91812.94945445178</c:v>
                </c:pt>
                <c:pt idx="1140">
                  <c:v>91276.728299485228</c:v>
                </c:pt>
                <c:pt idx="1141">
                  <c:v>90740.098581731174</c:v>
                </c:pt>
                <c:pt idx="1142">
                  <c:v>90203.059989893532</c:v>
                </c:pt>
                <c:pt idx="1143">
                  <c:v>89665.612212439024</c:v>
                </c:pt>
                <c:pt idx="1144">
                  <c:v>89127.754937596997</c:v>
                </c:pt>
                <c:pt idx="1145">
                  <c:v>88589.487853359256</c:v>
                </c:pt>
                <c:pt idx="1146">
                  <c:v>88050.81064747987</c:v>
                </c:pt>
                <c:pt idx="1147">
                  <c:v>87511.723007475026</c:v>
                </c:pt>
                <c:pt idx="1148">
                  <c:v>86972.224620622786</c:v>
                </c:pt>
                <c:pt idx="1149">
                  <c:v>86432.315173962968</c:v>
                </c:pt>
                <c:pt idx="1150">
                  <c:v>85891.994354296927</c:v>
                </c:pt>
                <c:pt idx="1151">
                  <c:v>85351.261848187365</c:v>
                </c:pt>
                <c:pt idx="1152">
                  <c:v>84810.11734195819</c:v>
                </c:pt>
                <c:pt idx="1153">
                  <c:v>84268.560521694293</c:v>
                </c:pt>
                <c:pt idx="1154">
                  <c:v>83726.591073241405</c:v>
                </c:pt>
                <c:pt idx="1155">
                  <c:v>83184.208682205877</c:v>
                </c:pt>
                <c:pt idx="1156">
                  <c:v>82641.413033954523</c:v>
                </c:pt>
                <c:pt idx="1157">
                  <c:v>82098.203813614411</c:v>
                </c:pt>
                <c:pt idx="1158">
                  <c:v>81554.580706072724</c:v>
                </c:pt>
                <c:pt idx="1159">
                  <c:v>81010.543395976536</c:v>
                </c:pt>
                <c:pt idx="1160">
                  <c:v>80466.091567732641</c:v>
                </c:pt>
                <c:pt idx="1161">
                  <c:v>79921.224905507392</c:v>
                </c:pt>
                <c:pt idx="1162">
                  <c:v>79375.94309322648</c:v>
                </c:pt>
                <c:pt idx="1163">
                  <c:v>78830.245814574766</c:v>
                </c:pt>
                <c:pt idx="1164">
                  <c:v>78284.132752996127</c:v>
                </c:pt>
                <c:pt idx="1165">
                  <c:v>77737.603591693216</c:v>
                </c:pt>
                <c:pt idx="1166">
                  <c:v>77190.658013627326</c:v>
                </c:pt>
                <c:pt idx="1167">
                  <c:v>76643.295701518189</c:v>
                </c:pt>
                <c:pt idx="1168">
                  <c:v>76095.516337843801</c:v>
                </c:pt>
                <c:pt idx="1169">
                  <c:v>75547.319604840202</c:v>
                </c:pt>
                <c:pt idx="1170">
                  <c:v>74998.705184501334</c:v>
                </c:pt>
                <c:pt idx="1171">
                  <c:v>74449.672758578832</c:v>
                </c:pt>
                <c:pt idx="1172">
                  <c:v>73900.22200858187</c:v>
                </c:pt>
                <c:pt idx="1173">
                  <c:v>73350.352615776923</c:v>
                </c:pt>
                <c:pt idx="1174">
                  <c:v>72800.064261187639</c:v>
                </c:pt>
                <c:pt idx="1175">
                  <c:v>72249.356625594621</c:v>
                </c:pt>
                <c:pt idx="1176">
                  <c:v>71698.229389535249</c:v>
                </c:pt>
                <c:pt idx="1177">
                  <c:v>71146.682233303494</c:v>
                </c:pt>
                <c:pt idx="1178">
                  <c:v>70594.71483694973</c:v>
                </c:pt>
                <c:pt idx="1179">
                  <c:v>70042.326880280554</c:v>
                </c:pt>
                <c:pt idx="1180">
                  <c:v>69489.518042858603</c:v>
                </c:pt>
                <c:pt idx="1181">
                  <c:v>68936.288004002359</c:v>
                </c:pt>
                <c:pt idx="1182">
                  <c:v>68382.636442785981</c:v>
                </c:pt>
                <c:pt idx="1183">
                  <c:v>67828.563038039079</c:v>
                </c:pt>
                <c:pt idx="1184">
                  <c:v>67274.067468346562</c:v>
                </c:pt>
                <c:pt idx="1185">
                  <c:v>66719.149412048457</c:v>
                </c:pt>
                <c:pt idx="1186">
                  <c:v>66163.808547239692</c:v>
                </c:pt>
                <c:pt idx="1187">
                  <c:v>65608.044551769941</c:v>
                </c:pt>
                <c:pt idx="1188">
                  <c:v>65051.857103243412</c:v>
                </c:pt>
                <c:pt idx="1189">
                  <c:v>64495.245879018672</c:v>
                </c:pt>
                <c:pt idx="1190">
                  <c:v>63938.210556208462</c:v>
                </c:pt>
                <c:pt idx="1191">
                  <c:v>63380.7508116795</c:v>
                </c:pt>
                <c:pt idx="1192">
                  <c:v>62822.866322052301</c:v>
                </c:pt>
                <c:pt idx="1193">
                  <c:v>62264.556763700988</c:v>
                </c:pt>
                <c:pt idx="1194">
                  <c:v>61705.821812753107</c:v>
                </c:pt>
                <c:pt idx="1195">
                  <c:v>61146.661145089434</c:v>
                </c:pt>
                <c:pt idx="1196">
                  <c:v>60587.074436343784</c:v>
                </c:pt>
                <c:pt idx="1197">
                  <c:v>60027.061361902837</c:v>
                </c:pt>
                <c:pt idx="1198">
                  <c:v>59466.621596905934</c:v>
                </c:pt>
                <c:pt idx="1199">
                  <c:v>58905.754816244895</c:v>
                </c:pt>
                <c:pt idx="1200">
                  <c:v>58344.46069456383</c:v>
                </c:pt>
                <c:pt idx="1201">
                  <c:v>57782.738906258957</c:v>
                </c:pt>
                <c:pt idx="1202">
                  <c:v>57220.589125478407</c:v>
                </c:pt>
                <c:pt idx="1203">
                  <c:v>56658.011026122018</c:v>
                </c:pt>
                <c:pt idx="1204">
                  <c:v>56095.004281841182</c:v>
                </c:pt>
                <c:pt idx="1205">
                  <c:v>55531.56856603863</c:v>
                </c:pt>
                <c:pt idx="1206">
                  <c:v>54967.703551868246</c:v>
                </c:pt>
                <c:pt idx="1207">
                  <c:v>54403.408912234889</c:v>
                </c:pt>
                <c:pt idx="1208">
                  <c:v>53838.684319794178</c:v>
                </c:pt>
                <c:pt idx="1209">
                  <c:v>53273.529446952336</c:v>
                </c:pt>
                <c:pt idx="1210">
                  <c:v>52707.943965865968</c:v>
                </c:pt>
                <c:pt idx="1211">
                  <c:v>52141.927548441898</c:v>
                </c:pt>
                <c:pt idx="1212">
                  <c:v>51575.479866336958</c:v>
                </c:pt>
                <c:pt idx="1213">
                  <c:v>51008.600590957809</c:v>
                </c:pt>
                <c:pt idx="1214">
                  <c:v>50441.289393460749</c:v>
                </c:pt>
                <c:pt idx="1215">
                  <c:v>49873.545944751517</c:v>
                </c:pt>
                <c:pt idx="1216">
                  <c:v>49305.369915485098</c:v>
                </c:pt>
                <c:pt idx="1217">
                  <c:v>48736.760976065554</c:v>
                </c:pt>
                <c:pt idx="1218">
                  <c:v>48167.718796645815</c:v>
                </c:pt>
                <c:pt idx="1219">
                  <c:v>47598.243047127478</c:v>
                </c:pt>
                <c:pt idx="1220">
                  <c:v>47028.333397160641</c:v>
                </c:pt>
                <c:pt idx="1221">
                  <c:v>46457.989516143694</c:v>
                </c:pt>
                <c:pt idx="1222">
                  <c:v>45887.211073223138</c:v>
                </c:pt>
                <c:pt idx="1223">
                  <c:v>45315.997737293372</c:v>
                </c:pt>
                <c:pt idx="1224">
                  <c:v>44744.349176996533</c:v>
                </c:pt>
                <c:pt idx="1225">
                  <c:v>44172.265060722275</c:v>
                </c:pt>
                <c:pt idx="1226">
                  <c:v>43599.745056607593</c:v>
                </c:pt>
                <c:pt idx="1227">
                  <c:v>43026.788832536629</c:v>
                </c:pt>
                <c:pt idx="1228">
                  <c:v>42453.396056140467</c:v>
                </c:pt>
                <c:pt idx="1229">
                  <c:v>41879.566394796959</c:v>
                </c:pt>
                <c:pt idx="1230">
                  <c:v>41305.299515630511</c:v>
                </c:pt>
                <c:pt idx="1231">
                  <c:v>40730.595085511908</c:v>
                </c:pt>
                <c:pt idx="1232">
                  <c:v>40155.452771058117</c:v>
                </c:pt>
                <c:pt idx="1233">
                  <c:v>39579.872238632088</c:v>
                </c:pt>
                <c:pt idx="1234">
                  <c:v>39003.853154342563</c:v>
                </c:pt>
                <c:pt idx="1235">
                  <c:v>38427.395184043882</c:v>
                </c:pt>
                <c:pt idx="1236">
                  <c:v>37850.49799333579</c:v>
                </c:pt>
                <c:pt idx="1237">
                  <c:v>37273.161247563243</c:v>
                </c:pt>
                <c:pt idx="1238">
                  <c:v>36695.384611816204</c:v>
                </c:pt>
                <c:pt idx="1239">
                  <c:v>36117.167750929475</c:v>
                </c:pt>
                <c:pt idx="1240">
                  <c:v>35538.510329482473</c:v>
                </c:pt>
                <c:pt idx="1241">
                  <c:v>34959.412011799053</c:v>
                </c:pt>
                <c:pt idx="1242">
                  <c:v>34379.872461947307</c:v>
                </c:pt>
                <c:pt idx="1243">
                  <c:v>33799.891343739378</c:v>
                </c:pt>
                <c:pt idx="1244">
                  <c:v>33219.468320731241</c:v>
                </c:pt>
                <c:pt idx="1245">
                  <c:v>32638.603056222539</c:v>
                </c:pt>
                <c:pt idx="1246">
                  <c:v>32057.295213256366</c:v>
                </c:pt>
                <c:pt idx="1247">
                  <c:v>31475.544454619085</c:v>
                </c:pt>
                <c:pt idx="1248">
                  <c:v>30893.350442840117</c:v>
                </c:pt>
                <c:pt idx="1249">
                  <c:v>30310.712840191758</c:v>
                </c:pt>
                <c:pt idx="1250">
                  <c:v>29727.631308688982</c:v>
                </c:pt>
                <c:pt idx="1251">
                  <c:v>29144.105510089241</c:v>
                </c:pt>
                <c:pt idx="1252">
                  <c:v>28560.135105892266</c:v>
                </c:pt>
                <c:pt idx="1253">
                  <c:v>27975.719757339881</c:v>
                </c:pt>
                <c:pt idx="1254">
                  <c:v>27390.859125415795</c:v>
                </c:pt>
                <c:pt idx="1255">
                  <c:v>26805.552870845415</c:v>
                </c:pt>
                <c:pt idx="1256">
                  <c:v>26219.800654095638</c:v>
                </c:pt>
                <c:pt idx="1257">
                  <c:v>25633.602135374666</c:v>
                </c:pt>
                <c:pt idx="1258">
                  <c:v>25046.956974631805</c:v>
                </c:pt>
                <c:pt idx="1259">
                  <c:v>24459.864831557261</c:v>
                </c:pt>
                <c:pt idx="1260">
                  <c:v>23872.32536558195</c:v>
                </c:pt>
                <c:pt idx="1261">
                  <c:v>23284.338235877298</c:v>
                </c:pt>
                <c:pt idx="1262">
                  <c:v>22695.903101355045</c:v>
                </c:pt>
                <c:pt idx="1263">
                  <c:v>22107.019620667044</c:v>
                </c:pt>
                <c:pt idx="1264">
                  <c:v>21517.687452205068</c:v>
                </c:pt>
                <c:pt idx="1265">
                  <c:v>20927.906254100606</c:v>
                </c:pt>
                <c:pt idx="1266">
                  <c:v>20337.675684224665</c:v>
                </c:pt>
                <c:pt idx="1267">
                  <c:v>19746.995400187581</c:v>
                </c:pt>
                <c:pt idx="1268">
                  <c:v>19155.865059338805</c:v>
                </c:pt>
                <c:pt idx="1269">
                  <c:v>18564.284318766717</c:v>
                </c:pt>
                <c:pt idx="1270">
                  <c:v>17972.252835298419</c:v>
                </c:pt>
                <c:pt idx="1271">
                  <c:v>17379.770265499545</c:v>
                </c:pt>
                <c:pt idx="1272">
                  <c:v>16786.83626567405</c:v>
                </c:pt>
                <c:pt idx="1273">
                  <c:v>16193.450491864023</c:v>
                </c:pt>
                <c:pt idx="1274">
                  <c:v>15599.612599849477</c:v>
                </c:pt>
                <c:pt idx="1275">
                  <c:v>15005.322245148154</c:v>
                </c:pt>
                <c:pt idx="1276">
                  <c:v>14410.579083015326</c:v>
                </c:pt>
                <c:pt idx="1277">
                  <c:v>13815.382768443591</c:v>
                </c:pt>
                <c:pt idx="1278">
                  <c:v>13219.732956162679</c:v>
                </c:pt>
                <c:pt idx="1279">
                  <c:v>12623.629300639248</c:v>
                </c:pt>
                <c:pt idx="1280">
                  <c:v>12027.071456076683</c:v>
                </c:pt>
                <c:pt idx="1281">
                  <c:v>11430.059076414896</c:v>
                </c:pt>
                <c:pt idx="1282">
                  <c:v>10832.591815330126</c:v>
                </c:pt>
                <c:pt idx="1283">
                  <c:v>10234.669326234738</c:v>
                </c:pt>
                <c:pt idx="1284">
                  <c:v>9636.29126227702</c:v>
                </c:pt>
                <c:pt idx="1285">
                  <c:v>9037.4572763409851</c:v>
                </c:pt>
                <c:pt idx="1286">
                  <c:v>8438.1670210461689</c:v>
                </c:pt>
                <c:pt idx="1287">
                  <c:v>7838.4201487474256</c:v>
                </c:pt>
                <c:pt idx="1288">
                  <c:v>7238.2163115347294</c:v>
                </c:pt>
                <c:pt idx="1289">
                  <c:v>6637.5551612329718</c:v>
                </c:pt>
                <c:pt idx="1290">
                  <c:v>6036.4363494017589</c:v>
                </c:pt>
                <c:pt idx="1291">
                  <c:v>5434.8595273352093</c:v>
                </c:pt>
                <c:pt idx="1292">
                  <c:v>4832.8243460617532</c:v>
                </c:pt>
                <c:pt idx="1293">
                  <c:v>4230.3304563439278</c:v>
                </c:pt>
                <c:pt idx="1294">
                  <c:v>3627.3775086781775</c:v>
                </c:pt>
                <c:pt idx="1295">
                  <c:v>3023.9651532946486</c:v>
                </c:pt>
                <c:pt idx="1296">
                  <c:v>2420.0930401569876</c:v>
                </c:pt>
                <c:pt idx="1297">
                  <c:v>1815.7608189621376</c:v>
                </c:pt>
                <c:pt idx="1298">
                  <c:v>1210.9681391401359</c:v>
                </c:pt>
                <c:pt idx="1299">
                  <c:v>605.71464985390992</c:v>
                </c:pt>
                <c:pt idx="1300">
                  <c:v>-9.2597929324256256E-10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7-4924-965A-DC90E256C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603455"/>
        <c:axId val="1960605951"/>
      </c:lineChart>
      <c:catAx>
        <c:axId val="1960603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05951"/>
        <c:crosses val="autoZero"/>
        <c:auto val="1"/>
        <c:lblAlgn val="ctr"/>
        <c:lblOffset val="100"/>
        <c:noMultiLvlLbl val="0"/>
      </c:catAx>
      <c:valAx>
        <c:axId val="196060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0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39" fmlaLink="$G$6" fmlaRange="Schedules!$B$1:$B$6" noThreeD="1" sel="6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9044</xdr:rowOff>
    </xdr:from>
    <xdr:to>
      <xdr:col>8</xdr:col>
      <xdr:colOff>1096818</xdr:colOff>
      <xdr:row>23</xdr:row>
      <xdr:rowOff>14431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61908</xdr:colOff>
      <xdr:row>0</xdr:row>
      <xdr:rowOff>235255</xdr:rowOff>
    </xdr:from>
    <xdr:to>
      <xdr:col>14</xdr:col>
      <xdr:colOff>336453</xdr:colOff>
      <xdr:row>15</xdr:row>
      <xdr:rowOff>134401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75638</xdr:colOff>
      <xdr:row>15</xdr:row>
      <xdr:rowOff>163605</xdr:rowOff>
    </xdr:from>
    <xdr:to>
      <xdr:col>14</xdr:col>
      <xdr:colOff>341019</xdr:colOff>
      <xdr:row>32</xdr:row>
      <xdr:rowOff>111713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</xdr:row>
          <xdr:rowOff>47625</xdr:rowOff>
        </xdr:from>
        <xdr:to>
          <xdr:col>4</xdr:col>
          <xdr:colOff>1000125</xdr:colOff>
          <xdr:row>8</xdr:row>
          <xdr:rowOff>9525</xdr:rowOff>
        </xdr:to>
        <xdr:sp macro="" textlink="">
          <xdr:nvSpPr>
            <xdr:cNvPr id="3088" name="List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A9FE-30F1-4DCE-A11F-720C539108BE}">
  <sheetPr codeName="Sheet2">
    <tabColor theme="5"/>
  </sheetPr>
  <dimension ref="A1:K10"/>
  <sheetViews>
    <sheetView workbookViewId="0">
      <selection sqref="A1:K10"/>
    </sheetView>
  </sheetViews>
  <sheetFormatPr defaultRowHeight="15" x14ac:dyDescent="0.25"/>
  <sheetData>
    <row r="1" spans="1:11" ht="15.75" thickBot="1" x14ac:dyDescent="0.3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 ht="16.5" thickTop="1" thickBo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ht="16.5" thickTop="1" thickBot="1" x14ac:dyDescent="0.3">
      <c r="A3" s="43"/>
      <c r="B3" s="44"/>
      <c r="C3" s="44"/>
      <c r="D3" s="44"/>
      <c r="E3" s="44"/>
      <c r="F3" s="44"/>
      <c r="G3" s="44"/>
      <c r="H3" s="44"/>
      <c r="I3" s="44"/>
      <c r="J3" s="44"/>
      <c r="K3" s="45"/>
    </row>
    <row r="4" spans="1:11" ht="23.25" x14ac:dyDescent="0.35">
      <c r="A4" s="28" t="s">
        <v>44</v>
      </c>
      <c r="B4" s="29" t="s">
        <v>45</v>
      </c>
      <c r="C4" s="29"/>
      <c r="D4" s="29"/>
      <c r="E4" s="29"/>
      <c r="F4" s="29"/>
      <c r="G4" s="29"/>
      <c r="H4" s="29"/>
      <c r="I4" s="29"/>
      <c r="J4" s="29"/>
      <c r="K4" s="30"/>
    </row>
    <row r="5" spans="1:11" x14ac:dyDescent="0.25">
      <c r="A5" s="31"/>
      <c r="B5" t="s">
        <v>46</v>
      </c>
      <c r="K5" s="32"/>
    </row>
    <row r="6" spans="1:11" ht="15.75" thickBot="1" x14ac:dyDescent="0.3">
      <c r="A6" s="33"/>
      <c r="B6" s="34" t="s">
        <v>52</v>
      </c>
      <c r="C6" s="34"/>
      <c r="D6" s="34"/>
      <c r="E6" s="34"/>
      <c r="F6" s="34"/>
      <c r="G6" s="34"/>
      <c r="H6" s="34"/>
      <c r="I6" s="34"/>
      <c r="J6" s="34"/>
      <c r="K6" s="35"/>
    </row>
    <row r="8" spans="1:11" ht="23.25" x14ac:dyDescent="0.35">
      <c r="A8" s="36" t="s">
        <v>47</v>
      </c>
      <c r="B8" s="46" t="s">
        <v>48</v>
      </c>
      <c r="C8" s="46"/>
    </row>
    <row r="9" spans="1:11" ht="23.25" x14ac:dyDescent="0.35">
      <c r="A9" s="36" t="s">
        <v>49</v>
      </c>
      <c r="B9" s="46">
        <v>501069974</v>
      </c>
      <c r="C9" s="46"/>
    </row>
    <row r="10" spans="1:11" ht="23.25" x14ac:dyDescent="0.35">
      <c r="A10" s="36" t="s">
        <v>50</v>
      </c>
      <c r="B10" s="47">
        <v>44486</v>
      </c>
      <c r="C10" s="48"/>
    </row>
  </sheetData>
  <mergeCells count="4">
    <mergeCell ref="A1:K3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EA39-6B40-4311-981B-A1130A16A6EE}">
  <sheetPr codeName="Sheet3">
    <tabColor theme="8" tint="0.39997558519241921"/>
  </sheetPr>
  <dimension ref="A1:M203"/>
  <sheetViews>
    <sheetView tabSelected="1" topLeftCell="A4" zoomScaleNormal="100" workbookViewId="0">
      <selection activeCell="K11" sqref="K11"/>
    </sheetView>
  </sheetViews>
  <sheetFormatPr defaultRowHeight="15" x14ac:dyDescent="0.25"/>
  <cols>
    <col min="1" max="9" width="15.5703125" customWidth="1"/>
    <col min="13" max="13" width="9.7109375" bestFit="1" customWidth="1"/>
  </cols>
  <sheetData>
    <row r="1" spans="1:9" ht="24" thickBot="1" x14ac:dyDescent="0.3">
      <c r="A1" s="49" t="s">
        <v>0</v>
      </c>
      <c r="B1" s="50"/>
      <c r="C1" s="50"/>
      <c r="D1" s="50"/>
      <c r="E1" s="50"/>
      <c r="F1" s="50"/>
      <c r="G1" s="50"/>
      <c r="H1" s="50"/>
      <c r="I1" s="51"/>
    </row>
    <row r="2" spans="1:9" ht="18.75" x14ac:dyDescent="0.3">
      <c r="A2" s="1"/>
      <c r="B2" s="14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tr">
        <f>IF(G8&lt;0,B6,B5)</f>
        <v>Congradulation! At Age 84 you will have a savings account balance of $25,813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tr">
        <f>"Congradulation! At Age " &amp;F8&amp; " you will have a savings account balance of "&amp;TEXT(G8,"$#,##0")</f>
        <v>Congradulation! At Age 84 you will have a savings account balance of $25,813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e">
        <f>"OPPS! Your plan will run out of money at age " &amp;F9&amp; ". You will have to make modification."</f>
        <v>#N/A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>
        <f>Retirement_Age+Retirement_Years-1</f>
        <v>84</v>
      </c>
      <c r="G8">
        <f>VLOOKUP(F8,A33:I203,9,0)</f>
        <v>25812.641398783919</v>
      </c>
      <c r="H8" s="1"/>
      <c r="I8" s="1"/>
    </row>
    <row r="9" spans="1:9" x14ac:dyDescent="0.25">
      <c r="A9" s="1"/>
      <c r="B9" s="1"/>
      <c r="C9" s="1"/>
      <c r="D9" s="1"/>
      <c r="E9" s="1"/>
      <c r="F9" s="1" t="e">
        <f>INDEX(A33:A203,MATCH(TRUE,J33:J203,0))-1</f>
        <v>#N/A</v>
      </c>
      <c r="G9" s="1"/>
      <c r="H9" s="1"/>
      <c r="I9" s="1"/>
    </row>
    <row r="10" spans="1:9" x14ac:dyDescent="0.25">
      <c r="A10" s="1"/>
      <c r="B10" s="1"/>
      <c r="C10" s="1"/>
      <c r="D10" s="2"/>
      <c r="E10" s="2"/>
      <c r="F10" s="2"/>
      <c r="G10" s="2"/>
      <c r="H10" s="1"/>
      <c r="I10" s="1"/>
    </row>
    <row r="11" spans="1:9" x14ac:dyDescent="0.25">
      <c r="A11" s="1"/>
      <c r="B11" s="1"/>
      <c r="C11" s="1"/>
      <c r="D11" s="2"/>
      <c r="E11" s="2"/>
      <c r="F11" s="2"/>
      <c r="G11" s="2"/>
      <c r="H11" s="1"/>
      <c r="I11" s="1"/>
    </row>
    <row r="12" spans="1:9" x14ac:dyDescent="0.25">
      <c r="A12" s="1"/>
      <c r="B12" s="1"/>
      <c r="C12" s="1"/>
      <c r="D12" s="2"/>
      <c r="E12" s="2"/>
      <c r="F12" s="2"/>
      <c r="G12" s="2"/>
      <c r="H12" s="1"/>
      <c r="I12" s="1"/>
    </row>
    <row r="13" spans="1:9" x14ac:dyDescent="0.25">
      <c r="A13" s="1"/>
      <c r="B13" s="1"/>
      <c r="C13" s="1"/>
      <c r="D13" s="2"/>
      <c r="E13" s="2"/>
      <c r="F13" s="2"/>
      <c r="G13" s="2"/>
      <c r="H13" s="1"/>
      <c r="I13" s="1"/>
    </row>
    <row r="14" spans="1:9" x14ac:dyDescent="0.25">
      <c r="A14" s="1"/>
      <c r="B14" s="1"/>
      <c r="C14" s="1"/>
      <c r="D14" s="2"/>
      <c r="E14" s="2"/>
      <c r="F14" s="2"/>
      <c r="G14" s="2"/>
      <c r="H14" s="1"/>
      <c r="I14" s="1"/>
    </row>
    <row r="15" spans="1:9" x14ac:dyDescent="0.25">
      <c r="A15" s="1"/>
      <c r="B15" s="1"/>
      <c r="C15" s="1"/>
      <c r="D15" s="2"/>
      <c r="E15" s="2"/>
      <c r="F15" s="2"/>
      <c r="G15" s="2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25" thickBot="1" x14ac:dyDescent="0.35">
      <c r="A23" s="5" t="s">
        <v>1</v>
      </c>
      <c r="B23" s="1"/>
      <c r="C23" s="1"/>
      <c r="D23" s="1"/>
      <c r="E23" s="1"/>
      <c r="F23" s="1"/>
      <c r="G23" s="1"/>
      <c r="H23" s="1"/>
      <c r="I23" s="1"/>
    </row>
    <row r="24" spans="1:9" ht="16.5" thickTop="1" thickBot="1" x14ac:dyDescent="0.3">
      <c r="A24" s="52" t="s">
        <v>2</v>
      </c>
      <c r="B24" s="53"/>
      <c r="C24" s="53"/>
      <c r="D24" s="54" t="s">
        <v>3</v>
      </c>
      <c r="E24" s="55"/>
      <c r="F24" s="56"/>
      <c r="G24" s="1"/>
      <c r="H24" s="1"/>
      <c r="I24" s="1"/>
    </row>
    <row r="25" spans="1:9" x14ac:dyDescent="0.25">
      <c r="A25" s="57" t="s">
        <v>4</v>
      </c>
      <c r="B25" s="58"/>
      <c r="C25" s="7">
        <v>40</v>
      </c>
      <c r="D25" s="59" t="s">
        <v>5</v>
      </c>
      <c r="E25" s="58"/>
      <c r="F25" s="10">
        <v>0</v>
      </c>
      <c r="G25" s="1"/>
      <c r="H25" s="1"/>
      <c r="I25" s="1"/>
    </row>
    <row r="26" spans="1:9" x14ac:dyDescent="0.25">
      <c r="A26" s="60" t="s">
        <v>6</v>
      </c>
      <c r="B26" s="61"/>
      <c r="C26" s="8">
        <v>50000</v>
      </c>
      <c r="D26" s="62" t="s">
        <v>7</v>
      </c>
      <c r="E26" s="61"/>
      <c r="F26" s="11">
        <v>0</v>
      </c>
      <c r="G26" s="1"/>
      <c r="H26" s="1"/>
      <c r="I26" s="1"/>
    </row>
    <row r="27" spans="1:9" x14ac:dyDescent="0.25">
      <c r="A27" s="60" t="s">
        <v>8</v>
      </c>
      <c r="B27" s="61"/>
      <c r="C27" s="9">
        <v>0.03</v>
      </c>
      <c r="D27" s="62" t="s">
        <v>9</v>
      </c>
      <c r="E27" s="61"/>
      <c r="F27" s="12">
        <v>65</v>
      </c>
      <c r="G27" s="1"/>
      <c r="H27" s="1"/>
      <c r="I27" s="1"/>
    </row>
    <row r="28" spans="1:9" x14ac:dyDescent="0.25">
      <c r="A28" s="60" t="s">
        <v>10</v>
      </c>
      <c r="B28" s="61"/>
      <c r="C28" s="8">
        <v>60000</v>
      </c>
      <c r="D28" s="62" t="s">
        <v>11</v>
      </c>
      <c r="E28" s="61"/>
      <c r="F28" s="12">
        <v>20</v>
      </c>
      <c r="G28" s="1"/>
      <c r="H28" s="1"/>
      <c r="I28" s="1"/>
    </row>
    <row r="29" spans="1:9" x14ac:dyDescent="0.25">
      <c r="A29" s="60" t="s">
        <v>12</v>
      </c>
      <c r="B29" s="61"/>
      <c r="C29" s="8">
        <v>15000</v>
      </c>
      <c r="D29" s="62" t="s">
        <v>13</v>
      </c>
      <c r="E29" s="61"/>
      <c r="F29" s="11">
        <v>0.75</v>
      </c>
      <c r="G29" s="1"/>
      <c r="H29" s="1"/>
      <c r="I29" s="1"/>
    </row>
    <row r="30" spans="1:9" x14ac:dyDescent="0.25">
      <c r="A30" s="60" t="s">
        <v>14</v>
      </c>
      <c r="B30" s="61"/>
      <c r="C30" s="9">
        <v>0</v>
      </c>
      <c r="D30" s="62" t="s">
        <v>15</v>
      </c>
      <c r="E30" s="61"/>
      <c r="F30" s="13">
        <v>6.25E-2</v>
      </c>
      <c r="G30" s="1"/>
      <c r="H30" s="1"/>
      <c r="I30" s="1"/>
    </row>
    <row r="31" spans="1:9" ht="15.75" thickBot="1" x14ac:dyDescent="0.3">
      <c r="A31" s="63" t="s">
        <v>16</v>
      </c>
      <c r="B31" s="64"/>
      <c r="C31" s="3">
        <v>6.25E-2</v>
      </c>
      <c r="D31" s="1"/>
      <c r="E31" s="1"/>
      <c r="F31" s="1"/>
      <c r="G31" s="1"/>
      <c r="H31" s="1"/>
      <c r="I31" s="1"/>
    </row>
    <row r="32" spans="1:9" ht="45.75" thickBot="1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</row>
    <row r="33" spans="1:13" x14ac:dyDescent="0.25">
      <c r="A33">
        <f>IF(ROWS($A$33:A33)+Current_Age-1&lt;Retirement_Age+Retirement_Years+Years_Before_Closing,ROWS($A$33:A33)+Current_Age-1,NA())</f>
        <v>40</v>
      </c>
      <c r="B33" s="6" cm="1">
        <f t="array" ref="B33">_xlfn.IFS(A33&lt;Retirement_Age,Current_Income*(1+Inflation_Inome_Increase)^(A33-Current_Age),A33&gt;0,0,A33=NA(),NA())</f>
        <v>50000</v>
      </c>
      <c r="C33" s="6">
        <f>Retirement_Saving_Balance</f>
        <v>60000</v>
      </c>
      <c r="D33" s="6" cm="1">
        <f t="array" ref="D33">_xlfn.IFS(A33&lt;Retirement_Age,C33*Investment_Return,A33&lt;(Retirement_Age+Retirement_Years),C33*Retirement_Investment_Return,A33&gt;=Retirement_Age+Retirement_Years,C33*Post_Retirement_Return)</f>
        <v>3750</v>
      </c>
      <c r="E33" s="6">
        <f>IF(A33&lt;Retirement_Age,Annual_Saving_Amount*(1+C30)^(A33-Current_Age),0)</f>
        <v>15000</v>
      </c>
      <c r="F33" s="6">
        <f t="shared" ref="F33:F64" si="0">IF(A33&lt;Retirement_Age,0,Current_Income*(1+Inflation_Inome_Increase)^(A33-Current_Age)*Income_Replacement)</f>
        <v>0</v>
      </c>
      <c r="G33" s="6">
        <f t="shared" ref="G33:G64" si="1">IF(A33&lt;Retirement_Age,0,Pension*(1+Pension_Increase)^(A33-Retirement_Age))</f>
        <v>0</v>
      </c>
      <c r="H33" s="6">
        <f t="shared" ref="H33:H64" si="2">IF(A33&lt;Retirement_Age,0,F33-G33)</f>
        <v>0</v>
      </c>
      <c r="I33" s="6">
        <f>C33+D33+E33-H33</f>
        <v>78750</v>
      </c>
      <c r="J33" t="b">
        <f>I33&lt;0</f>
        <v>0</v>
      </c>
      <c r="M33" s="6"/>
    </row>
    <row r="34" spans="1:13" x14ac:dyDescent="0.25">
      <c r="A34">
        <f>IF(ROWS($A$33:A34)+Current_Age-1&lt;Retirement_Age+Retirement_Years+Years_Before_Closing,ROWS($A$33:A34)+Current_Age-1,NA())</f>
        <v>41</v>
      </c>
      <c r="B34" s="6" cm="1">
        <f t="array" ref="B34">_xlfn.IFS(A34&lt;Retirement_Age,Current_Income*(1+Inflation_Inome_Increase)^(A34-Current_Age),A34&gt;0,0,A34=NA(),NA())</f>
        <v>51500</v>
      </c>
      <c r="C34" s="6">
        <f t="shared" ref="C34:C65" si="3">IF(A34&lt;Retirement_Age+Retirement_Years,I33,NA())</f>
        <v>78750</v>
      </c>
      <c r="D34" s="6" cm="1">
        <f t="array" ref="D34">_xlfn.IFS(A34&lt;Retirement_Age,C34*Investment_Return,A34&lt;(Retirement_Age+Retirement_Years),C34*Retirement_Investment_Return,A34&gt;=Retirement_Age+Retirement_Years,C34*Post_Retirement_Return)</f>
        <v>4921.875</v>
      </c>
      <c r="E34" s="6">
        <f t="shared" ref="E34:E65" si="4">IF(A34&lt;Retirement_Age,Annual_Saving_Amount*(1+Saving_Increase)^(A34-Current_Age),0)</f>
        <v>15000</v>
      </c>
      <c r="F34" s="6">
        <f t="shared" si="0"/>
        <v>0</v>
      </c>
      <c r="G34" s="6">
        <f t="shared" si="1"/>
        <v>0</v>
      </c>
      <c r="H34" s="6">
        <f t="shared" si="2"/>
        <v>0</v>
      </c>
      <c r="I34" s="6">
        <f t="shared" ref="I34:I97" si="5">C34+D34+E34-H34</f>
        <v>98671.875</v>
      </c>
      <c r="J34" t="b">
        <f t="shared" ref="J34:J97" si="6">I34&lt;0</f>
        <v>0</v>
      </c>
    </row>
    <row r="35" spans="1:13" x14ac:dyDescent="0.25">
      <c r="A35">
        <f>IF(ROWS($A$33:A35)+Current_Age-1&lt;Retirement_Age+Retirement_Years+Years_Before_Closing,ROWS($A$33:A35)+Current_Age-1,NA())</f>
        <v>42</v>
      </c>
      <c r="B35" s="6" cm="1">
        <f t="array" ref="B35">_xlfn.IFS(A35&lt;Retirement_Age,Current_Income*(1+Inflation_Inome_Increase)^(A35-Current_Age),A35&gt;0,0,A35=NA(),NA())</f>
        <v>53045</v>
      </c>
      <c r="C35" s="6">
        <f t="shared" si="3"/>
        <v>98671.875</v>
      </c>
      <c r="D35" s="6" cm="1">
        <f t="array" ref="D35">_xlfn.IFS(A35&lt;Retirement_Age,C35*Investment_Return,A35&lt;(Retirement_Age+Retirement_Years),C35*Retirement_Investment_Return,A35&gt;=Retirement_Age+Retirement_Years,C35*Post_Retirement_Return)</f>
        <v>6166.9921875</v>
      </c>
      <c r="E35" s="6">
        <f t="shared" si="4"/>
        <v>15000</v>
      </c>
      <c r="F35" s="6">
        <f t="shared" si="0"/>
        <v>0</v>
      </c>
      <c r="G35" s="6">
        <f t="shared" si="1"/>
        <v>0</v>
      </c>
      <c r="H35" s="6">
        <f t="shared" si="2"/>
        <v>0</v>
      </c>
      <c r="I35" s="6">
        <f t="shared" si="5"/>
        <v>119838.8671875</v>
      </c>
      <c r="J35" t="b">
        <f t="shared" si="6"/>
        <v>0</v>
      </c>
    </row>
    <row r="36" spans="1:13" x14ac:dyDescent="0.25">
      <c r="A36">
        <f>IF(ROWS($A$33:A36)+Current_Age-1&lt;Retirement_Age+Retirement_Years+Years_Before_Closing,ROWS($A$33:A36)+Current_Age-1,NA())</f>
        <v>43</v>
      </c>
      <c r="B36" s="6" cm="1">
        <f t="array" ref="B36">_xlfn.IFS(A36&lt;Retirement_Age,Current_Income*(1+Inflation_Inome_Increase)^(A36-Current_Age),A36&gt;0,0,A36=NA(),NA())</f>
        <v>54636.35</v>
      </c>
      <c r="C36" s="6">
        <f t="shared" si="3"/>
        <v>119838.8671875</v>
      </c>
      <c r="D36" s="6" cm="1">
        <f t="array" ref="D36">_xlfn.IFS(A36&lt;Retirement_Age,C36*Investment_Return,A36&lt;(Retirement_Age+Retirement_Years),C36*Retirement_Investment_Return,A36&gt;=Retirement_Age+Retirement_Years,C36*Post_Retirement_Return)</f>
        <v>7489.92919921875</v>
      </c>
      <c r="E36" s="6">
        <f t="shared" si="4"/>
        <v>15000</v>
      </c>
      <c r="F36" s="6">
        <f t="shared" si="0"/>
        <v>0</v>
      </c>
      <c r="G36" s="6">
        <f t="shared" si="1"/>
        <v>0</v>
      </c>
      <c r="H36" s="6">
        <f t="shared" si="2"/>
        <v>0</v>
      </c>
      <c r="I36" s="6">
        <f t="shared" si="5"/>
        <v>142328.79638671875</v>
      </c>
      <c r="J36" t="b">
        <f t="shared" si="6"/>
        <v>0</v>
      </c>
    </row>
    <row r="37" spans="1:13" x14ac:dyDescent="0.25">
      <c r="A37">
        <f>IF(ROWS($A$33:A37)+Current_Age-1&lt;Retirement_Age+Retirement_Years+Years_Before_Closing,ROWS($A$33:A37)+Current_Age-1,NA())</f>
        <v>44</v>
      </c>
      <c r="B37" s="6" cm="1">
        <f t="array" ref="B37">_xlfn.IFS(A37&lt;Retirement_Age,Current_Income*(1+Inflation_Inome_Increase)^(A37-Current_Age),A37&gt;0,0,A37=NA(),NA())</f>
        <v>56275.440499999997</v>
      </c>
      <c r="C37" s="6">
        <f t="shared" si="3"/>
        <v>142328.79638671875</v>
      </c>
      <c r="D37" s="6" cm="1">
        <f t="array" ref="D37">_xlfn.IFS(A37&lt;Retirement_Age,C37*Investment_Return,A37&lt;(Retirement_Age+Retirement_Years),C37*Retirement_Investment_Return,A37&gt;=Retirement_Age+Retirement_Years,C37*Post_Retirement_Return)</f>
        <v>8895.5497741699219</v>
      </c>
      <c r="E37" s="6">
        <f t="shared" si="4"/>
        <v>15000</v>
      </c>
      <c r="F37" s="6">
        <f t="shared" si="0"/>
        <v>0</v>
      </c>
      <c r="G37" s="6">
        <f t="shared" si="1"/>
        <v>0</v>
      </c>
      <c r="H37" s="6">
        <f t="shared" si="2"/>
        <v>0</v>
      </c>
      <c r="I37" s="6">
        <f t="shared" si="5"/>
        <v>166224.34616088867</v>
      </c>
      <c r="J37" t="b">
        <f t="shared" si="6"/>
        <v>0</v>
      </c>
    </row>
    <row r="38" spans="1:13" x14ac:dyDescent="0.25">
      <c r="A38">
        <f>IF(ROWS($A$33:A38)+Current_Age-1&lt;Retirement_Age+Retirement_Years+Years_Before_Closing,ROWS($A$33:A38)+Current_Age-1,NA())</f>
        <v>45</v>
      </c>
      <c r="B38" s="6" cm="1">
        <f t="array" ref="B38">_xlfn.IFS(A38&lt;Retirement_Age,Current_Income*(1+Inflation_Inome_Increase)^(A38-Current_Age),A38&gt;0,0,A38=NA(),NA())</f>
        <v>57963.703714999989</v>
      </c>
      <c r="C38" s="6">
        <f t="shared" si="3"/>
        <v>166224.34616088867</v>
      </c>
      <c r="D38" s="6" cm="1">
        <f t="array" ref="D38">_xlfn.IFS(A38&lt;Retirement_Age,C38*Investment_Return,A38&lt;(Retirement_Age+Retirement_Years),C38*Retirement_Investment_Return,A38&gt;=Retirement_Age+Retirement_Years,C38*Post_Retirement_Return)</f>
        <v>10389.021635055542</v>
      </c>
      <c r="E38" s="6">
        <f t="shared" si="4"/>
        <v>15000</v>
      </c>
      <c r="F38" s="6">
        <f t="shared" si="0"/>
        <v>0</v>
      </c>
      <c r="G38" s="6">
        <f t="shared" si="1"/>
        <v>0</v>
      </c>
      <c r="H38" s="6">
        <f t="shared" si="2"/>
        <v>0</v>
      </c>
      <c r="I38" s="6">
        <f t="shared" si="5"/>
        <v>191613.36779594421</v>
      </c>
      <c r="J38" t="b">
        <f t="shared" si="6"/>
        <v>0</v>
      </c>
    </row>
    <row r="39" spans="1:13" x14ac:dyDescent="0.25">
      <c r="A39">
        <f>IF(ROWS($A$33:A39)+Current_Age-1&lt;Retirement_Age+Retirement_Years+Years_Before_Closing,ROWS($A$33:A39)+Current_Age-1,NA())</f>
        <v>46</v>
      </c>
      <c r="B39" s="6" cm="1">
        <f t="array" ref="B39">_xlfn.IFS(A39&lt;Retirement_Age,Current_Income*(1+Inflation_Inome_Increase)^(A39-Current_Age),A39&gt;0,0,A39=NA(),NA())</f>
        <v>59702.614826449993</v>
      </c>
      <c r="C39" s="6">
        <f t="shared" si="3"/>
        <v>191613.36779594421</v>
      </c>
      <c r="D39" s="6" cm="1">
        <f t="array" ref="D39">_xlfn.IFS(A39&lt;Retirement_Age,C39*Investment_Return,A39&lt;(Retirement_Age+Retirement_Years),C39*Retirement_Investment_Return,A39&gt;=Retirement_Age+Retirement_Years,C39*Post_Retirement_Return)</f>
        <v>11975.835487246513</v>
      </c>
      <c r="E39" s="6">
        <f t="shared" si="4"/>
        <v>15000</v>
      </c>
      <c r="F39" s="6">
        <f t="shared" si="0"/>
        <v>0</v>
      </c>
      <c r="G39" s="6">
        <f t="shared" si="1"/>
        <v>0</v>
      </c>
      <c r="H39" s="6">
        <f t="shared" si="2"/>
        <v>0</v>
      </c>
      <c r="I39" s="6">
        <f t="shared" si="5"/>
        <v>218589.20328319073</v>
      </c>
      <c r="J39" t="b">
        <f t="shared" si="6"/>
        <v>0</v>
      </c>
    </row>
    <row r="40" spans="1:13" x14ac:dyDescent="0.25">
      <c r="A40">
        <f>IF(ROWS($A$33:A40)+Current_Age-1&lt;Retirement_Age+Retirement_Years+Years_Before_Closing,ROWS($A$33:A40)+Current_Age-1,NA())</f>
        <v>47</v>
      </c>
      <c r="B40" s="6" cm="1">
        <f t="array" ref="B40">_xlfn.IFS(A40&lt;Retirement_Age,Current_Income*(1+Inflation_Inome_Increase)^(A40-Current_Age),A40&gt;0,0,A40=NA(),NA())</f>
        <v>61493.693271243501</v>
      </c>
      <c r="C40" s="6">
        <f t="shared" si="3"/>
        <v>218589.20328319073</v>
      </c>
      <c r="D40" s="6" cm="1">
        <f t="array" ref="D40">_xlfn.IFS(A40&lt;Retirement_Age,C40*Investment_Return,A40&lt;(Retirement_Age+Retirement_Years),C40*Retirement_Investment_Return,A40&gt;=Retirement_Age+Retirement_Years,C40*Post_Retirement_Return)</f>
        <v>13661.82520519942</v>
      </c>
      <c r="E40" s="6">
        <f t="shared" si="4"/>
        <v>15000</v>
      </c>
      <c r="F40" s="6">
        <f t="shared" si="0"/>
        <v>0</v>
      </c>
      <c r="G40" s="6">
        <f t="shared" si="1"/>
        <v>0</v>
      </c>
      <c r="H40" s="6">
        <f t="shared" si="2"/>
        <v>0</v>
      </c>
      <c r="I40" s="6">
        <f t="shared" si="5"/>
        <v>247251.02848839015</v>
      </c>
      <c r="J40" t="b">
        <f t="shared" si="6"/>
        <v>0</v>
      </c>
    </row>
    <row r="41" spans="1:13" x14ac:dyDescent="0.25">
      <c r="A41">
        <f>IF(ROWS($A$33:A41)+Current_Age-1&lt;Retirement_Age+Retirement_Years+Years_Before_Closing,ROWS($A$33:A41)+Current_Age-1,NA())</f>
        <v>48</v>
      </c>
      <c r="B41" s="6" cm="1">
        <f t="array" ref="B41">_xlfn.IFS(A41&lt;Retirement_Age,Current_Income*(1+Inflation_Inome_Increase)^(A41-Current_Age),A41&gt;0,0,A41=NA(),NA())</f>
        <v>63338.504069380797</v>
      </c>
      <c r="C41" s="6">
        <f t="shared" si="3"/>
        <v>247251.02848839015</v>
      </c>
      <c r="D41" s="6" cm="1">
        <f t="array" ref="D41">_xlfn.IFS(A41&lt;Retirement_Age,C41*Investment_Return,A41&lt;(Retirement_Age+Retirement_Years),C41*Retirement_Investment_Return,A41&gt;=Retirement_Age+Retirement_Years,C41*Post_Retirement_Return)</f>
        <v>15453.189280524384</v>
      </c>
      <c r="E41" s="6">
        <f t="shared" si="4"/>
        <v>15000</v>
      </c>
      <c r="F41" s="6">
        <f t="shared" si="0"/>
        <v>0</v>
      </c>
      <c r="G41" s="6">
        <f t="shared" si="1"/>
        <v>0</v>
      </c>
      <c r="H41" s="6">
        <f t="shared" si="2"/>
        <v>0</v>
      </c>
      <c r="I41" s="6">
        <f t="shared" si="5"/>
        <v>277704.21776891453</v>
      </c>
      <c r="J41" t="b">
        <f t="shared" si="6"/>
        <v>0</v>
      </c>
    </row>
    <row r="42" spans="1:13" x14ac:dyDescent="0.25">
      <c r="A42">
        <f>IF(ROWS($A$33:A42)+Current_Age-1&lt;Retirement_Age+Retirement_Years+Years_Before_Closing,ROWS($A$33:A42)+Current_Age-1,NA())</f>
        <v>49</v>
      </c>
      <c r="B42" s="6" cm="1">
        <f t="array" ref="B42">_xlfn.IFS(A42&lt;Retirement_Age,Current_Income*(1+Inflation_Inome_Increase)^(A42-Current_Age),A42&gt;0,0,A42=NA(),NA())</f>
        <v>65238.659191462226</v>
      </c>
      <c r="C42" s="6">
        <f t="shared" si="3"/>
        <v>277704.21776891453</v>
      </c>
      <c r="D42" s="6" cm="1">
        <f t="array" ref="D42">_xlfn.IFS(A42&lt;Retirement_Age,C42*Investment_Return,A42&lt;(Retirement_Age+Retirement_Years),C42*Retirement_Investment_Return,A42&gt;=Retirement_Age+Retirement_Years,C42*Post_Retirement_Return)</f>
        <v>17356.513610557158</v>
      </c>
      <c r="E42" s="6">
        <f t="shared" si="4"/>
        <v>15000</v>
      </c>
      <c r="F42" s="6">
        <f t="shared" si="0"/>
        <v>0</v>
      </c>
      <c r="G42" s="6">
        <f t="shared" si="1"/>
        <v>0</v>
      </c>
      <c r="H42" s="6">
        <f t="shared" si="2"/>
        <v>0</v>
      </c>
      <c r="I42" s="6">
        <f t="shared" si="5"/>
        <v>310060.73137947172</v>
      </c>
      <c r="J42" t="b">
        <f t="shared" si="6"/>
        <v>0</v>
      </c>
    </row>
    <row r="43" spans="1:13" x14ac:dyDescent="0.25">
      <c r="A43">
        <f>IF(ROWS($A$33:A43)+Current_Age-1&lt;Retirement_Age+Retirement_Years+Years_Before_Closing,ROWS($A$33:A43)+Current_Age-1,NA())</f>
        <v>50</v>
      </c>
      <c r="B43" s="6" cm="1">
        <f t="array" ref="B43">_xlfn.IFS(A43&lt;Retirement_Age,Current_Income*(1+Inflation_Inome_Increase)^(A43-Current_Age),A43&gt;0,0,A43=NA(),NA())</f>
        <v>67195.818967206083</v>
      </c>
      <c r="C43" s="6">
        <f t="shared" si="3"/>
        <v>310060.73137947172</v>
      </c>
      <c r="D43" s="6" cm="1">
        <f t="array" ref="D43">_xlfn.IFS(A43&lt;Retirement_Age,C43*Investment_Return,A43&lt;(Retirement_Age+Retirement_Years),C43*Retirement_Investment_Return,A43&gt;=Retirement_Age+Retirement_Years,C43*Post_Retirement_Return)</f>
        <v>19378.795711216982</v>
      </c>
      <c r="E43" s="6">
        <f t="shared" si="4"/>
        <v>15000</v>
      </c>
      <c r="F43" s="6">
        <f t="shared" si="0"/>
        <v>0</v>
      </c>
      <c r="G43" s="6">
        <f t="shared" si="1"/>
        <v>0</v>
      </c>
      <c r="H43" s="6">
        <f t="shared" si="2"/>
        <v>0</v>
      </c>
      <c r="I43" s="6">
        <f t="shared" si="5"/>
        <v>344439.5270906887</v>
      </c>
      <c r="J43" t="b">
        <f t="shared" si="6"/>
        <v>0</v>
      </c>
    </row>
    <row r="44" spans="1:13" x14ac:dyDescent="0.25">
      <c r="A44">
        <f>IF(ROWS($A$33:A44)+Current_Age-1&lt;Retirement_Age+Retirement_Years+Years_Before_Closing,ROWS($A$33:A44)+Current_Age-1,NA())</f>
        <v>51</v>
      </c>
      <c r="B44" s="6" cm="1">
        <f t="array" ref="B44">_xlfn.IFS(A44&lt;Retirement_Age,Current_Income*(1+Inflation_Inome_Increase)^(A44-Current_Age),A44&gt;0,0,A44=NA(),NA())</f>
        <v>69211.693536222272</v>
      </c>
      <c r="C44" s="6">
        <f t="shared" si="3"/>
        <v>344439.5270906887</v>
      </c>
      <c r="D44" s="6" cm="1">
        <f t="array" ref="D44">_xlfn.IFS(A44&lt;Retirement_Age,C44*Investment_Return,A44&lt;(Retirement_Age+Retirement_Years),C44*Retirement_Investment_Return,A44&gt;=Retirement_Age+Retirement_Years,C44*Post_Retirement_Return)</f>
        <v>21527.470443168044</v>
      </c>
      <c r="E44" s="6">
        <f t="shared" si="4"/>
        <v>15000</v>
      </c>
      <c r="F44" s="6">
        <f t="shared" si="0"/>
        <v>0</v>
      </c>
      <c r="G44" s="6">
        <f t="shared" si="1"/>
        <v>0</v>
      </c>
      <c r="H44" s="6">
        <f t="shared" si="2"/>
        <v>0</v>
      </c>
      <c r="I44" s="6">
        <f t="shared" si="5"/>
        <v>380966.99753385677</v>
      </c>
      <c r="J44" t="b">
        <f t="shared" si="6"/>
        <v>0</v>
      </c>
    </row>
    <row r="45" spans="1:13" x14ac:dyDescent="0.25">
      <c r="A45">
        <f>IF(ROWS($A$33:A45)+Current_Age-1&lt;Retirement_Age+Retirement_Years+Years_Before_Closing,ROWS($A$33:A45)+Current_Age-1,NA())</f>
        <v>52</v>
      </c>
      <c r="B45" s="6" cm="1">
        <f t="array" ref="B45">_xlfn.IFS(A45&lt;Retirement_Age,Current_Income*(1+Inflation_Inome_Increase)^(A45-Current_Age),A45&gt;0,0,A45=NA(),NA())</f>
        <v>71288.044342308931</v>
      </c>
      <c r="C45" s="6">
        <f t="shared" si="3"/>
        <v>380966.99753385677</v>
      </c>
      <c r="D45" s="6" cm="1">
        <f t="array" ref="D45">_xlfn.IFS(A45&lt;Retirement_Age,C45*Investment_Return,A45&lt;(Retirement_Age+Retirement_Years),C45*Retirement_Investment_Return,A45&gt;=Retirement_Age+Retirement_Years,C45*Post_Retirement_Return)</f>
        <v>23810.437345866048</v>
      </c>
      <c r="E45" s="6">
        <f t="shared" si="4"/>
        <v>15000</v>
      </c>
      <c r="F45" s="6">
        <f t="shared" si="0"/>
        <v>0</v>
      </c>
      <c r="G45" s="6">
        <f t="shared" si="1"/>
        <v>0</v>
      </c>
      <c r="H45" s="6">
        <f t="shared" si="2"/>
        <v>0</v>
      </c>
      <c r="I45" s="6">
        <f t="shared" si="5"/>
        <v>419777.43487972283</v>
      </c>
      <c r="J45" t="b">
        <f t="shared" si="6"/>
        <v>0</v>
      </c>
    </row>
    <row r="46" spans="1:13" x14ac:dyDescent="0.25">
      <c r="A46">
        <f>IF(ROWS($A$33:A46)+Current_Age-1&lt;Retirement_Age+Retirement_Years+Years_Before_Closing,ROWS($A$33:A46)+Current_Age-1,NA())</f>
        <v>53</v>
      </c>
      <c r="B46" s="6" cm="1">
        <f t="array" ref="B46">_xlfn.IFS(A46&lt;Retirement_Age,Current_Income*(1+Inflation_Inome_Increase)^(A46-Current_Age),A46&gt;0,0,A46=NA(),NA())</f>
        <v>73426.685672578198</v>
      </c>
      <c r="C46" s="6">
        <f t="shared" si="3"/>
        <v>419777.43487972283</v>
      </c>
      <c r="D46" s="6" cm="1">
        <f t="array" ref="D46">_xlfn.IFS(A46&lt;Retirement_Age,C46*Investment_Return,A46&lt;(Retirement_Age+Retirement_Years),C46*Retirement_Investment_Return,A46&gt;=Retirement_Age+Retirement_Years,C46*Post_Retirement_Return)</f>
        <v>26236.089679982677</v>
      </c>
      <c r="E46" s="6">
        <f t="shared" si="4"/>
        <v>15000</v>
      </c>
      <c r="F46" s="6">
        <f t="shared" si="0"/>
        <v>0</v>
      </c>
      <c r="G46" s="6">
        <f t="shared" si="1"/>
        <v>0</v>
      </c>
      <c r="H46" s="6">
        <f t="shared" si="2"/>
        <v>0</v>
      </c>
      <c r="I46" s="6">
        <f t="shared" si="5"/>
        <v>461013.52455970552</v>
      </c>
      <c r="J46" t="b">
        <f t="shared" si="6"/>
        <v>0</v>
      </c>
    </row>
    <row r="47" spans="1:13" x14ac:dyDescent="0.25">
      <c r="A47">
        <f>IF(ROWS($A$33:A47)+Current_Age-1&lt;Retirement_Age+Retirement_Years+Years_Before_Closing,ROWS($A$33:A47)+Current_Age-1,NA())</f>
        <v>54</v>
      </c>
      <c r="B47" s="6" cm="1">
        <f t="array" ref="B47">_xlfn.IFS(A47&lt;Retirement_Age,Current_Income*(1+Inflation_Inome_Increase)^(A47-Current_Age),A47&gt;0,0,A47=NA(),NA())</f>
        <v>75629.486242755549</v>
      </c>
      <c r="C47" s="6">
        <f t="shared" si="3"/>
        <v>461013.52455970552</v>
      </c>
      <c r="D47" s="6" cm="1">
        <f t="array" ref="D47">_xlfn.IFS(A47&lt;Retirement_Age,C47*Investment_Return,A47&lt;(Retirement_Age+Retirement_Years),C47*Retirement_Investment_Return,A47&gt;=Retirement_Age+Retirement_Years,C47*Post_Retirement_Return)</f>
        <v>28813.345284981595</v>
      </c>
      <c r="E47" s="6">
        <f t="shared" si="4"/>
        <v>15000</v>
      </c>
      <c r="F47" s="6">
        <f t="shared" si="0"/>
        <v>0</v>
      </c>
      <c r="G47" s="6">
        <f t="shared" si="1"/>
        <v>0</v>
      </c>
      <c r="H47" s="6">
        <f t="shared" si="2"/>
        <v>0</v>
      </c>
      <c r="I47" s="6">
        <f t="shared" si="5"/>
        <v>504826.86984468711</v>
      </c>
      <c r="J47" t="b">
        <f t="shared" si="6"/>
        <v>0</v>
      </c>
    </row>
    <row r="48" spans="1:13" x14ac:dyDescent="0.25">
      <c r="A48">
        <f>IF(ROWS($A$33:A48)+Current_Age-1&lt;Retirement_Age+Retirement_Years+Years_Before_Closing,ROWS($A$33:A48)+Current_Age-1,NA())</f>
        <v>55</v>
      </c>
      <c r="B48" s="6" cm="1">
        <f t="array" ref="B48">_xlfn.IFS(A48&lt;Retirement_Age,Current_Income*(1+Inflation_Inome_Increase)^(A48-Current_Age),A48&gt;0,0,A48=NA(),NA())</f>
        <v>77898.370830038228</v>
      </c>
      <c r="C48" s="6">
        <f t="shared" si="3"/>
        <v>504826.86984468711</v>
      </c>
      <c r="D48" s="6" cm="1">
        <f t="array" ref="D48">_xlfn.IFS(A48&lt;Retirement_Age,C48*Investment_Return,A48&lt;(Retirement_Age+Retirement_Years),C48*Retirement_Investment_Return,A48&gt;=Retirement_Age+Retirement_Years,C48*Post_Retirement_Return)</f>
        <v>31551.679365292945</v>
      </c>
      <c r="E48" s="6">
        <f t="shared" si="4"/>
        <v>15000</v>
      </c>
      <c r="F48" s="6">
        <f t="shared" si="0"/>
        <v>0</v>
      </c>
      <c r="G48" s="6">
        <f t="shared" si="1"/>
        <v>0</v>
      </c>
      <c r="H48" s="6">
        <f t="shared" si="2"/>
        <v>0</v>
      </c>
      <c r="I48" s="6">
        <f t="shared" si="5"/>
        <v>551378.54920998006</v>
      </c>
      <c r="J48" t="b">
        <f t="shared" si="6"/>
        <v>0</v>
      </c>
    </row>
    <row r="49" spans="1:10" x14ac:dyDescent="0.25">
      <c r="A49">
        <f>IF(ROWS($A$33:A49)+Current_Age-1&lt;Retirement_Age+Retirement_Years+Years_Before_Closing,ROWS($A$33:A49)+Current_Age-1,NA())</f>
        <v>56</v>
      </c>
      <c r="B49" s="6" cm="1">
        <f t="array" ref="B49">_xlfn.IFS(A49&lt;Retirement_Age,Current_Income*(1+Inflation_Inome_Increase)^(A49-Current_Age),A49&gt;0,0,A49=NA(),NA())</f>
        <v>80235.321954939354</v>
      </c>
      <c r="C49" s="6">
        <f t="shared" si="3"/>
        <v>551378.54920998006</v>
      </c>
      <c r="D49" s="6" cm="1">
        <f t="array" ref="D49">_xlfn.IFS(A49&lt;Retirement_Age,C49*Investment_Return,A49&lt;(Retirement_Age+Retirement_Years),C49*Retirement_Investment_Return,A49&gt;=Retirement_Age+Retirement_Years,C49*Post_Retirement_Return)</f>
        <v>34461.159325623754</v>
      </c>
      <c r="E49" s="6">
        <f t="shared" si="4"/>
        <v>15000</v>
      </c>
      <c r="F49" s="6">
        <f t="shared" si="0"/>
        <v>0</v>
      </c>
      <c r="G49" s="6">
        <f t="shared" si="1"/>
        <v>0</v>
      </c>
      <c r="H49" s="6">
        <f t="shared" si="2"/>
        <v>0</v>
      </c>
      <c r="I49" s="6">
        <f t="shared" si="5"/>
        <v>600839.70853560383</v>
      </c>
      <c r="J49" t="b">
        <f t="shared" si="6"/>
        <v>0</v>
      </c>
    </row>
    <row r="50" spans="1:10" x14ac:dyDescent="0.25">
      <c r="A50">
        <f>IF(ROWS($A$33:A50)+Current_Age-1&lt;Retirement_Age+Retirement_Years+Years_Before_Closing,ROWS($A$33:A50)+Current_Age-1,NA())</f>
        <v>57</v>
      </c>
      <c r="B50" s="6" cm="1">
        <f t="array" ref="B50">_xlfn.IFS(A50&lt;Retirement_Age,Current_Income*(1+Inflation_Inome_Increase)^(A50-Current_Age),A50&gt;0,0,A50=NA(),NA())</f>
        <v>82642.381613587539</v>
      </c>
      <c r="C50" s="6">
        <f t="shared" si="3"/>
        <v>600839.70853560383</v>
      </c>
      <c r="D50" s="6" cm="1">
        <f t="array" ref="D50">_xlfn.IFS(A50&lt;Retirement_Age,C50*Investment_Return,A50&lt;(Retirement_Age+Retirement_Years),C50*Retirement_Investment_Return,A50&gt;=Retirement_Age+Retirement_Years,C50*Post_Retirement_Return)</f>
        <v>37552.481783475239</v>
      </c>
      <c r="E50" s="6">
        <f t="shared" si="4"/>
        <v>15000</v>
      </c>
      <c r="F50" s="6">
        <f t="shared" si="0"/>
        <v>0</v>
      </c>
      <c r="G50" s="6">
        <f t="shared" si="1"/>
        <v>0</v>
      </c>
      <c r="H50" s="6">
        <f t="shared" si="2"/>
        <v>0</v>
      </c>
      <c r="I50" s="6">
        <f t="shared" si="5"/>
        <v>653392.19031907909</v>
      </c>
      <c r="J50" t="b">
        <f t="shared" si="6"/>
        <v>0</v>
      </c>
    </row>
    <row r="51" spans="1:10" x14ac:dyDescent="0.25">
      <c r="A51">
        <f>IF(ROWS($A$33:A51)+Current_Age-1&lt;Retirement_Age+Retirement_Years+Years_Before_Closing,ROWS($A$33:A51)+Current_Age-1,NA())</f>
        <v>58</v>
      </c>
      <c r="B51" s="6" cm="1">
        <f t="array" ref="B51">_xlfn.IFS(A51&lt;Retirement_Age,Current_Income*(1+Inflation_Inome_Increase)^(A51-Current_Age),A51&gt;0,0,A51=NA(),NA())</f>
        <v>85121.653061995166</v>
      </c>
      <c r="C51" s="6">
        <f t="shared" si="3"/>
        <v>653392.19031907909</v>
      </c>
      <c r="D51" s="6" cm="1">
        <f t="array" ref="D51">_xlfn.IFS(A51&lt;Retirement_Age,C51*Investment_Return,A51&lt;(Retirement_Age+Retirement_Years),C51*Retirement_Investment_Return,A51&gt;=Retirement_Age+Retirement_Years,C51*Post_Retirement_Return)</f>
        <v>40837.011894942443</v>
      </c>
      <c r="E51" s="6">
        <f t="shared" si="4"/>
        <v>15000</v>
      </c>
      <c r="F51" s="6">
        <f t="shared" si="0"/>
        <v>0</v>
      </c>
      <c r="G51" s="6">
        <f t="shared" si="1"/>
        <v>0</v>
      </c>
      <c r="H51" s="6">
        <f t="shared" si="2"/>
        <v>0</v>
      </c>
      <c r="I51" s="6">
        <f t="shared" si="5"/>
        <v>709229.20221402158</v>
      </c>
      <c r="J51" t="b">
        <f t="shared" si="6"/>
        <v>0</v>
      </c>
    </row>
    <row r="52" spans="1:10" x14ac:dyDescent="0.25">
      <c r="A52">
        <f>IF(ROWS($A$33:A52)+Current_Age-1&lt;Retirement_Age+Retirement_Years+Years_Before_Closing,ROWS($A$33:A52)+Current_Age-1,NA())</f>
        <v>59</v>
      </c>
      <c r="B52" s="6" cm="1">
        <f t="array" ref="B52">_xlfn.IFS(A52&lt;Retirement_Age,Current_Income*(1+Inflation_Inome_Increase)^(A52-Current_Age),A52&gt;0,0,A52=NA(),NA())</f>
        <v>87675.302653855018</v>
      </c>
      <c r="C52" s="6">
        <f t="shared" si="3"/>
        <v>709229.20221402158</v>
      </c>
      <c r="D52" s="6" cm="1">
        <f t="array" ref="D52">_xlfn.IFS(A52&lt;Retirement_Age,C52*Investment_Return,A52&lt;(Retirement_Age+Retirement_Years),C52*Retirement_Investment_Return,A52&gt;=Retirement_Age+Retirement_Years,C52*Post_Retirement_Return)</f>
        <v>44326.825138376349</v>
      </c>
      <c r="E52" s="6">
        <f t="shared" si="4"/>
        <v>15000</v>
      </c>
      <c r="F52" s="6">
        <f t="shared" si="0"/>
        <v>0</v>
      </c>
      <c r="G52" s="6">
        <f t="shared" si="1"/>
        <v>0</v>
      </c>
      <c r="H52" s="6">
        <f t="shared" si="2"/>
        <v>0</v>
      </c>
      <c r="I52" s="6">
        <f t="shared" si="5"/>
        <v>768556.02735239791</v>
      </c>
      <c r="J52" t="b">
        <f t="shared" si="6"/>
        <v>0</v>
      </c>
    </row>
    <row r="53" spans="1:10" x14ac:dyDescent="0.25">
      <c r="A53">
        <f>IF(ROWS($A$33:A53)+Current_Age-1&lt;Retirement_Age+Retirement_Years+Years_Before_Closing,ROWS($A$33:A53)+Current_Age-1,NA())</f>
        <v>60</v>
      </c>
      <c r="B53" s="6" cm="1">
        <f t="array" ref="B53">_xlfn.IFS(A53&lt;Retirement_Age,Current_Income*(1+Inflation_Inome_Increase)^(A53-Current_Age),A53&gt;0,0,A53=NA(),NA())</f>
        <v>90305.561733470662</v>
      </c>
      <c r="C53" s="6">
        <f t="shared" si="3"/>
        <v>768556.02735239791</v>
      </c>
      <c r="D53" s="6" cm="1">
        <f t="array" ref="D53">_xlfn.IFS(A53&lt;Retirement_Age,C53*Investment_Return,A53&lt;(Retirement_Age+Retirement_Years),C53*Retirement_Investment_Return,A53&gt;=Retirement_Age+Retirement_Years,C53*Post_Retirement_Return)</f>
        <v>48034.75170952487</v>
      </c>
      <c r="E53" s="6">
        <f t="shared" si="4"/>
        <v>15000</v>
      </c>
      <c r="F53" s="6">
        <f t="shared" si="0"/>
        <v>0</v>
      </c>
      <c r="G53" s="6">
        <f t="shared" si="1"/>
        <v>0</v>
      </c>
      <c r="H53" s="6">
        <f t="shared" si="2"/>
        <v>0</v>
      </c>
      <c r="I53" s="6">
        <f t="shared" si="5"/>
        <v>831590.7790619228</v>
      </c>
      <c r="J53" t="b">
        <f t="shared" si="6"/>
        <v>0</v>
      </c>
    </row>
    <row r="54" spans="1:10" x14ac:dyDescent="0.25">
      <c r="A54">
        <f>IF(ROWS($A$33:A54)+Current_Age-1&lt;Retirement_Age+Retirement_Years+Years_Before_Closing,ROWS($A$33:A54)+Current_Age-1,NA())</f>
        <v>61</v>
      </c>
      <c r="B54" s="6" cm="1">
        <f t="array" ref="B54">_xlfn.IFS(A54&lt;Retirement_Age,Current_Income*(1+Inflation_Inome_Increase)^(A54-Current_Age),A54&gt;0,0,A54=NA(),NA())</f>
        <v>93014.728585474775</v>
      </c>
      <c r="C54" s="6">
        <f t="shared" si="3"/>
        <v>831590.7790619228</v>
      </c>
      <c r="D54" s="6" cm="1">
        <f t="array" ref="D54">_xlfn.IFS(A54&lt;Retirement_Age,C54*Investment_Return,A54&lt;(Retirement_Age+Retirement_Years),C54*Retirement_Investment_Return,A54&gt;=Retirement_Age+Retirement_Years,C54*Post_Retirement_Return)</f>
        <v>51974.423691370175</v>
      </c>
      <c r="E54" s="6">
        <f t="shared" si="4"/>
        <v>15000</v>
      </c>
      <c r="F54" s="6">
        <f t="shared" si="0"/>
        <v>0</v>
      </c>
      <c r="G54" s="6">
        <f t="shared" si="1"/>
        <v>0</v>
      </c>
      <c r="H54" s="6">
        <f t="shared" si="2"/>
        <v>0</v>
      </c>
      <c r="I54" s="6">
        <f t="shared" si="5"/>
        <v>898565.20275329298</v>
      </c>
      <c r="J54" t="b">
        <f t="shared" si="6"/>
        <v>0</v>
      </c>
    </row>
    <row r="55" spans="1:10" x14ac:dyDescent="0.25">
      <c r="A55">
        <f>IF(ROWS($A$33:A55)+Current_Age-1&lt;Retirement_Age+Retirement_Years+Years_Before_Closing,ROWS($A$33:A55)+Current_Age-1,NA())</f>
        <v>62</v>
      </c>
      <c r="B55" s="6" cm="1">
        <f t="array" ref="B55">_xlfn.IFS(A55&lt;Retirement_Age,Current_Income*(1+Inflation_Inome_Increase)^(A55-Current_Age),A55&gt;0,0,A55=NA(),NA())</f>
        <v>95805.170443039024</v>
      </c>
      <c r="C55" s="6">
        <f t="shared" si="3"/>
        <v>898565.20275329298</v>
      </c>
      <c r="D55" s="6" cm="1">
        <f t="array" ref="D55">_xlfn.IFS(A55&lt;Retirement_Age,C55*Investment_Return,A55&lt;(Retirement_Age+Retirement_Years),C55*Retirement_Investment_Return,A55&gt;=Retirement_Age+Retirement_Years,C55*Post_Retirement_Return)</f>
        <v>56160.325172080811</v>
      </c>
      <c r="E55" s="6">
        <f t="shared" si="4"/>
        <v>15000</v>
      </c>
      <c r="F55" s="6">
        <f t="shared" si="0"/>
        <v>0</v>
      </c>
      <c r="G55" s="6">
        <f t="shared" si="1"/>
        <v>0</v>
      </c>
      <c r="H55" s="6">
        <f t="shared" si="2"/>
        <v>0</v>
      </c>
      <c r="I55" s="6">
        <f t="shared" si="5"/>
        <v>969725.52792537375</v>
      </c>
      <c r="J55" t="b">
        <f t="shared" si="6"/>
        <v>0</v>
      </c>
    </row>
    <row r="56" spans="1:10" x14ac:dyDescent="0.25">
      <c r="A56">
        <f>IF(ROWS($A$33:A56)+Current_Age-1&lt;Retirement_Age+Retirement_Years+Years_Before_Closing,ROWS($A$33:A56)+Current_Age-1,NA())</f>
        <v>63</v>
      </c>
      <c r="B56" s="6" cm="1">
        <f t="array" ref="B56">_xlfn.IFS(A56&lt;Retirement_Age,Current_Income*(1+Inflation_Inome_Increase)^(A56-Current_Age),A56&gt;0,0,A56=NA(),NA())</f>
        <v>98679.325556330194</v>
      </c>
      <c r="C56" s="6">
        <f t="shared" si="3"/>
        <v>969725.52792537375</v>
      </c>
      <c r="D56" s="6" cm="1">
        <f t="array" ref="D56">_xlfn.IFS(A56&lt;Retirement_Age,C56*Investment_Return,A56&lt;(Retirement_Age+Retirement_Years),C56*Retirement_Investment_Return,A56&gt;=Retirement_Age+Retirement_Years,C56*Post_Retirement_Return)</f>
        <v>60607.84549533586</v>
      </c>
      <c r="E56" s="6">
        <f t="shared" si="4"/>
        <v>15000</v>
      </c>
      <c r="F56" s="6">
        <f t="shared" si="0"/>
        <v>0</v>
      </c>
      <c r="G56" s="6">
        <f t="shared" si="1"/>
        <v>0</v>
      </c>
      <c r="H56" s="6">
        <f t="shared" si="2"/>
        <v>0</v>
      </c>
      <c r="I56" s="6">
        <f t="shared" si="5"/>
        <v>1045333.3734207096</v>
      </c>
      <c r="J56" t="b">
        <f t="shared" si="6"/>
        <v>0</v>
      </c>
    </row>
    <row r="57" spans="1:10" x14ac:dyDescent="0.25">
      <c r="A57">
        <f>IF(ROWS($A$33:A57)+Current_Age-1&lt;Retirement_Age+Retirement_Years+Years_Before_Closing,ROWS($A$33:A57)+Current_Age-1,NA())</f>
        <v>64</v>
      </c>
      <c r="B57" s="6" cm="1">
        <f t="array" ref="B57">_xlfn.IFS(A57&lt;Retirement_Age,Current_Income*(1+Inflation_Inome_Increase)^(A57-Current_Age),A57&gt;0,0,A57=NA(),NA())</f>
        <v>101639.70532302008</v>
      </c>
      <c r="C57" s="6">
        <f t="shared" si="3"/>
        <v>1045333.3734207096</v>
      </c>
      <c r="D57" s="6" cm="1">
        <f t="array" ref="D57">_xlfn.IFS(A57&lt;Retirement_Age,C57*Investment_Return,A57&lt;(Retirement_Age+Retirement_Years),C57*Retirement_Investment_Return,A57&gt;=Retirement_Age+Retirement_Years,C57*Post_Retirement_Return)</f>
        <v>65333.335838794352</v>
      </c>
      <c r="E57" s="6">
        <f t="shared" si="4"/>
        <v>15000</v>
      </c>
      <c r="F57" s="6">
        <f t="shared" si="0"/>
        <v>0</v>
      </c>
      <c r="G57" s="6">
        <f t="shared" si="1"/>
        <v>0</v>
      </c>
      <c r="H57" s="6">
        <f t="shared" si="2"/>
        <v>0</v>
      </c>
      <c r="I57" s="6">
        <f t="shared" si="5"/>
        <v>1125666.709259504</v>
      </c>
      <c r="J57" t="b">
        <f t="shared" si="6"/>
        <v>0</v>
      </c>
    </row>
    <row r="58" spans="1:10" x14ac:dyDescent="0.25">
      <c r="A58">
        <f>IF(ROWS($A$33:A58)+Current_Age-1&lt;Retirement_Age+Retirement_Years+Years_Before_Closing,ROWS($A$33:A58)+Current_Age-1,NA())</f>
        <v>65</v>
      </c>
      <c r="B58" s="6" cm="1">
        <f t="array" ref="B58">_xlfn.IFS(A58&lt;Retirement_Age,Current_Income*(1+Inflation_Inome_Increase)^(A58-Current_Age),A58&gt;0,0,A58=NA(),NA())</f>
        <v>0</v>
      </c>
      <c r="C58" s="6">
        <f t="shared" si="3"/>
        <v>1125666.709259504</v>
      </c>
      <c r="D58" s="6" cm="1">
        <f t="array" ref="D58">_xlfn.IFS(A58&lt;Retirement_Age,C58*Investment_Return,A58&lt;(Retirement_Age+Retirement_Years),C58*Retirement_Investment_Return,A58&gt;=Retirement_Age+Retirement_Years,C58*Post_Retirement_Return)</f>
        <v>70354.169328718999</v>
      </c>
      <c r="E58" s="6">
        <f t="shared" si="4"/>
        <v>0</v>
      </c>
      <c r="F58" s="6">
        <f t="shared" si="0"/>
        <v>78516.672362033016</v>
      </c>
      <c r="G58" s="6">
        <f t="shared" si="1"/>
        <v>0</v>
      </c>
      <c r="H58" s="6">
        <f t="shared" si="2"/>
        <v>78516.672362033016</v>
      </c>
      <c r="I58" s="6">
        <f t="shared" si="5"/>
        <v>1117504.2062261899</v>
      </c>
      <c r="J58" t="b">
        <f t="shared" si="6"/>
        <v>0</v>
      </c>
    </row>
    <row r="59" spans="1:10" x14ac:dyDescent="0.25">
      <c r="A59">
        <f>IF(ROWS($A$33:A59)+Current_Age-1&lt;Retirement_Age+Retirement_Years+Years_Before_Closing,ROWS($A$33:A59)+Current_Age-1,NA())</f>
        <v>66</v>
      </c>
      <c r="B59" s="6" cm="1">
        <f t="array" ref="B59">_xlfn.IFS(A59&lt;Retirement_Age,Current_Income*(1+Inflation_Inome_Increase)^(A59-Current_Age),A59&gt;0,0,A59=NA(),NA())</f>
        <v>0</v>
      </c>
      <c r="C59" s="6">
        <f t="shared" si="3"/>
        <v>1117504.2062261899</v>
      </c>
      <c r="D59" s="6" cm="1">
        <f t="array" ref="D59">_xlfn.IFS(A59&lt;Retirement_Age,C59*Investment_Return,A59&lt;(Retirement_Age+Retirement_Years),C59*Retirement_Investment_Return,A59&gt;=Retirement_Age+Retirement_Years,C59*Post_Retirement_Return)</f>
        <v>69844.012889136866</v>
      </c>
      <c r="E59" s="6">
        <f t="shared" si="4"/>
        <v>0</v>
      </c>
      <c r="F59" s="6">
        <f t="shared" si="0"/>
        <v>80872.172532894023</v>
      </c>
      <c r="G59" s="6">
        <f t="shared" si="1"/>
        <v>0</v>
      </c>
      <c r="H59" s="6">
        <f t="shared" si="2"/>
        <v>80872.172532894023</v>
      </c>
      <c r="I59" s="6">
        <f t="shared" si="5"/>
        <v>1106476.0465824327</v>
      </c>
      <c r="J59" t="b">
        <f t="shared" si="6"/>
        <v>0</v>
      </c>
    </row>
    <row r="60" spans="1:10" x14ac:dyDescent="0.25">
      <c r="A60">
        <f>IF(ROWS($A$33:A60)+Current_Age-1&lt;Retirement_Age+Retirement_Years+Years_Before_Closing,ROWS($A$33:A60)+Current_Age-1,NA())</f>
        <v>67</v>
      </c>
      <c r="B60" s="6" cm="1">
        <f t="array" ref="B60">_xlfn.IFS(A60&lt;Retirement_Age,Current_Income*(1+Inflation_Inome_Increase)^(A60-Current_Age),A60&gt;0,0,A60=NA(),NA())</f>
        <v>0</v>
      </c>
      <c r="C60" s="6">
        <f t="shared" si="3"/>
        <v>1106476.0465824327</v>
      </c>
      <c r="D60" s="6" cm="1">
        <f t="array" ref="D60">_xlfn.IFS(A60&lt;Retirement_Age,C60*Investment_Return,A60&lt;(Retirement_Age+Retirement_Years),C60*Retirement_Investment_Return,A60&gt;=Retirement_Age+Retirement_Years,C60*Post_Retirement_Return)</f>
        <v>69154.752911402044</v>
      </c>
      <c r="E60" s="6">
        <f t="shared" si="4"/>
        <v>0</v>
      </c>
      <c r="F60" s="6">
        <f t="shared" si="0"/>
        <v>83298.337708880834</v>
      </c>
      <c r="G60" s="6">
        <f t="shared" si="1"/>
        <v>0</v>
      </c>
      <c r="H60" s="6">
        <f t="shared" si="2"/>
        <v>83298.337708880834</v>
      </c>
      <c r="I60" s="6">
        <f t="shared" si="5"/>
        <v>1092332.4617849539</v>
      </c>
      <c r="J60" t="b">
        <f t="shared" si="6"/>
        <v>0</v>
      </c>
    </row>
    <row r="61" spans="1:10" x14ac:dyDescent="0.25">
      <c r="A61">
        <f>IF(ROWS($A$33:A61)+Current_Age-1&lt;Retirement_Age+Retirement_Years+Years_Before_Closing,ROWS($A$33:A61)+Current_Age-1,NA())</f>
        <v>68</v>
      </c>
      <c r="B61" s="6" cm="1">
        <f t="array" ref="B61">_xlfn.IFS(A61&lt;Retirement_Age,Current_Income*(1+Inflation_Inome_Increase)^(A61-Current_Age),A61&gt;0,0,A61=NA(),NA())</f>
        <v>0</v>
      </c>
      <c r="C61" s="6">
        <f t="shared" si="3"/>
        <v>1092332.4617849539</v>
      </c>
      <c r="D61" s="6" cm="1">
        <f t="array" ref="D61">_xlfn.IFS(A61&lt;Retirement_Age,C61*Investment_Return,A61&lt;(Retirement_Age+Retirement_Years),C61*Retirement_Investment_Return,A61&gt;=Retirement_Age+Retirement_Years,C61*Post_Retirement_Return)</f>
        <v>68270.778861559622</v>
      </c>
      <c r="E61" s="6">
        <f t="shared" si="4"/>
        <v>0</v>
      </c>
      <c r="F61" s="6">
        <f t="shared" si="0"/>
        <v>85797.287840147255</v>
      </c>
      <c r="G61" s="6">
        <f t="shared" si="1"/>
        <v>0</v>
      </c>
      <c r="H61" s="6">
        <f t="shared" si="2"/>
        <v>85797.287840147255</v>
      </c>
      <c r="I61" s="6">
        <f t="shared" si="5"/>
        <v>1074805.9528063664</v>
      </c>
      <c r="J61" t="b">
        <f t="shared" si="6"/>
        <v>0</v>
      </c>
    </row>
    <row r="62" spans="1:10" x14ac:dyDescent="0.25">
      <c r="A62">
        <f>IF(ROWS($A$33:A62)+Current_Age-1&lt;Retirement_Age+Retirement_Years+Years_Before_Closing,ROWS($A$33:A62)+Current_Age-1,NA())</f>
        <v>69</v>
      </c>
      <c r="B62" s="6" cm="1">
        <f t="array" ref="B62">_xlfn.IFS(A62&lt;Retirement_Age,Current_Income*(1+Inflation_Inome_Increase)^(A62-Current_Age),A62&gt;0,0,A62=NA(),NA())</f>
        <v>0</v>
      </c>
      <c r="C62" s="6">
        <f t="shared" si="3"/>
        <v>1074805.9528063664</v>
      </c>
      <c r="D62" s="6" cm="1">
        <f t="array" ref="D62">_xlfn.IFS(A62&lt;Retirement_Age,C62*Investment_Return,A62&lt;(Retirement_Age+Retirement_Years),C62*Retirement_Investment_Return,A62&gt;=Retirement_Age+Retirement_Years,C62*Post_Retirement_Return)</f>
        <v>67175.372050397898</v>
      </c>
      <c r="E62" s="6">
        <f t="shared" si="4"/>
        <v>0</v>
      </c>
      <c r="F62" s="6">
        <f t="shared" si="0"/>
        <v>88371.206475351661</v>
      </c>
      <c r="G62" s="6">
        <f t="shared" si="1"/>
        <v>0</v>
      </c>
      <c r="H62" s="6">
        <f t="shared" si="2"/>
        <v>88371.206475351661</v>
      </c>
      <c r="I62" s="6">
        <f t="shared" si="5"/>
        <v>1053610.1183814125</v>
      </c>
      <c r="J62" t="b">
        <f t="shared" si="6"/>
        <v>0</v>
      </c>
    </row>
    <row r="63" spans="1:10" x14ac:dyDescent="0.25">
      <c r="A63">
        <f>IF(ROWS($A$33:A63)+Current_Age-1&lt;Retirement_Age+Retirement_Years+Years_Before_Closing,ROWS($A$33:A63)+Current_Age-1,NA())</f>
        <v>70</v>
      </c>
      <c r="B63" s="6" cm="1">
        <f t="array" ref="B63">_xlfn.IFS(A63&lt;Retirement_Age,Current_Income*(1+Inflation_Inome_Increase)^(A63-Current_Age),A63&gt;0,0,A63=NA(),NA())</f>
        <v>0</v>
      </c>
      <c r="C63" s="6">
        <f t="shared" si="3"/>
        <v>1053610.1183814125</v>
      </c>
      <c r="D63" s="6" cm="1">
        <f t="array" ref="D63">_xlfn.IFS(A63&lt;Retirement_Age,C63*Investment_Return,A63&lt;(Retirement_Age+Retirement_Years),C63*Retirement_Investment_Return,A63&gt;=Retirement_Age+Retirement_Years,C63*Post_Retirement_Return)</f>
        <v>65850.632398838279</v>
      </c>
      <c r="E63" s="6">
        <f t="shared" si="4"/>
        <v>0</v>
      </c>
      <c r="F63" s="6">
        <f t="shared" si="0"/>
        <v>91022.342669612204</v>
      </c>
      <c r="G63" s="6">
        <f t="shared" si="1"/>
        <v>0</v>
      </c>
      <c r="H63" s="6">
        <f t="shared" si="2"/>
        <v>91022.342669612204</v>
      </c>
      <c r="I63" s="6">
        <f t="shared" si="5"/>
        <v>1028438.4081106384</v>
      </c>
      <c r="J63" t="b">
        <f t="shared" si="6"/>
        <v>0</v>
      </c>
    </row>
    <row r="64" spans="1:10" x14ac:dyDescent="0.25">
      <c r="A64">
        <f>IF(ROWS($A$33:A64)+Current_Age-1&lt;Retirement_Age+Retirement_Years+Years_Before_Closing,ROWS($A$33:A64)+Current_Age-1,NA())</f>
        <v>71</v>
      </c>
      <c r="B64" s="6" cm="1">
        <f t="array" ref="B64">_xlfn.IFS(A64&lt;Retirement_Age,Current_Income*(1+Inflation_Inome_Increase)^(A64-Current_Age),A64&gt;0,0,A64=NA(),NA())</f>
        <v>0</v>
      </c>
      <c r="C64" s="6">
        <f t="shared" si="3"/>
        <v>1028438.4081106384</v>
      </c>
      <c r="D64" s="6" cm="1">
        <f t="array" ref="D64">_xlfn.IFS(A64&lt;Retirement_Age,C64*Investment_Return,A64&lt;(Retirement_Age+Retirement_Years),C64*Retirement_Investment_Return,A64&gt;=Retirement_Age+Retirement_Years,C64*Post_Retirement_Return)</f>
        <v>64277.400506914899</v>
      </c>
      <c r="E64" s="6">
        <f t="shared" si="4"/>
        <v>0</v>
      </c>
      <c r="F64" s="6">
        <f t="shared" si="0"/>
        <v>93753.012949700598</v>
      </c>
      <c r="G64" s="6">
        <f t="shared" si="1"/>
        <v>0</v>
      </c>
      <c r="H64" s="6">
        <f t="shared" si="2"/>
        <v>93753.012949700598</v>
      </c>
      <c r="I64" s="6">
        <f t="shared" si="5"/>
        <v>998962.79566785262</v>
      </c>
      <c r="J64" t="b">
        <f t="shared" si="6"/>
        <v>0</v>
      </c>
    </row>
    <row r="65" spans="1:10" x14ac:dyDescent="0.25">
      <c r="A65">
        <f>IF(ROWS($A$33:A65)+Current_Age-1&lt;Retirement_Age+Retirement_Years+Years_Before_Closing,ROWS($A$33:A65)+Current_Age-1,NA())</f>
        <v>72</v>
      </c>
      <c r="B65" s="6" cm="1">
        <f t="array" ref="B65">_xlfn.IFS(A65&lt;Retirement_Age,Current_Income*(1+Inflation_Inome_Increase)^(A65-Current_Age),A65&gt;0,0,A65=NA(),NA())</f>
        <v>0</v>
      </c>
      <c r="C65" s="6">
        <f t="shared" si="3"/>
        <v>998962.79566785262</v>
      </c>
      <c r="D65" s="6" cm="1">
        <f t="array" ref="D65">_xlfn.IFS(A65&lt;Retirement_Age,C65*Investment_Return,A65&lt;(Retirement_Age+Retirement_Years),C65*Retirement_Investment_Return,A65&gt;=Retirement_Age+Retirement_Years,C65*Post_Retirement_Return)</f>
        <v>62435.174729240789</v>
      </c>
      <c r="E65" s="6">
        <f t="shared" si="4"/>
        <v>0</v>
      </c>
      <c r="F65" s="6">
        <f t="shared" ref="F65:F96" si="7">IF(A65&lt;Retirement_Age,0,Current_Income*(1+Inflation_Inome_Increase)^(A65-Current_Age)*Income_Replacement)</f>
        <v>96565.603338191606</v>
      </c>
      <c r="G65" s="6">
        <f t="shared" ref="G65:G96" si="8">IF(A65&lt;Retirement_Age,0,Pension*(1+Pension_Increase)^(A65-Retirement_Age))</f>
        <v>0</v>
      </c>
      <c r="H65" s="6">
        <f t="shared" ref="H65:H96" si="9">IF(A65&lt;Retirement_Age,0,F65-G65)</f>
        <v>96565.603338191606</v>
      </c>
      <c r="I65" s="6">
        <f t="shared" si="5"/>
        <v>964832.3670589017</v>
      </c>
      <c r="J65" t="b">
        <f t="shared" si="6"/>
        <v>0</v>
      </c>
    </row>
    <row r="66" spans="1:10" x14ac:dyDescent="0.25">
      <c r="A66">
        <f>IF(ROWS($A$33:A66)+Current_Age-1&lt;Retirement_Age+Retirement_Years+Years_Before_Closing,ROWS($A$33:A66)+Current_Age-1,NA())</f>
        <v>73</v>
      </c>
      <c r="B66" s="6" cm="1">
        <f t="array" ref="B66">_xlfn.IFS(A66&lt;Retirement_Age,Current_Income*(1+Inflation_Inome_Increase)^(A66-Current_Age),A66&gt;0,0,A66=NA(),NA())</f>
        <v>0</v>
      </c>
      <c r="C66" s="6">
        <f t="shared" ref="C66:C97" si="10">IF(A66&lt;Retirement_Age+Retirement_Years,I65,NA())</f>
        <v>964832.3670589017</v>
      </c>
      <c r="D66" s="6" cm="1">
        <f t="array" ref="D66">_xlfn.IFS(A66&lt;Retirement_Age,C66*Investment_Return,A66&lt;(Retirement_Age+Retirement_Years),C66*Retirement_Investment_Return,A66&gt;=Retirement_Age+Retirement_Years,C66*Post_Retirement_Return)</f>
        <v>60302.022941181356</v>
      </c>
      <c r="E66" s="6">
        <f t="shared" ref="E66:E97" si="11">IF(A66&lt;Retirement_Age,Annual_Saving_Amount*(1+Saving_Increase)^(A66-Current_Age),0)</f>
        <v>0</v>
      </c>
      <c r="F66" s="6">
        <f t="shared" si="7"/>
        <v>99462.571438337342</v>
      </c>
      <c r="G66" s="6">
        <f t="shared" si="8"/>
        <v>0</v>
      </c>
      <c r="H66" s="6">
        <f t="shared" si="9"/>
        <v>99462.571438337342</v>
      </c>
      <c r="I66" s="6">
        <f t="shared" si="5"/>
        <v>925671.81856174569</v>
      </c>
      <c r="J66" t="b">
        <f t="shared" si="6"/>
        <v>0</v>
      </c>
    </row>
    <row r="67" spans="1:10" x14ac:dyDescent="0.25">
      <c r="A67">
        <f>IF(ROWS($A$33:A67)+Current_Age-1&lt;Retirement_Age+Retirement_Years+Years_Before_Closing,ROWS($A$33:A67)+Current_Age-1,NA())</f>
        <v>74</v>
      </c>
      <c r="B67" s="6" cm="1">
        <f t="array" ref="B67">_xlfn.IFS(A67&lt;Retirement_Age,Current_Income*(1+Inflation_Inome_Increase)^(A67-Current_Age),A67&gt;0,0,A67=NA(),NA())</f>
        <v>0</v>
      </c>
      <c r="C67" s="6">
        <f t="shared" si="10"/>
        <v>925671.81856174569</v>
      </c>
      <c r="D67" s="6" cm="1">
        <f t="array" ref="D67">_xlfn.IFS(A67&lt;Retirement_Age,C67*Investment_Return,A67&lt;(Retirement_Age+Retirement_Years),C67*Retirement_Investment_Return,A67&gt;=Retirement_Age+Retirement_Years,C67*Post_Retirement_Return)</f>
        <v>57854.488660109106</v>
      </c>
      <c r="E67" s="6">
        <f t="shared" si="11"/>
        <v>0</v>
      </c>
      <c r="F67" s="6">
        <f t="shared" si="7"/>
        <v>102446.44858148746</v>
      </c>
      <c r="G67" s="6">
        <f t="shared" si="8"/>
        <v>0</v>
      </c>
      <c r="H67" s="6">
        <f t="shared" si="9"/>
        <v>102446.44858148746</v>
      </c>
      <c r="I67" s="6">
        <f t="shared" si="5"/>
        <v>881079.8586403674</v>
      </c>
      <c r="J67" t="b">
        <f t="shared" si="6"/>
        <v>0</v>
      </c>
    </row>
    <row r="68" spans="1:10" x14ac:dyDescent="0.25">
      <c r="A68">
        <f>IF(ROWS($A$33:A68)+Current_Age-1&lt;Retirement_Age+Retirement_Years+Years_Before_Closing,ROWS($A$33:A68)+Current_Age-1,NA())</f>
        <v>75</v>
      </c>
      <c r="B68" s="6" cm="1">
        <f t="array" ref="B68">_xlfn.IFS(A68&lt;Retirement_Age,Current_Income*(1+Inflation_Inome_Increase)^(A68-Current_Age),A68&gt;0,0,A68=NA(),NA())</f>
        <v>0</v>
      </c>
      <c r="C68" s="6">
        <f t="shared" si="10"/>
        <v>881079.8586403674</v>
      </c>
      <c r="D68" s="6" cm="1">
        <f t="array" ref="D68">_xlfn.IFS(A68&lt;Retirement_Age,C68*Investment_Return,A68&lt;(Retirement_Age+Retirement_Years),C68*Retirement_Investment_Return,A68&gt;=Retirement_Age+Retirement_Years,C68*Post_Retirement_Return)</f>
        <v>55067.491165022962</v>
      </c>
      <c r="E68" s="6">
        <f t="shared" si="11"/>
        <v>0</v>
      </c>
      <c r="F68" s="6">
        <f t="shared" si="7"/>
        <v>105519.84203893211</v>
      </c>
      <c r="G68" s="6">
        <f t="shared" si="8"/>
        <v>0</v>
      </c>
      <c r="H68" s="6">
        <f t="shared" si="9"/>
        <v>105519.84203893211</v>
      </c>
      <c r="I68" s="6">
        <f t="shared" si="5"/>
        <v>830627.50776645821</v>
      </c>
      <c r="J68" t="b">
        <f t="shared" si="6"/>
        <v>0</v>
      </c>
    </row>
    <row r="69" spans="1:10" x14ac:dyDescent="0.25">
      <c r="A69">
        <f>IF(ROWS($A$33:A69)+Current_Age-1&lt;Retirement_Age+Retirement_Years+Years_Before_Closing,ROWS($A$33:A69)+Current_Age-1,NA())</f>
        <v>76</v>
      </c>
      <c r="B69" s="6" cm="1">
        <f t="array" ref="B69">_xlfn.IFS(A69&lt;Retirement_Age,Current_Income*(1+Inflation_Inome_Increase)^(A69-Current_Age),A69&gt;0,0,A69=NA(),NA())</f>
        <v>0</v>
      </c>
      <c r="C69" s="6">
        <f t="shared" si="10"/>
        <v>830627.50776645821</v>
      </c>
      <c r="D69" s="6" cm="1">
        <f t="array" ref="D69">_xlfn.IFS(A69&lt;Retirement_Age,C69*Investment_Return,A69&lt;(Retirement_Age+Retirement_Years),C69*Retirement_Investment_Return,A69&gt;=Retirement_Age+Retirement_Years,C69*Post_Retirement_Return)</f>
        <v>51914.219235403638</v>
      </c>
      <c r="E69" s="6">
        <f t="shared" si="11"/>
        <v>0</v>
      </c>
      <c r="F69" s="6">
        <f t="shared" si="7"/>
        <v>108685.43730010005</v>
      </c>
      <c r="G69" s="6">
        <f t="shared" si="8"/>
        <v>0</v>
      </c>
      <c r="H69" s="6">
        <f t="shared" si="9"/>
        <v>108685.43730010005</v>
      </c>
      <c r="I69" s="6">
        <f t="shared" si="5"/>
        <v>773856.28970176191</v>
      </c>
      <c r="J69" t="b">
        <f t="shared" si="6"/>
        <v>0</v>
      </c>
    </row>
    <row r="70" spans="1:10" x14ac:dyDescent="0.25">
      <c r="A70">
        <f>IF(ROWS($A$33:A70)+Current_Age-1&lt;Retirement_Age+Retirement_Years+Years_Before_Closing,ROWS($A$33:A70)+Current_Age-1,NA())</f>
        <v>77</v>
      </c>
      <c r="B70" s="6" cm="1">
        <f t="array" ref="B70">_xlfn.IFS(A70&lt;Retirement_Age,Current_Income*(1+Inflation_Inome_Increase)^(A70-Current_Age),A70&gt;0,0,A70=NA(),NA())</f>
        <v>0</v>
      </c>
      <c r="C70" s="6">
        <f t="shared" si="10"/>
        <v>773856.28970176191</v>
      </c>
      <c r="D70" s="6" cm="1">
        <f t="array" ref="D70">_xlfn.IFS(A70&lt;Retirement_Age,C70*Investment_Return,A70&lt;(Retirement_Age+Retirement_Years),C70*Retirement_Investment_Return,A70&gt;=Retirement_Age+Retirement_Years,C70*Post_Retirement_Return)</f>
        <v>48366.018106360119</v>
      </c>
      <c r="E70" s="6">
        <f t="shared" si="11"/>
        <v>0</v>
      </c>
      <c r="F70" s="6">
        <f t="shared" si="7"/>
        <v>111946.00041910305</v>
      </c>
      <c r="G70" s="6">
        <f t="shared" si="8"/>
        <v>0</v>
      </c>
      <c r="H70" s="6">
        <f t="shared" si="9"/>
        <v>111946.00041910305</v>
      </c>
      <c r="I70" s="6">
        <f t="shared" si="5"/>
        <v>710276.30738901894</v>
      </c>
      <c r="J70" t="b">
        <f t="shared" si="6"/>
        <v>0</v>
      </c>
    </row>
    <row r="71" spans="1:10" x14ac:dyDescent="0.25">
      <c r="A71">
        <f>IF(ROWS($A$33:A71)+Current_Age-1&lt;Retirement_Age+Retirement_Years+Years_Before_Closing,ROWS($A$33:A71)+Current_Age-1,NA())</f>
        <v>78</v>
      </c>
      <c r="B71" s="6" cm="1">
        <f t="array" ref="B71">_xlfn.IFS(A71&lt;Retirement_Age,Current_Income*(1+Inflation_Inome_Increase)^(A71-Current_Age),A71&gt;0,0,A71=NA(),NA())</f>
        <v>0</v>
      </c>
      <c r="C71" s="6">
        <f t="shared" si="10"/>
        <v>710276.30738901894</v>
      </c>
      <c r="D71" s="6" cm="1">
        <f t="array" ref="D71">_xlfn.IFS(A71&lt;Retirement_Age,C71*Investment_Return,A71&lt;(Retirement_Age+Retirement_Years),C71*Retirement_Investment_Return,A71&gt;=Retirement_Age+Retirement_Years,C71*Post_Retirement_Return)</f>
        <v>44392.269211813684</v>
      </c>
      <c r="E71" s="6">
        <f t="shared" si="11"/>
        <v>0</v>
      </c>
      <c r="F71" s="6">
        <f t="shared" si="7"/>
        <v>115304.38043167614</v>
      </c>
      <c r="G71" s="6">
        <f t="shared" si="8"/>
        <v>0</v>
      </c>
      <c r="H71" s="6">
        <f t="shared" si="9"/>
        <v>115304.38043167614</v>
      </c>
      <c r="I71" s="6">
        <f t="shared" si="5"/>
        <v>639364.19616915646</v>
      </c>
      <c r="J71" t="b">
        <f t="shared" si="6"/>
        <v>0</v>
      </c>
    </row>
    <row r="72" spans="1:10" x14ac:dyDescent="0.25">
      <c r="A72">
        <f>IF(ROWS($A$33:A72)+Current_Age-1&lt;Retirement_Age+Retirement_Years+Years_Before_Closing,ROWS($A$33:A72)+Current_Age-1,NA())</f>
        <v>79</v>
      </c>
      <c r="B72" s="6" cm="1">
        <f t="array" ref="B72">_xlfn.IFS(A72&lt;Retirement_Age,Current_Income*(1+Inflation_Inome_Increase)^(A72-Current_Age),A72&gt;0,0,A72=NA(),NA())</f>
        <v>0</v>
      </c>
      <c r="C72" s="6">
        <f t="shared" si="10"/>
        <v>639364.19616915646</v>
      </c>
      <c r="D72" s="6" cm="1">
        <f t="array" ref="D72">_xlfn.IFS(A72&lt;Retirement_Age,C72*Investment_Return,A72&lt;(Retirement_Age+Retirement_Years),C72*Retirement_Investment_Return,A72&gt;=Retirement_Age+Retirement_Years,C72*Post_Retirement_Return)</f>
        <v>39960.262260572279</v>
      </c>
      <c r="E72" s="6">
        <f t="shared" si="11"/>
        <v>0</v>
      </c>
      <c r="F72" s="6">
        <f t="shared" si="7"/>
        <v>118763.51184462644</v>
      </c>
      <c r="G72" s="6">
        <f t="shared" si="8"/>
        <v>0</v>
      </c>
      <c r="H72" s="6">
        <f t="shared" si="9"/>
        <v>118763.51184462644</v>
      </c>
      <c r="I72" s="6">
        <f t="shared" si="5"/>
        <v>560560.94658510236</v>
      </c>
      <c r="J72" t="b">
        <f t="shared" si="6"/>
        <v>0</v>
      </c>
    </row>
    <row r="73" spans="1:10" x14ac:dyDescent="0.25">
      <c r="A73">
        <f>IF(ROWS($A$33:A73)+Current_Age-1&lt;Retirement_Age+Retirement_Years+Years_Before_Closing,ROWS($A$33:A73)+Current_Age-1,NA())</f>
        <v>80</v>
      </c>
      <c r="B73" s="6" cm="1">
        <f t="array" ref="B73">_xlfn.IFS(A73&lt;Retirement_Age,Current_Income*(1+Inflation_Inome_Increase)^(A73-Current_Age),A73&gt;0,0,A73=NA(),NA())</f>
        <v>0</v>
      </c>
      <c r="C73" s="6">
        <f t="shared" si="10"/>
        <v>560560.94658510236</v>
      </c>
      <c r="D73" s="6" cm="1">
        <f t="array" ref="D73">_xlfn.IFS(A73&lt;Retirement_Age,C73*Investment_Return,A73&lt;(Retirement_Age+Retirement_Years),C73*Retirement_Investment_Return,A73&gt;=Retirement_Age+Retirement_Years,C73*Post_Retirement_Return)</f>
        <v>35035.059161568897</v>
      </c>
      <c r="E73" s="6">
        <f t="shared" si="11"/>
        <v>0</v>
      </c>
      <c r="F73" s="6">
        <f t="shared" si="7"/>
        <v>122326.4171999652</v>
      </c>
      <c r="G73" s="6">
        <f t="shared" si="8"/>
        <v>0</v>
      </c>
      <c r="H73" s="6">
        <f t="shared" si="9"/>
        <v>122326.4171999652</v>
      </c>
      <c r="I73" s="6">
        <f t="shared" si="5"/>
        <v>473269.58854670601</v>
      </c>
      <c r="J73" t="b">
        <f t="shared" si="6"/>
        <v>0</v>
      </c>
    </row>
    <row r="74" spans="1:10" x14ac:dyDescent="0.25">
      <c r="A74">
        <f>IF(ROWS($A$33:A74)+Current_Age-1&lt;Retirement_Age+Retirement_Years+Years_Before_Closing,ROWS($A$33:A74)+Current_Age-1,NA())</f>
        <v>81</v>
      </c>
      <c r="B74" s="6" cm="1">
        <f t="array" ref="B74">_xlfn.IFS(A74&lt;Retirement_Age,Current_Income*(1+Inflation_Inome_Increase)^(A74-Current_Age),A74&gt;0,0,A74=NA(),NA())</f>
        <v>0</v>
      </c>
      <c r="C74" s="6">
        <f t="shared" si="10"/>
        <v>473269.58854670601</v>
      </c>
      <c r="D74" s="6" cm="1">
        <f t="array" ref="D74">_xlfn.IFS(A74&lt;Retirement_Age,C74*Investment_Return,A74&lt;(Retirement_Age+Retirement_Years),C74*Retirement_Investment_Return,A74&gt;=Retirement_Age+Retirement_Years,C74*Post_Retirement_Return)</f>
        <v>29579.349284169126</v>
      </c>
      <c r="E74" s="6">
        <f t="shared" si="11"/>
        <v>0</v>
      </c>
      <c r="F74" s="6">
        <f t="shared" si="7"/>
        <v>125996.20971596416</v>
      </c>
      <c r="G74" s="6">
        <f t="shared" si="8"/>
        <v>0</v>
      </c>
      <c r="H74" s="6">
        <f t="shared" si="9"/>
        <v>125996.20971596416</v>
      </c>
      <c r="I74" s="6">
        <f t="shared" si="5"/>
        <v>376852.72811491101</v>
      </c>
      <c r="J74" t="b">
        <f t="shared" si="6"/>
        <v>0</v>
      </c>
    </row>
    <row r="75" spans="1:10" x14ac:dyDescent="0.25">
      <c r="A75">
        <f>IF(ROWS($A$33:A75)+Current_Age-1&lt;Retirement_Age+Retirement_Years+Years_Before_Closing,ROWS($A$33:A75)+Current_Age-1,NA())</f>
        <v>82</v>
      </c>
      <c r="B75" s="6" cm="1">
        <f t="array" ref="B75">_xlfn.IFS(A75&lt;Retirement_Age,Current_Income*(1+Inflation_Inome_Increase)^(A75-Current_Age),A75&gt;0,0,A75=NA(),NA())</f>
        <v>0</v>
      </c>
      <c r="C75" s="6">
        <f t="shared" si="10"/>
        <v>376852.72811491101</v>
      </c>
      <c r="D75" s="6" cm="1">
        <f t="array" ref="D75">_xlfn.IFS(A75&lt;Retirement_Age,C75*Investment_Return,A75&lt;(Retirement_Age+Retirement_Years),C75*Retirement_Investment_Return,A75&gt;=Retirement_Age+Retirement_Years,C75*Post_Retirement_Return)</f>
        <v>23553.295507181938</v>
      </c>
      <c r="E75" s="6">
        <f t="shared" si="11"/>
        <v>0</v>
      </c>
      <c r="F75" s="6">
        <f t="shared" si="7"/>
        <v>129776.09600744309</v>
      </c>
      <c r="G75" s="6">
        <f t="shared" si="8"/>
        <v>0</v>
      </c>
      <c r="H75" s="6">
        <f t="shared" si="9"/>
        <v>129776.09600744309</v>
      </c>
      <c r="I75" s="6">
        <f t="shared" si="5"/>
        <v>270629.92761464987</v>
      </c>
      <c r="J75" t="b">
        <f t="shared" si="6"/>
        <v>0</v>
      </c>
    </row>
    <row r="76" spans="1:10" x14ac:dyDescent="0.25">
      <c r="A76">
        <f>IF(ROWS($A$33:A76)+Current_Age-1&lt;Retirement_Age+Retirement_Years+Years_Before_Closing,ROWS($A$33:A76)+Current_Age-1,NA())</f>
        <v>83</v>
      </c>
      <c r="B76" s="6" cm="1">
        <f t="array" ref="B76">_xlfn.IFS(A76&lt;Retirement_Age,Current_Income*(1+Inflation_Inome_Increase)^(A76-Current_Age),A76&gt;0,0,A76=NA(),NA())</f>
        <v>0</v>
      </c>
      <c r="C76" s="6">
        <f t="shared" si="10"/>
        <v>270629.92761464987</v>
      </c>
      <c r="D76" s="6" cm="1">
        <f t="array" ref="D76">_xlfn.IFS(A76&lt;Retirement_Age,C76*Investment_Return,A76&lt;(Retirement_Age+Retirement_Years),C76*Retirement_Investment_Return,A76&gt;=Retirement_Age+Retirement_Years,C76*Post_Retirement_Return)</f>
        <v>16914.370475915617</v>
      </c>
      <c r="E76" s="6">
        <f t="shared" si="11"/>
        <v>0</v>
      </c>
      <c r="F76" s="6">
        <f t="shared" si="7"/>
        <v>133669.37888766639</v>
      </c>
      <c r="G76" s="6">
        <f t="shared" si="8"/>
        <v>0</v>
      </c>
      <c r="H76" s="6">
        <f t="shared" si="9"/>
        <v>133669.37888766639</v>
      </c>
      <c r="I76" s="6">
        <f t="shared" si="5"/>
        <v>153874.91920289909</v>
      </c>
      <c r="J76" t="b">
        <f t="shared" si="6"/>
        <v>0</v>
      </c>
    </row>
    <row r="77" spans="1:10" x14ac:dyDescent="0.25">
      <c r="A77">
        <f>IF(ROWS($A$33:A77)+Current_Age-1&lt;Retirement_Age+Retirement_Years+Years_Before_Closing,ROWS($A$33:A77)+Current_Age-1,NA())</f>
        <v>84</v>
      </c>
      <c r="B77" s="6" cm="1">
        <f t="array" ref="B77">_xlfn.IFS(A77&lt;Retirement_Age,Current_Income*(1+Inflation_Inome_Increase)^(A77-Current_Age),A77&gt;0,0,A77=NA(),NA())</f>
        <v>0</v>
      </c>
      <c r="C77" s="6">
        <f t="shared" si="10"/>
        <v>153874.91920289909</v>
      </c>
      <c r="D77" s="6" cm="1">
        <f t="array" ref="D77">_xlfn.IFS(A77&lt;Retirement_Age,C77*Investment_Return,A77&lt;(Retirement_Age+Retirement_Years),C77*Retirement_Investment_Return,A77&gt;=Retirement_Age+Retirement_Years,C77*Post_Retirement_Return)</f>
        <v>9617.1824501811934</v>
      </c>
      <c r="E77" s="6">
        <f t="shared" si="11"/>
        <v>0</v>
      </c>
      <c r="F77" s="6">
        <f t="shared" si="7"/>
        <v>137679.46025429637</v>
      </c>
      <c r="G77" s="6">
        <f t="shared" si="8"/>
        <v>0</v>
      </c>
      <c r="H77" s="6">
        <f t="shared" si="9"/>
        <v>137679.46025429637</v>
      </c>
      <c r="I77" s="6">
        <f t="shared" si="5"/>
        <v>25812.641398783919</v>
      </c>
      <c r="J77" t="b">
        <f t="shared" si="6"/>
        <v>0</v>
      </c>
    </row>
    <row r="78" spans="1:10" x14ac:dyDescent="0.25">
      <c r="A78" t="e">
        <f>IF(ROWS($A$33:A78)+Current_Age-1&lt;Retirement_Age+Retirement_Years+Years_Before_Closing,ROWS($A$33:A78)+Current_Age-1,NA())</f>
        <v>#N/A</v>
      </c>
      <c r="B78" s="6" t="e" cm="1">
        <f t="array" ref="B78">_xlfn.IFS(A78&lt;Retirement_Age,Current_Income*(1+Inflation_Inome_Increase)^(A78-Current_Age),A78&gt;0,0,A78=NA(),NA())</f>
        <v>#N/A</v>
      </c>
      <c r="C78" s="6" t="e">
        <f t="shared" si="10"/>
        <v>#N/A</v>
      </c>
      <c r="D78" s="6" t="e" cm="1">
        <f t="array" ref="D78">_xlfn.IFS(A78&lt;Retirement_Age,C78*Investment_Return,A78&lt;(Retirement_Age+Retirement_Years),C78*Retirement_Investment_Return,A78&gt;=Retirement_Age+Retirement_Years,C78*Post_Retirement_Return)</f>
        <v>#N/A</v>
      </c>
      <c r="E78" s="6" t="e">
        <f t="shared" si="11"/>
        <v>#N/A</v>
      </c>
      <c r="F78" s="6" t="e">
        <f t="shared" si="7"/>
        <v>#N/A</v>
      </c>
      <c r="G78" s="6" t="e">
        <f t="shared" si="8"/>
        <v>#N/A</v>
      </c>
      <c r="H78" s="6" t="e">
        <f t="shared" si="9"/>
        <v>#N/A</v>
      </c>
      <c r="I78" s="6" t="e">
        <f t="shared" si="5"/>
        <v>#N/A</v>
      </c>
      <c r="J78" t="e">
        <f t="shared" si="6"/>
        <v>#N/A</v>
      </c>
    </row>
    <row r="79" spans="1:10" x14ac:dyDescent="0.25">
      <c r="A79" t="e">
        <f>IF(ROWS($A$33:A79)+Current_Age-1&lt;Retirement_Age+Retirement_Years+Years_Before_Closing,ROWS($A$33:A79)+Current_Age-1,NA())</f>
        <v>#N/A</v>
      </c>
      <c r="B79" s="6" t="e" cm="1">
        <f t="array" ref="B79">_xlfn.IFS(A79&lt;Retirement_Age,Current_Income*(1+Inflation_Inome_Increase)^(A79-Current_Age),A79&gt;0,0,A79=NA(),NA())</f>
        <v>#N/A</v>
      </c>
      <c r="C79" s="6" t="e">
        <f t="shared" si="10"/>
        <v>#N/A</v>
      </c>
      <c r="D79" s="6" t="e" cm="1">
        <f t="array" ref="D79">_xlfn.IFS(A79&lt;Retirement_Age,C79*Investment_Return,A79&lt;(Retirement_Age+Retirement_Years),C79*Retirement_Investment_Return,A79&gt;=Retirement_Age+Retirement_Years,C79*Post_Retirement_Return)</f>
        <v>#N/A</v>
      </c>
      <c r="E79" s="6" t="e">
        <f t="shared" si="11"/>
        <v>#N/A</v>
      </c>
      <c r="F79" s="6" t="e">
        <f t="shared" si="7"/>
        <v>#N/A</v>
      </c>
      <c r="G79" s="6" t="e">
        <f t="shared" si="8"/>
        <v>#N/A</v>
      </c>
      <c r="H79" s="6" t="e">
        <f t="shared" si="9"/>
        <v>#N/A</v>
      </c>
      <c r="I79" s="6" t="e">
        <f t="shared" si="5"/>
        <v>#N/A</v>
      </c>
      <c r="J79" t="e">
        <f t="shared" si="6"/>
        <v>#N/A</v>
      </c>
    </row>
    <row r="80" spans="1:10" x14ac:dyDescent="0.25">
      <c r="A80" t="e">
        <f>IF(ROWS($A$33:A80)+Current_Age-1&lt;Retirement_Age+Retirement_Years+Years_Before_Closing,ROWS($A$33:A80)+Current_Age-1,NA())</f>
        <v>#N/A</v>
      </c>
      <c r="B80" s="6" t="e" cm="1">
        <f t="array" ref="B80">_xlfn.IFS(A80&lt;Retirement_Age,Current_Income*(1+Inflation_Inome_Increase)^(A80-Current_Age),A80&gt;0,0,A80=NA(),NA())</f>
        <v>#N/A</v>
      </c>
      <c r="C80" s="6" t="e">
        <f t="shared" si="10"/>
        <v>#N/A</v>
      </c>
      <c r="D80" s="6" t="e" cm="1">
        <f t="array" ref="D80">_xlfn.IFS(A80&lt;Retirement_Age,C80*Investment_Return,A80&lt;(Retirement_Age+Retirement_Years),C80*Retirement_Investment_Return,A80&gt;=Retirement_Age+Retirement_Years,C80*Post_Retirement_Return)</f>
        <v>#N/A</v>
      </c>
      <c r="E80" s="6" t="e">
        <f t="shared" si="11"/>
        <v>#N/A</v>
      </c>
      <c r="F80" s="6" t="e">
        <f t="shared" si="7"/>
        <v>#N/A</v>
      </c>
      <c r="G80" s="6" t="e">
        <f t="shared" si="8"/>
        <v>#N/A</v>
      </c>
      <c r="H80" s="6" t="e">
        <f t="shared" si="9"/>
        <v>#N/A</v>
      </c>
      <c r="I80" s="6" t="e">
        <f t="shared" si="5"/>
        <v>#N/A</v>
      </c>
      <c r="J80" t="e">
        <f t="shared" si="6"/>
        <v>#N/A</v>
      </c>
    </row>
    <row r="81" spans="1:10" x14ac:dyDescent="0.25">
      <c r="A81" t="e">
        <f>IF(ROWS($A$33:A81)+Current_Age-1&lt;Retirement_Age+Retirement_Years+Years_Before_Closing,ROWS($A$33:A81)+Current_Age-1,NA())</f>
        <v>#N/A</v>
      </c>
      <c r="B81" s="6" t="e" cm="1">
        <f t="array" ref="B81">_xlfn.IFS(A81&lt;Retirement_Age,Current_Income*(1+Inflation_Inome_Increase)^(A81-Current_Age),A81&gt;0,0,A81=NA(),NA())</f>
        <v>#N/A</v>
      </c>
      <c r="C81" s="6" t="e">
        <f t="shared" si="10"/>
        <v>#N/A</v>
      </c>
      <c r="D81" s="6" t="e" cm="1">
        <f t="array" ref="D81">_xlfn.IFS(A81&lt;Retirement_Age,C81*Investment_Return,A81&lt;(Retirement_Age+Retirement_Years),C81*Retirement_Investment_Return,A81&gt;=Retirement_Age+Retirement_Years,C81*Post_Retirement_Return)</f>
        <v>#N/A</v>
      </c>
      <c r="E81" s="6" t="e">
        <f t="shared" si="11"/>
        <v>#N/A</v>
      </c>
      <c r="F81" s="6" t="e">
        <f t="shared" si="7"/>
        <v>#N/A</v>
      </c>
      <c r="G81" s="6" t="e">
        <f t="shared" si="8"/>
        <v>#N/A</v>
      </c>
      <c r="H81" s="6" t="e">
        <f t="shared" si="9"/>
        <v>#N/A</v>
      </c>
      <c r="I81" s="6" t="e">
        <f t="shared" si="5"/>
        <v>#N/A</v>
      </c>
      <c r="J81" t="e">
        <f t="shared" si="6"/>
        <v>#N/A</v>
      </c>
    </row>
    <row r="82" spans="1:10" x14ac:dyDescent="0.25">
      <c r="A82" t="e">
        <f>IF(ROWS($A$33:A82)+Current_Age-1&lt;Retirement_Age+Retirement_Years+Years_Before_Closing,ROWS($A$33:A82)+Current_Age-1,NA())</f>
        <v>#N/A</v>
      </c>
      <c r="B82" s="6" t="e" cm="1">
        <f t="array" ref="B82">_xlfn.IFS(A82&lt;Retirement_Age,Current_Income*(1+Inflation_Inome_Increase)^(A82-Current_Age),A82&gt;0,0,A82=NA(),NA())</f>
        <v>#N/A</v>
      </c>
      <c r="C82" s="6" t="e">
        <f t="shared" si="10"/>
        <v>#N/A</v>
      </c>
      <c r="D82" s="6" t="e" cm="1">
        <f t="array" ref="D82">_xlfn.IFS(A82&lt;Retirement_Age,C82*Investment_Return,A82&lt;(Retirement_Age+Retirement_Years),C82*Retirement_Investment_Return,A82&gt;=Retirement_Age+Retirement_Years,C82*Post_Retirement_Return)</f>
        <v>#N/A</v>
      </c>
      <c r="E82" s="6" t="e">
        <f t="shared" si="11"/>
        <v>#N/A</v>
      </c>
      <c r="F82" s="6" t="e">
        <f t="shared" si="7"/>
        <v>#N/A</v>
      </c>
      <c r="G82" s="6" t="e">
        <f t="shared" si="8"/>
        <v>#N/A</v>
      </c>
      <c r="H82" s="6" t="e">
        <f t="shared" si="9"/>
        <v>#N/A</v>
      </c>
      <c r="I82" s="6" t="e">
        <f t="shared" si="5"/>
        <v>#N/A</v>
      </c>
      <c r="J82" t="e">
        <f t="shared" si="6"/>
        <v>#N/A</v>
      </c>
    </row>
    <row r="83" spans="1:10" x14ac:dyDescent="0.25">
      <c r="A83" t="e">
        <f>IF(ROWS($A$33:A83)+Current_Age-1&lt;Retirement_Age+Retirement_Years+Years_Before_Closing,ROWS($A$33:A83)+Current_Age-1,NA())</f>
        <v>#N/A</v>
      </c>
      <c r="B83" s="6" t="e" cm="1">
        <f t="array" ref="B83">_xlfn.IFS(A83&lt;Retirement_Age,Current_Income*(1+Inflation_Inome_Increase)^(A83-Current_Age),A83&gt;0,0,A83=NA(),NA())</f>
        <v>#N/A</v>
      </c>
      <c r="C83" s="6" t="e">
        <f t="shared" si="10"/>
        <v>#N/A</v>
      </c>
      <c r="D83" s="6" t="e" cm="1">
        <f t="array" ref="D83">_xlfn.IFS(A83&lt;Retirement_Age,C83*Investment_Return,A83&lt;(Retirement_Age+Retirement_Years),C83*Retirement_Investment_Return,A83&gt;=Retirement_Age+Retirement_Years,C83*Post_Retirement_Return)</f>
        <v>#N/A</v>
      </c>
      <c r="E83" s="6" t="e">
        <f t="shared" si="11"/>
        <v>#N/A</v>
      </c>
      <c r="F83" s="6" t="e">
        <f t="shared" si="7"/>
        <v>#N/A</v>
      </c>
      <c r="G83" s="6" t="e">
        <f t="shared" si="8"/>
        <v>#N/A</v>
      </c>
      <c r="H83" s="6" t="e">
        <f t="shared" si="9"/>
        <v>#N/A</v>
      </c>
      <c r="I83" s="6" t="e">
        <f t="shared" si="5"/>
        <v>#N/A</v>
      </c>
      <c r="J83" t="e">
        <f t="shared" si="6"/>
        <v>#N/A</v>
      </c>
    </row>
    <row r="84" spans="1:10" x14ac:dyDescent="0.25">
      <c r="A84" t="e">
        <f>IF(ROWS($A$33:A84)+Current_Age-1&lt;Retirement_Age+Retirement_Years+Years_Before_Closing,ROWS($A$33:A84)+Current_Age-1,NA())</f>
        <v>#N/A</v>
      </c>
      <c r="B84" s="6" t="e" cm="1">
        <f t="array" ref="B84">_xlfn.IFS(A84&lt;Retirement_Age,Current_Income*(1+Inflation_Inome_Increase)^(A84-Current_Age),A84&gt;0,0,A84=NA(),NA())</f>
        <v>#N/A</v>
      </c>
      <c r="C84" s="6" t="e">
        <f t="shared" si="10"/>
        <v>#N/A</v>
      </c>
      <c r="D84" s="6" t="e" cm="1">
        <f t="array" ref="D84">_xlfn.IFS(A84&lt;Retirement_Age,C84*Investment_Return,A84&lt;(Retirement_Age+Retirement_Years),C84*Retirement_Investment_Return,A84&gt;=Retirement_Age+Retirement_Years,C84*Post_Retirement_Return)</f>
        <v>#N/A</v>
      </c>
      <c r="E84" s="6" t="e">
        <f t="shared" si="11"/>
        <v>#N/A</v>
      </c>
      <c r="F84" s="6" t="e">
        <f t="shared" si="7"/>
        <v>#N/A</v>
      </c>
      <c r="G84" s="6" t="e">
        <f t="shared" si="8"/>
        <v>#N/A</v>
      </c>
      <c r="H84" s="6" t="e">
        <f t="shared" si="9"/>
        <v>#N/A</v>
      </c>
      <c r="I84" s="6" t="e">
        <f t="shared" si="5"/>
        <v>#N/A</v>
      </c>
      <c r="J84" t="e">
        <f t="shared" si="6"/>
        <v>#N/A</v>
      </c>
    </row>
    <row r="85" spans="1:10" x14ac:dyDescent="0.25">
      <c r="A85" t="e">
        <f>IF(ROWS($A$33:A85)+Current_Age-1&lt;Retirement_Age+Retirement_Years+Years_Before_Closing,ROWS($A$33:A85)+Current_Age-1,NA())</f>
        <v>#N/A</v>
      </c>
      <c r="B85" s="6" t="e" cm="1">
        <f t="array" ref="B85">_xlfn.IFS(A85&lt;Retirement_Age,Current_Income*(1+Inflation_Inome_Increase)^(A85-Current_Age),A85&gt;0,0,A85=NA(),NA())</f>
        <v>#N/A</v>
      </c>
      <c r="C85" s="6" t="e">
        <f t="shared" si="10"/>
        <v>#N/A</v>
      </c>
      <c r="D85" s="6" t="e" cm="1">
        <f t="array" ref="D85">_xlfn.IFS(A85&lt;Retirement_Age,C85*Investment_Return,A85&lt;(Retirement_Age+Retirement_Years),C85*Retirement_Investment_Return,A85&gt;=Retirement_Age+Retirement_Years,C85*Post_Retirement_Return)</f>
        <v>#N/A</v>
      </c>
      <c r="E85" s="6" t="e">
        <f t="shared" si="11"/>
        <v>#N/A</v>
      </c>
      <c r="F85" s="6" t="e">
        <f t="shared" si="7"/>
        <v>#N/A</v>
      </c>
      <c r="G85" s="6" t="e">
        <f t="shared" si="8"/>
        <v>#N/A</v>
      </c>
      <c r="H85" s="6" t="e">
        <f t="shared" si="9"/>
        <v>#N/A</v>
      </c>
      <c r="I85" s="6" t="e">
        <f t="shared" si="5"/>
        <v>#N/A</v>
      </c>
      <c r="J85" t="e">
        <f t="shared" si="6"/>
        <v>#N/A</v>
      </c>
    </row>
    <row r="86" spans="1:10" x14ac:dyDescent="0.25">
      <c r="A86" t="e">
        <f>IF(ROWS($A$33:A86)+Current_Age-1&lt;Retirement_Age+Retirement_Years+Years_Before_Closing,ROWS($A$33:A86)+Current_Age-1,NA())</f>
        <v>#N/A</v>
      </c>
      <c r="B86" s="6" t="e" cm="1">
        <f t="array" ref="B86">_xlfn.IFS(A86&lt;Retirement_Age,Current_Income*(1+Inflation_Inome_Increase)^(A86-Current_Age),A86&gt;0,0,A86=NA(),NA())</f>
        <v>#N/A</v>
      </c>
      <c r="C86" s="6" t="e">
        <f t="shared" si="10"/>
        <v>#N/A</v>
      </c>
      <c r="D86" s="6" t="e" cm="1">
        <f t="array" ref="D86">_xlfn.IFS(A86&lt;Retirement_Age,C86*Investment_Return,A86&lt;(Retirement_Age+Retirement_Years),C86*Retirement_Investment_Return,A86&gt;=Retirement_Age+Retirement_Years,C86*Post_Retirement_Return)</f>
        <v>#N/A</v>
      </c>
      <c r="E86" s="6" t="e">
        <f t="shared" si="11"/>
        <v>#N/A</v>
      </c>
      <c r="F86" s="6" t="e">
        <f t="shared" si="7"/>
        <v>#N/A</v>
      </c>
      <c r="G86" s="6" t="e">
        <f t="shared" si="8"/>
        <v>#N/A</v>
      </c>
      <c r="H86" s="6" t="e">
        <f t="shared" si="9"/>
        <v>#N/A</v>
      </c>
      <c r="I86" s="6" t="e">
        <f t="shared" si="5"/>
        <v>#N/A</v>
      </c>
      <c r="J86" t="e">
        <f t="shared" si="6"/>
        <v>#N/A</v>
      </c>
    </row>
    <row r="87" spans="1:10" x14ac:dyDescent="0.25">
      <c r="A87" t="e">
        <f>IF(ROWS($A$33:A87)+Current_Age-1&lt;Retirement_Age+Retirement_Years+Years_Before_Closing,ROWS($A$33:A87)+Current_Age-1,NA())</f>
        <v>#N/A</v>
      </c>
      <c r="B87" s="6" t="e" cm="1">
        <f t="array" ref="B87">_xlfn.IFS(A87&lt;Retirement_Age,Current_Income*(1+Inflation_Inome_Increase)^(A87-Current_Age),A87&gt;0,0,A87=NA(),NA())</f>
        <v>#N/A</v>
      </c>
      <c r="C87" s="6" t="e">
        <f t="shared" si="10"/>
        <v>#N/A</v>
      </c>
      <c r="D87" s="6" t="e" cm="1">
        <f t="array" ref="D87">_xlfn.IFS(A87&lt;Retirement_Age,C87*Investment_Return,A87&lt;(Retirement_Age+Retirement_Years),C87*Retirement_Investment_Return,A87&gt;=Retirement_Age+Retirement_Years,C87*Post_Retirement_Return)</f>
        <v>#N/A</v>
      </c>
      <c r="E87" s="6" t="e">
        <f t="shared" si="11"/>
        <v>#N/A</v>
      </c>
      <c r="F87" s="6" t="e">
        <f t="shared" si="7"/>
        <v>#N/A</v>
      </c>
      <c r="G87" s="6" t="e">
        <f t="shared" si="8"/>
        <v>#N/A</v>
      </c>
      <c r="H87" s="6" t="e">
        <f t="shared" si="9"/>
        <v>#N/A</v>
      </c>
      <c r="I87" s="6" t="e">
        <f t="shared" si="5"/>
        <v>#N/A</v>
      </c>
      <c r="J87" t="e">
        <f t="shared" si="6"/>
        <v>#N/A</v>
      </c>
    </row>
    <row r="88" spans="1:10" x14ac:dyDescent="0.25">
      <c r="A88" t="e">
        <f>IF(ROWS($A$33:A88)+Current_Age-1&lt;Retirement_Age+Retirement_Years+Years_Before_Closing,ROWS($A$33:A88)+Current_Age-1,NA())</f>
        <v>#N/A</v>
      </c>
      <c r="B88" s="6" t="e" cm="1">
        <f t="array" ref="B88">_xlfn.IFS(A88&lt;Retirement_Age,Current_Income*(1+Inflation_Inome_Increase)^(A88-Current_Age),A88&gt;0,0,A88=NA(),NA())</f>
        <v>#N/A</v>
      </c>
      <c r="C88" s="6" t="e">
        <f t="shared" si="10"/>
        <v>#N/A</v>
      </c>
      <c r="D88" s="6" t="e" cm="1">
        <f t="array" ref="D88">_xlfn.IFS(A88&lt;Retirement_Age,C88*Investment_Return,A88&lt;(Retirement_Age+Retirement_Years),C88*Retirement_Investment_Return,A88&gt;=Retirement_Age+Retirement_Years,C88*Post_Retirement_Return)</f>
        <v>#N/A</v>
      </c>
      <c r="E88" s="6" t="e">
        <f t="shared" si="11"/>
        <v>#N/A</v>
      </c>
      <c r="F88" s="6" t="e">
        <f t="shared" si="7"/>
        <v>#N/A</v>
      </c>
      <c r="G88" s="6" t="e">
        <f t="shared" si="8"/>
        <v>#N/A</v>
      </c>
      <c r="H88" s="6" t="e">
        <f t="shared" si="9"/>
        <v>#N/A</v>
      </c>
      <c r="I88" s="6" t="e">
        <f t="shared" si="5"/>
        <v>#N/A</v>
      </c>
      <c r="J88" t="e">
        <f t="shared" si="6"/>
        <v>#N/A</v>
      </c>
    </row>
    <row r="89" spans="1:10" x14ac:dyDescent="0.25">
      <c r="A89" t="e">
        <f>IF(ROWS($A$33:A89)+Current_Age-1&lt;Retirement_Age+Retirement_Years+Years_Before_Closing,ROWS($A$33:A89)+Current_Age-1,NA())</f>
        <v>#N/A</v>
      </c>
      <c r="B89" s="6" t="e" cm="1">
        <f t="array" ref="B89">_xlfn.IFS(A89&lt;Retirement_Age,Current_Income*(1+Inflation_Inome_Increase)^(A89-Current_Age),A89&gt;0,0,A89=NA(),NA())</f>
        <v>#N/A</v>
      </c>
      <c r="C89" s="6" t="e">
        <f t="shared" si="10"/>
        <v>#N/A</v>
      </c>
      <c r="D89" s="6" t="e" cm="1">
        <f t="array" ref="D89">_xlfn.IFS(A89&lt;Retirement_Age,C89*Investment_Return,A89&lt;(Retirement_Age+Retirement_Years),C89*Retirement_Investment_Return,A89&gt;=Retirement_Age+Retirement_Years,C89*Post_Retirement_Return)</f>
        <v>#N/A</v>
      </c>
      <c r="E89" s="6" t="e">
        <f t="shared" si="11"/>
        <v>#N/A</v>
      </c>
      <c r="F89" s="6" t="e">
        <f t="shared" si="7"/>
        <v>#N/A</v>
      </c>
      <c r="G89" s="6" t="e">
        <f t="shared" si="8"/>
        <v>#N/A</v>
      </c>
      <c r="H89" s="6" t="e">
        <f t="shared" si="9"/>
        <v>#N/A</v>
      </c>
      <c r="I89" s="6" t="e">
        <f t="shared" si="5"/>
        <v>#N/A</v>
      </c>
      <c r="J89" t="e">
        <f t="shared" si="6"/>
        <v>#N/A</v>
      </c>
    </row>
    <row r="90" spans="1:10" x14ac:dyDescent="0.25">
      <c r="A90" t="e">
        <f>IF(ROWS($A$33:A90)+Current_Age-1&lt;Retirement_Age+Retirement_Years+Years_Before_Closing,ROWS($A$33:A90)+Current_Age-1,NA())</f>
        <v>#N/A</v>
      </c>
      <c r="B90" s="6" t="e" cm="1">
        <f t="array" ref="B90">_xlfn.IFS(A90&lt;Retirement_Age,Current_Income*(1+Inflation_Inome_Increase)^(A90-Current_Age),A90&gt;0,0,A90=NA(),NA())</f>
        <v>#N/A</v>
      </c>
      <c r="C90" s="6" t="e">
        <f t="shared" si="10"/>
        <v>#N/A</v>
      </c>
      <c r="D90" s="6" t="e" cm="1">
        <f t="array" ref="D90">_xlfn.IFS(A90&lt;Retirement_Age,C90*Investment_Return,A90&lt;(Retirement_Age+Retirement_Years),C90*Retirement_Investment_Return,A90&gt;=Retirement_Age+Retirement_Years,C90*Post_Retirement_Return)</f>
        <v>#N/A</v>
      </c>
      <c r="E90" s="6" t="e">
        <f t="shared" si="11"/>
        <v>#N/A</v>
      </c>
      <c r="F90" s="6" t="e">
        <f t="shared" si="7"/>
        <v>#N/A</v>
      </c>
      <c r="G90" s="6" t="e">
        <f t="shared" si="8"/>
        <v>#N/A</v>
      </c>
      <c r="H90" s="6" t="e">
        <f t="shared" si="9"/>
        <v>#N/A</v>
      </c>
      <c r="I90" s="6" t="e">
        <f t="shared" si="5"/>
        <v>#N/A</v>
      </c>
      <c r="J90" t="e">
        <f t="shared" si="6"/>
        <v>#N/A</v>
      </c>
    </row>
    <row r="91" spans="1:10" x14ac:dyDescent="0.25">
      <c r="A91" t="e">
        <f>IF(ROWS($A$33:A91)+Current_Age-1&lt;Retirement_Age+Retirement_Years+Years_Before_Closing,ROWS($A$33:A91)+Current_Age-1,NA())</f>
        <v>#N/A</v>
      </c>
      <c r="B91" s="6" t="e" cm="1">
        <f t="array" ref="B91">_xlfn.IFS(A91&lt;Retirement_Age,Current_Income*(1+Inflation_Inome_Increase)^(A91-Current_Age),A91&gt;0,0,A91=NA(),NA())</f>
        <v>#N/A</v>
      </c>
      <c r="C91" s="6" t="e">
        <f t="shared" si="10"/>
        <v>#N/A</v>
      </c>
      <c r="D91" s="6" t="e" cm="1">
        <f t="array" ref="D91">_xlfn.IFS(A91&lt;Retirement_Age,C91*Investment_Return,A91&lt;(Retirement_Age+Retirement_Years),C91*Retirement_Investment_Return,A91&gt;=Retirement_Age+Retirement_Years,C91*Post_Retirement_Return)</f>
        <v>#N/A</v>
      </c>
      <c r="E91" s="6" t="e">
        <f t="shared" si="11"/>
        <v>#N/A</v>
      </c>
      <c r="F91" s="6" t="e">
        <f t="shared" si="7"/>
        <v>#N/A</v>
      </c>
      <c r="G91" s="6" t="e">
        <f t="shared" si="8"/>
        <v>#N/A</v>
      </c>
      <c r="H91" s="6" t="e">
        <f t="shared" si="9"/>
        <v>#N/A</v>
      </c>
      <c r="I91" s="6" t="e">
        <f t="shared" si="5"/>
        <v>#N/A</v>
      </c>
      <c r="J91" t="e">
        <f t="shared" si="6"/>
        <v>#N/A</v>
      </c>
    </row>
    <row r="92" spans="1:10" x14ac:dyDescent="0.25">
      <c r="A92" t="e">
        <f>IF(ROWS($A$33:A92)+Current_Age-1&lt;Retirement_Age+Retirement_Years+Years_Before_Closing,ROWS($A$33:A92)+Current_Age-1,NA())</f>
        <v>#N/A</v>
      </c>
      <c r="B92" s="6" t="e" cm="1">
        <f t="array" ref="B92">_xlfn.IFS(A92&lt;Retirement_Age,Current_Income*(1+Inflation_Inome_Increase)^(A92-Current_Age),A92&gt;0,0,A92=NA(),NA())</f>
        <v>#N/A</v>
      </c>
      <c r="C92" s="6" t="e">
        <f t="shared" si="10"/>
        <v>#N/A</v>
      </c>
      <c r="D92" s="6" t="e" cm="1">
        <f t="array" ref="D92">_xlfn.IFS(A92&lt;Retirement_Age,C92*Investment_Return,A92&lt;(Retirement_Age+Retirement_Years),C92*Retirement_Investment_Return,A92&gt;=Retirement_Age+Retirement_Years,C92*Post_Retirement_Return)</f>
        <v>#N/A</v>
      </c>
      <c r="E92" s="6" t="e">
        <f t="shared" si="11"/>
        <v>#N/A</v>
      </c>
      <c r="F92" s="6" t="e">
        <f t="shared" si="7"/>
        <v>#N/A</v>
      </c>
      <c r="G92" s="6" t="e">
        <f t="shared" si="8"/>
        <v>#N/A</v>
      </c>
      <c r="H92" s="6" t="e">
        <f t="shared" si="9"/>
        <v>#N/A</v>
      </c>
      <c r="I92" s="6" t="e">
        <f t="shared" si="5"/>
        <v>#N/A</v>
      </c>
      <c r="J92" t="e">
        <f t="shared" si="6"/>
        <v>#N/A</v>
      </c>
    </row>
    <row r="93" spans="1:10" x14ac:dyDescent="0.25">
      <c r="A93" t="e">
        <f>IF(ROWS($A$33:A93)+Current_Age-1&lt;Retirement_Age+Retirement_Years+Years_Before_Closing,ROWS($A$33:A93)+Current_Age-1,NA())</f>
        <v>#N/A</v>
      </c>
      <c r="B93" s="6" t="e" cm="1">
        <f t="array" ref="B93">_xlfn.IFS(A93&lt;Retirement_Age,Current_Income*(1+Inflation_Inome_Increase)^(A93-Current_Age),A93&gt;0,0,A93=NA(),NA())</f>
        <v>#N/A</v>
      </c>
      <c r="C93" s="6" t="e">
        <f t="shared" si="10"/>
        <v>#N/A</v>
      </c>
      <c r="D93" s="6" t="e" cm="1">
        <f t="array" ref="D93">_xlfn.IFS(A93&lt;Retirement_Age,C93*Investment_Return,A93&lt;(Retirement_Age+Retirement_Years),C93*Retirement_Investment_Return,A93&gt;=Retirement_Age+Retirement_Years,C93*Post_Retirement_Return)</f>
        <v>#N/A</v>
      </c>
      <c r="E93" s="6" t="e">
        <f t="shared" si="11"/>
        <v>#N/A</v>
      </c>
      <c r="F93" s="6" t="e">
        <f t="shared" si="7"/>
        <v>#N/A</v>
      </c>
      <c r="G93" s="6" t="e">
        <f t="shared" si="8"/>
        <v>#N/A</v>
      </c>
      <c r="H93" s="6" t="e">
        <f t="shared" si="9"/>
        <v>#N/A</v>
      </c>
      <c r="I93" s="6" t="e">
        <f t="shared" si="5"/>
        <v>#N/A</v>
      </c>
      <c r="J93" t="e">
        <f t="shared" si="6"/>
        <v>#N/A</v>
      </c>
    </row>
    <row r="94" spans="1:10" x14ac:dyDescent="0.25">
      <c r="A94" t="e">
        <f>IF(ROWS($A$33:A94)+Current_Age-1&lt;Retirement_Age+Retirement_Years+Years_Before_Closing,ROWS($A$33:A94)+Current_Age-1,NA())</f>
        <v>#N/A</v>
      </c>
      <c r="B94" s="6" t="e" cm="1">
        <f t="array" ref="B94">_xlfn.IFS(A94&lt;Retirement_Age,Current_Income*(1+Inflation_Inome_Increase)^(A94-Current_Age),A94&gt;0,0,A94=NA(),NA())</f>
        <v>#N/A</v>
      </c>
      <c r="C94" s="6" t="e">
        <f t="shared" si="10"/>
        <v>#N/A</v>
      </c>
      <c r="D94" s="6" t="e" cm="1">
        <f t="array" ref="D94">_xlfn.IFS(A94&lt;Retirement_Age,C94*Investment_Return,A94&lt;(Retirement_Age+Retirement_Years),C94*Retirement_Investment_Return,A94&gt;=Retirement_Age+Retirement_Years,C94*Post_Retirement_Return)</f>
        <v>#N/A</v>
      </c>
      <c r="E94" s="6" t="e">
        <f t="shared" si="11"/>
        <v>#N/A</v>
      </c>
      <c r="F94" s="6" t="e">
        <f t="shared" si="7"/>
        <v>#N/A</v>
      </c>
      <c r="G94" s="6" t="e">
        <f t="shared" si="8"/>
        <v>#N/A</v>
      </c>
      <c r="H94" s="6" t="e">
        <f t="shared" si="9"/>
        <v>#N/A</v>
      </c>
      <c r="I94" s="6" t="e">
        <f t="shared" si="5"/>
        <v>#N/A</v>
      </c>
      <c r="J94" t="e">
        <f t="shared" si="6"/>
        <v>#N/A</v>
      </c>
    </row>
    <row r="95" spans="1:10" x14ac:dyDescent="0.25">
      <c r="A95" t="e">
        <f>IF(ROWS($A$33:A95)+Current_Age-1&lt;Retirement_Age+Retirement_Years+Years_Before_Closing,ROWS($A$33:A95)+Current_Age-1,NA())</f>
        <v>#N/A</v>
      </c>
      <c r="B95" s="6" t="e" cm="1">
        <f t="array" ref="B95">_xlfn.IFS(A95&lt;Retirement_Age,Current_Income*(1+Inflation_Inome_Increase)^(A95-Current_Age),A95&gt;0,0,A95=NA(),NA())</f>
        <v>#N/A</v>
      </c>
      <c r="C95" s="6" t="e">
        <f t="shared" si="10"/>
        <v>#N/A</v>
      </c>
      <c r="D95" s="6" t="e" cm="1">
        <f t="array" ref="D95">_xlfn.IFS(A95&lt;Retirement_Age,C95*Investment_Return,A95&lt;(Retirement_Age+Retirement_Years),C95*Retirement_Investment_Return,A95&gt;=Retirement_Age+Retirement_Years,C95*Post_Retirement_Return)</f>
        <v>#N/A</v>
      </c>
      <c r="E95" s="6" t="e">
        <f t="shared" si="11"/>
        <v>#N/A</v>
      </c>
      <c r="F95" s="6" t="e">
        <f t="shared" si="7"/>
        <v>#N/A</v>
      </c>
      <c r="G95" s="6" t="e">
        <f t="shared" si="8"/>
        <v>#N/A</v>
      </c>
      <c r="H95" s="6" t="e">
        <f t="shared" si="9"/>
        <v>#N/A</v>
      </c>
      <c r="I95" s="6" t="e">
        <f t="shared" si="5"/>
        <v>#N/A</v>
      </c>
      <c r="J95" t="e">
        <f t="shared" si="6"/>
        <v>#N/A</v>
      </c>
    </row>
    <row r="96" spans="1:10" x14ac:dyDescent="0.25">
      <c r="A96" t="e">
        <f>IF(ROWS($A$33:A96)+Current_Age-1&lt;Retirement_Age+Retirement_Years+Years_Before_Closing,ROWS($A$33:A96)+Current_Age-1,NA())</f>
        <v>#N/A</v>
      </c>
      <c r="B96" s="6" t="e" cm="1">
        <f t="array" ref="B96">_xlfn.IFS(A96&lt;Retirement_Age,Current_Income*(1+Inflation_Inome_Increase)^(A96-Current_Age),A96&gt;0,0,A96=NA(),NA())</f>
        <v>#N/A</v>
      </c>
      <c r="C96" s="6" t="e">
        <f t="shared" si="10"/>
        <v>#N/A</v>
      </c>
      <c r="D96" s="6" t="e" cm="1">
        <f t="array" ref="D96">_xlfn.IFS(A96&lt;Retirement_Age,C96*Investment_Return,A96&lt;(Retirement_Age+Retirement_Years),C96*Retirement_Investment_Return,A96&gt;=Retirement_Age+Retirement_Years,C96*Post_Retirement_Return)</f>
        <v>#N/A</v>
      </c>
      <c r="E96" s="6" t="e">
        <f t="shared" si="11"/>
        <v>#N/A</v>
      </c>
      <c r="F96" s="6" t="e">
        <f t="shared" si="7"/>
        <v>#N/A</v>
      </c>
      <c r="G96" s="6" t="e">
        <f t="shared" si="8"/>
        <v>#N/A</v>
      </c>
      <c r="H96" s="6" t="e">
        <f t="shared" si="9"/>
        <v>#N/A</v>
      </c>
      <c r="I96" s="6" t="e">
        <f t="shared" si="5"/>
        <v>#N/A</v>
      </c>
      <c r="J96" t="e">
        <f t="shared" si="6"/>
        <v>#N/A</v>
      </c>
    </row>
    <row r="97" spans="1:10" x14ac:dyDescent="0.25">
      <c r="A97" t="e">
        <f>IF(ROWS($A$33:A97)+Current_Age-1&lt;Retirement_Age+Retirement_Years+Years_Before_Closing,ROWS($A$33:A97)+Current_Age-1,NA())</f>
        <v>#N/A</v>
      </c>
      <c r="B97" s="6" t="e" cm="1">
        <f t="array" ref="B97">_xlfn.IFS(A97&lt;Retirement_Age,Current_Income*(1+Inflation_Inome_Increase)^(A97-Current_Age),A97&gt;0,0,A97=NA(),NA())</f>
        <v>#N/A</v>
      </c>
      <c r="C97" s="6" t="e">
        <f t="shared" si="10"/>
        <v>#N/A</v>
      </c>
      <c r="D97" s="6" t="e" cm="1">
        <f t="array" ref="D97">_xlfn.IFS(A97&lt;Retirement_Age,C97*Investment_Return,A97&lt;(Retirement_Age+Retirement_Years),C97*Retirement_Investment_Return,A97&gt;=Retirement_Age+Retirement_Years,C97*Post_Retirement_Return)</f>
        <v>#N/A</v>
      </c>
      <c r="E97" s="6" t="e">
        <f t="shared" si="11"/>
        <v>#N/A</v>
      </c>
      <c r="F97" s="6" t="e">
        <f t="shared" ref="F97:F128" si="12">IF(A97&lt;Retirement_Age,0,Current_Income*(1+Inflation_Inome_Increase)^(A97-Current_Age)*Income_Replacement)</f>
        <v>#N/A</v>
      </c>
      <c r="G97" s="6" t="e">
        <f t="shared" ref="G97:G128" si="13">IF(A97&lt;Retirement_Age,0,Pension*(1+Pension_Increase)^(A97-Retirement_Age))</f>
        <v>#N/A</v>
      </c>
      <c r="H97" s="6" t="e">
        <f t="shared" ref="H97:H128" si="14">IF(A97&lt;Retirement_Age,0,F97-G97)</f>
        <v>#N/A</v>
      </c>
      <c r="I97" s="6" t="e">
        <f t="shared" si="5"/>
        <v>#N/A</v>
      </c>
      <c r="J97" t="e">
        <f t="shared" si="6"/>
        <v>#N/A</v>
      </c>
    </row>
    <row r="98" spans="1:10" x14ac:dyDescent="0.25">
      <c r="A98" t="e">
        <f>IF(ROWS($A$33:A98)+Current_Age-1&lt;Retirement_Age+Retirement_Years+Years_Before_Closing,ROWS($A$33:A98)+Current_Age-1,NA())</f>
        <v>#N/A</v>
      </c>
      <c r="B98" s="6" t="e" cm="1">
        <f t="array" ref="B98">_xlfn.IFS(A98&lt;Retirement_Age,Current_Income*(1+Inflation_Inome_Increase)^(A98-Current_Age),A98&gt;0,0,A98=NA(),NA())</f>
        <v>#N/A</v>
      </c>
      <c r="C98" s="6" t="e">
        <f t="shared" ref="C98:C129" si="15">IF(A98&lt;Retirement_Age+Retirement_Years,I97,NA())</f>
        <v>#N/A</v>
      </c>
      <c r="D98" s="6" t="e" cm="1">
        <f t="array" ref="D98">_xlfn.IFS(A98&lt;Retirement_Age,C98*Investment_Return,A98&lt;(Retirement_Age+Retirement_Years),C98*Retirement_Investment_Return,A98&gt;=Retirement_Age+Retirement_Years,C98*Post_Retirement_Return)</f>
        <v>#N/A</v>
      </c>
      <c r="E98" s="6" t="e">
        <f t="shared" ref="E98:E129" si="16">IF(A98&lt;Retirement_Age,Annual_Saving_Amount*(1+Saving_Increase)^(A98-Current_Age),0)</f>
        <v>#N/A</v>
      </c>
      <c r="F98" s="6" t="e">
        <f t="shared" si="12"/>
        <v>#N/A</v>
      </c>
      <c r="G98" s="6" t="e">
        <f t="shared" si="13"/>
        <v>#N/A</v>
      </c>
      <c r="H98" s="6" t="e">
        <f t="shared" si="14"/>
        <v>#N/A</v>
      </c>
      <c r="I98" s="6" t="e">
        <f t="shared" ref="I98:I161" si="17">C98+D98+E98-H98</f>
        <v>#N/A</v>
      </c>
      <c r="J98" t="e">
        <f t="shared" ref="J98:J161" si="18">I98&lt;0</f>
        <v>#N/A</v>
      </c>
    </row>
    <row r="99" spans="1:10" x14ac:dyDescent="0.25">
      <c r="A99" t="e">
        <f>IF(ROWS($A$33:A99)+Current_Age-1&lt;Retirement_Age+Retirement_Years+Years_Before_Closing,ROWS($A$33:A99)+Current_Age-1,NA())</f>
        <v>#N/A</v>
      </c>
      <c r="B99" s="6" t="e" cm="1">
        <f t="array" ref="B99">_xlfn.IFS(A99&lt;Retirement_Age,Current_Income*(1+Inflation_Inome_Increase)^(A99-Current_Age),A99&gt;0,0,A99=NA(),NA())</f>
        <v>#N/A</v>
      </c>
      <c r="C99" s="6" t="e">
        <f t="shared" si="15"/>
        <v>#N/A</v>
      </c>
      <c r="D99" s="6" t="e" cm="1">
        <f t="array" ref="D99">_xlfn.IFS(A99&lt;Retirement_Age,C99*Investment_Return,A99&lt;(Retirement_Age+Retirement_Years),C99*Retirement_Investment_Return,A99&gt;=Retirement_Age+Retirement_Years,C99*Post_Retirement_Return)</f>
        <v>#N/A</v>
      </c>
      <c r="E99" s="6" t="e">
        <f t="shared" si="16"/>
        <v>#N/A</v>
      </c>
      <c r="F99" s="6" t="e">
        <f t="shared" si="12"/>
        <v>#N/A</v>
      </c>
      <c r="G99" s="6" t="e">
        <f t="shared" si="13"/>
        <v>#N/A</v>
      </c>
      <c r="H99" s="6" t="e">
        <f t="shared" si="14"/>
        <v>#N/A</v>
      </c>
      <c r="I99" s="6" t="e">
        <f t="shared" si="17"/>
        <v>#N/A</v>
      </c>
      <c r="J99" t="e">
        <f t="shared" si="18"/>
        <v>#N/A</v>
      </c>
    </row>
    <row r="100" spans="1:10" x14ac:dyDescent="0.25">
      <c r="A100" t="e">
        <f>IF(ROWS($A$33:A100)+Current_Age-1&lt;Retirement_Age+Retirement_Years+Years_Before_Closing,ROWS($A$33:A100)+Current_Age-1,NA())</f>
        <v>#N/A</v>
      </c>
      <c r="B100" s="6" t="e" cm="1">
        <f t="array" ref="B100">_xlfn.IFS(A100&lt;Retirement_Age,Current_Income*(1+Inflation_Inome_Increase)^(A100-Current_Age),A100&gt;0,0,A100=NA(),NA())</f>
        <v>#N/A</v>
      </c>
      <c r="C100" s="6" t="e">
        <f t="shared" si="15"/>
        <v>#N/A</v>
      </c>
      <c r="D100" s="6" t="e" cm="1">
        <f t="array" ref="D100">_xlfn.IFS(A100&lt;Retirement_Age,C100*Investment_Return,A100&lt;(Retirement_Age+Retirement_Years),C100*Retirement_Investment_Return,A100&gt;=Retirement_Age+Retirement_Years,C100*Post_Retirement_Return)</f>
        <v>#N/A</v>
      </c>
      <c r="E100" s="6" t="e">
        <f t="shared" si="16"/>
        <v>#N/A</v>
      </c>
      <c r="F100" s="6" t="e">
        <f t="shared" si="12"/>
        <v>#N/A</v>
      </c>
      <c r="G100" s="6" t="e">
        <f t="shared" si="13"/>
        <v>#N/A</v>
      </c>
      <c r="H100" s="6" t="e">
        <f t="shared" si="14"/>
        <v>#N/A</v>
      </c>
      <c r="I100" s="6" t="e">
        <f t="shared" si="17"/>
        <v>#N/A</v>
      </c>
      <c r="J100" t="e">
        <f t="shared" si="18"/>
        <v>#N/A</v>
      </c>
    </row>
    <row r="101" spans="1:10" x14ac:dyDescent="0.25">
      <c r="A101" t="e">
        <f>IF(ROWS($A$33:A101)+Current_Age-1&lt;Retirement_Age+Retirement_Years+Years_Before_Closing,ROWS($A$33:A101)+Current_Age-1,NA())</f>
        <v>#N/A</v>
      </c>
      <c r="B101" s="6" t="e" cm="1">
        <f t="array" ref="B101">_xlfn.IFS(A101&lt;Retirement_Age,Current_Income*(1+Inflation_Inome_Increase)^(A101-Current_Age),A101&gt;0,0,A101=NA(),NA())</f>
        <v>#N/A</v>
      </c>
      <c r="C101" s="6" t="e">
        <f t="shared" si="15"/>
        <v>#N/A</v>
      </c>
      <c r="D101" s="6" t="e" cm="1">
        <f t="array" ref="D101">_xlfn.IFS(A101&lt;Retirement_Age,C101*Investment_Return,A101&lt;(Retirement_Age+Retirement_Years),C101*Retirement_Investment_Return,A101&gt;=Retirement_Age+Retirement_Years,C101*Post_Retirement_Return)</f>
        <v>#N/A</v>
      </c>
      <c r="E101" s="6" t="e">
        <f t="shared" si="16"/>
        <v>#N/A</v>
      </c>
      <c r="F101" s="6" t="e">
        <f t="shared" si="12"/>
        <v>#N/A</v>
      </c>
      <c r="G101" s="6" t="e">
        <f t="shared" si="13"/>
        <v>#N/A</v>
      </c>
      <c r="H101" s="6" t="e">
        <f t="shared" si="14"/>
        <v>#N/A</v>
      </c>
      <c r="I101" s="6" t="e">
        <f t="shared" si="17"/>
        <v>#N/A</v>
      </c>
      <c r="J101" t="e">
        <f t="shared" si="18"/>
        <v>#N/A</v>
      </c>
    </row>
    <row r="102" spans="1:10" x14ac:dyDescent="0.25">
      <c r="A102" t="e">
        <f>IF(ROWS($A$33:A102)+Current_Age-1&lt;Retirement_Age+Retirement_Years+Years_Before_Closing,ROWS($A$33:A102)+Current_Age-1,NA())</f>
        <v>#N/A</v>
      </c>
      <c r="B102" s="6" t="e" cm="1">
        <f t="array" ref="B102">_xlfn.IFS(A102&lt;Retirement_Age,Current_Income*(1+Inflation_Inome_Increase)^(A102-Current_Age),A102&gt;0,0,A102=NA(),NA())</f>
        <v>#N/A</v>
      </c>
      <c r="C102" s="6" t="e">
        <f t="shared" si="15"/>
        <v>#N/A</v>
      </c>
      <c r="D102" s="6" t="e" cm="1">
        <f t="array" ref="D102">_xlfn.IFS(A102&lt;Retirement_Age,C102*Investment_Return,A102&lt;(Retirement_Age+Retirement_Years),C102*Retirement_Investment_Return,A102&gt;=Retirement_Age+Retirement_Years,C102*Post_Retirement_Return)</f>
        <v>#N/A</v>
      </c>
      <c r="E102" s="6" t="e">
        <f t="shared" si="16"/>
        <v>#N/A</v>
      </c>
      <c r="F102" s="6" t="e">
        <f t="shared" si="12"/>
        <v>#N/A</v>
      </c>
      <c r="G102" s="6" t="e">
        <f t="shared" si="13"/>
        <v>#N/A</v>
      </c>
      <c r="H102" s="6" t="e">
        <f t="shared" si="14"/>
        <v>#N/A</v>
      </c>
      <c r="I102" s="6" t="e">
        <f t="shared" si="17"/>
        <v>#N/A</v>
      </c>
      <c r="J102" t="e">
        <f t="shared" si="18"/>
        <v>#N/A</v>
      </c>
    </row>
    <row r="103" spans="1:10" x14ac:dyDescent="0.25">
      <c r="A103" t="e">
        <f>IF(ROWS($A$33:A103)+Current_Age-1&lt;Retirement_Age+Retirement_Years+Years_Before_Closing,ROWS($A$33:A103)+Current_Age-1,NA())</f>
        <v>#N/A</v>
      </c>
      <c r="B103" s="6" t="e" cm="1">
        <f t="array" ref="B103">_xlfn.IFS(A103&lt;Retirement_Age,Current_Income*(1+Inflation_Inome_Increase)^(A103-Current_Age),A103&gt;0,0,A103=NA(),NA())</f>
        <v>#N/A</v>
      </c>
      <c r="C103" s="6" t="e">
        <f t="shared" si="15"/>
        <v>#N/A</v>
      </c>
      <c r="D103" s="6" t="e" cm="1">
        <f t="array" ref="D103">_xlfn.IFS(A103&lt;Retirement_Age,C103*Investment_Return,A103&lt;(Retirement_Age+Retirement_Years),C103*Retirement_Investment_Return,A103&gt;=Retirement_Age+Retirement_Years,C103*Post_Retirement_Return)</f>
        <v>#N/A</v>
      </c>
      <c r="E103" s="6" t="e">
        <f t="shared" si="16"/>
        <v>#N/A</v>
      </c>
      <c r="F103" s="6" t="e">
        <f t="shared" si="12"/>
        <v>#N/A</v>
      </c>
      <c r="G103" s="6" t="e">
        <f t="shared" si="13"/>
        <v>#N/A</v>
      </c>
      <c r="H103" s="6" t="e">
        <f t="shared" si="14"/>
        <v>#N/A</v>
      </c>
      <c r="I103" s="6" t="e">
        <f t="shared" si="17"/>
        <v>#N/A</v>
      </c>
      <c r="J103" t="e">
        <f t="shared" si="18"/>
        <v>#N/A</v>
      </c>
    </row>
    <row r="104" spans="1:10" x14ac:dyDescent="0.25">
      <c r="A104" t="e">
        <f>IF(ROWS($A$33:A104)+Current_Age-1&lt;Retirement_Age+Retirement_Years+Years_Before_Closing,ROWS($A$33:A104)+Current_Age-1,NA())</f>
        <v>#N/A</v>
      </c>
      <c r="B104" s="6" t="e" cm="1">
        <f t="array" ref="B104">_xlfn.IFS(A104&lt;Retirement_Age,Current_Income*(1+Inflation_Inome_Increase)^(A104-Current_Age),A104&gt;0,0,A104=NA(),NA())</f>
        <v>#N/A</v>
      </c>
      <c r="C104" s="6" t="e">
        <f t="shared" si="15"/>
        <v>#N/A</v>
      </c>
      <c r="D104" s="6" t="e" cm="1">
        <f t="array" ref="D104">_xlfn.IFS(A104&lt;Retirement_Age,C104*Investment_Return,A104&lt;(Retirement_Age+Retirement_Years),C104*Retirement_Investment_Return,A104&gt;=Retirement_Age+Retirement_Years,C104*Post_Retirement_Return)</f>
        <v>#N/A</v>
      </c>
      <c r="E104" s="6" t="e">
        <f t="shared" si="16"/>
        <v>#N/A</v>
      </c>
      <c r="F104" s="6" t="e">
        <f t="shared" si="12"/>
        <v>#N/A</v>
      </c>
      <c r="G104" s="6" t="e">
        <f t="shared" si="13"/>
        <v>#N/A</v>
      </c>
      <c r="H104" s="6" t="e">
        <f t="shared" si="14"/>
        <v>#N/A</v>
      </c>
      <c r="I104" s="6" t="e">
        <f t="shared" si="17"/>
        <v>#N/A</v>
      </c>
      <c r="J104" t="e">
        <f t="shared" si="18"/>
        <v>#N/A</v>
      </c>
    </row>
    <row r="105" spans="1:10" x14ac:dyDescent="0.25">
      <c r="A105" t="e">
        <f>IF(ROWS($A$33:A105)+Current_Age-1&lt;Retirement_Age+Retirement_Years+Years_Before_Closing,ROWS($A$33:A105)+Current_Age-1,NA())</f>
        <v>#N/A</v>
      </c>
      <c r="B105" s="6" t="e" cm="1">
        <f t="array" ref="B105">_xlfn.IFS(A105&lt;Retirement_Age,Current_Income*(1+Inflation_Inome_Increase)^(A105-Current_Age),A105&gt;0,0,A105=NA(),NA())</f>
        <v>#N/A</v>
      </c>
      <c r="C105" s="6" t="e">
        <f t="shared" si="15"/>
        <v>#N/A</v>
      </c>
      <c r="D105" s="6" t="e" cm="1">
        <f t="array" ref="D105">_xlfn.IFS(A105&lt;Retirement_Age,C105*Investment_Return,A105&lt;(Retirement_Age+Retirement_Years),C105*Retirement_Investment_Return,A105&gt;=Retirement_Age+Retirement_Years,C105*Post_Retirement_Return)</f>
        <v>#N/A</v>
      </c>
      <c r="E105" s="6" t="e">
        <f t="shared" si="16"/>
        <v>#N/A</v>
      </c>
      <c r="F105" s="6" t="e">
        <f t="shared" si="12"/>
        <v>#N/A</v>
      </c>
      <c r="G105" s="6" t="e">
        <f t="shared" si="13"/>
        <v>#N/A</v>
      </c>
      <c r="H105" s="6" t="e">
        <f t="shared" si="14"/>
        <v>#N/A</v>
      </c>
      <c r="I105" s="6" t="e">
        <f t="shared" si="17"/>
        <v>#N/A</v>
      </c>
      <c r="J105" t="e">
        <f t="shared" si="18"/>
        <v>#N/A</v>
      </c>
    </row>
    <row r="106" spans="1:10" x14ac:dyDescent="0.25">
      <c r="A106" t="e">
        <f>IF(ROWS($A$33:A106)+Current_Age-1&lt;Retirement_Age+Retirement_Years+Years_Before_Closing,ROWS($A$33:A106)+Current_Age-1,NA())</f>
        <v>#N/A</v>
      </c>
      <c r="B106" s="6" t="e" cm="1">
        <f t="array" ref="B106">_xlfn.IFS(A106&lt;Retirement_Age,Current_Income*(1+Inflation_Inome_Increase)^(A106-Current_Age),A106&gt;0,0,A106=NA(),NA())</f>
        <v>#N/A</v>
      </c>
      <c r="C106" s="6" t="e">
        <f t="shared" si="15"/>
        <v>#N/A</v>
      </c>
      <c r="D106" s="6" t="e" cm="1">
        <f t="array" ref="D106">_xlfn.IFS(A106&lt;Retirement_Age,C106*Investment_Return,A106&lt;(Retirement_Age+Retirement_Years),C106*Retirement_Investment_Return,A106&gt;=Retirement_Age+Retirement_Years,C106*Post_Retirement_Return)</f>
        <v>#N/A</v>
      </c>
      <c r="E106" s="6" t="e">
        <f t="shared" si="16"/>
        <v>#N/A</v>
      </c>
      <c r="F106" s="6" t="e">
        <f t="shared" si="12"/>
        <v>#N/A</v>
      </c>
      <c r="G106" s="6" t="e">
        <f t="shared" si="13"/>
        <v>#N/A</v>
      </c>
      <c r="H106" s="6" t="e">
        <f t="shared" si="14"/>
        <v>#N/A</v>
      </c>
      <c r="I106" s="6" t="e">
        <f t="shared" si="17"/>
        <v>#N/A</v>
      </c>
      <c r="J106" t="e">
        <f t="shared" si="18"/>
        <v>#N/A</v>
      </c>
    </row>
    <row r="107" spans="1:10" x14ac:dyDescent="0.25">
      <c r="A107" t="e">
        <f>IF(ROWS($A$33:A107)+Current_Age-1&lt;Retirement_Age+Retirement_Years+Years_Before_Closing,ROWS($A$33:A107)+Current_Age-1,NA())</f>
        <v>#N/A</v>
      </c>
      <c r="B107" s="6" t="e" cm="1">
        <f t="array" ref="B107">_xlfn.IFS(A107&lt;Retirement_Age,Current_Income*(1+Inflation_Inome_Increase)^(A107-Current_Age),A107&gt;0,0,A107=NA(),NA())</f>
        <v>#N/A</v>
      </c>
      <c r="C107" s="6" t="e">
        <f t="shared" si="15"/>
        <v>#N/A</v>
      </c>
      <c r="D107" s="6" t="e" cm="1">
        <f t="array" ref="D107">_xlfn.IFS(A107&lt;Retirement_Age,C107*Investment_Return,A107&lt;(Retirement_Age+Retirement_Years),C107*Retirement_Investment_Return,A107&gt;=Retirement_Age+Retirement_Years,C107*Post_Retirement_Return)</f>
        <v>#N/A</v>
      </c>
      <c r="E107" s="6" t="e">
        <f t="shared" si="16"/>
        <v>#N/A</v>
      </c>
      <c r="F107" s="6" t="e">
        <f t="shared" si="12"/>
        <v>#N/A</v>
      </c>
      <c r="G107" s="6" t="e">
        <f t="shared" si="13"/>
        <v>#N/A</v>
      </c>
      <c r="H107" s="6" t="e">
        <f t="shared" si="14"/>
        <v>#N/A</v>
      </c>
      <c r="I107" s="6" t="e">
        <f t="shared" si="17"/>
        <v>#N/A</v>
      </c>
      <c r="J107" t="e">
        <f t="shared" si="18"/>
        <v>#N/A</v>
      </c>
    </row>
    <row r="108" spans="1:10" x14ac:dyDescent="0.25">
      <c r="A108" t="e">
        <f>IF(ROWS($A$33:A108)+Current_Age-1&lt;Retirement_Age+Retirement_Years+Years_Before_Closing,ROWS($A$33:A108)+Current_Age-1,NA())</f>
        <v>#N/A</v>
      </c>
      <c r="B108" s="6" t="e" cm="1">
        <f t="array" ref="B108">_xlfn.IFS(A108&lt;Retirement_Age,Current_Income*(1+Inflation_Inome_Increase)^(A108-Current_Age),A108&gt;0,0,A108=NA(),NA())</f>
        <v>#N/A</v>
      </c>
      <c r="C108" s="6" t="e">
        <f t="shared" si="15"/>
        <v>#N/A</v>
      </c>
      <c r="D108" s="6" t="e" cm="1">
        <f t="array" ref="D108">_xlfn.IFS(A108&lt;Retirement_Age,C108*Investment_Return,A108&lt;(Retirement_Age+Retirement_Years),C108*Retirement_Investment_Return,A108&gt;=Retirement_Age+Retirement_Years,C108*Post_Retirement_Return)</f>
        <v>#N/A</v>
      </c>
      <c r="E108" s="6" t="e">
        <f t="shared" si="16"/>
        <v>#N/A</v>
      </c>
      <c r="F108" s="6" t="e">
        <f t="shared" si="12"/>
        <v>#N/A</v>
      </c>
      <c r="G108" s="6" t="e">
        <f t="shared" si="13"/>
        <v>#N/A</v>
      </c>
      <c r="H108" s="6" t="e">
        <f t="shared" si="14"/>
        <v>#N/A</v>
      </c>
      <c r="I108" s="6" t="e">
        <f t="shared" si="17"/>
        <v>#N/A</v>
      </c>
      <c r="J108" t="e">
        <f t="shared" si="18"/>
        <v>#N/A</v>
      </c>
    </row>
    <row r="109" spans="1:10" x14ac:dyDescent="0.25">
      <c r="A109" t="e">
        <f>IF(ROWS($A$33:A109)+Current_Age-1&lt;Retirement_Age+Retirement_Years+Years_Before_Closing,ROWS($A$33:A109)+Current_Age-1,NA())</f>
        <v>#N/A</v>
      </c>
      <c r="B109" s="6" t="e" cm="1">
        <f t="array" ref="B109">_xlfn.IFS(A109&lt;Retirement_Age,Current_Income*(1+Inflation_Inome_Increase)^(A109-Current_Age),A109&gt;0,0,A109=NA(),NA())</f>
        <v>#N/A</v>
      </c>
      <c r="C109" s="6" t="e">
        <f t="shared" si="15"/>
        <v>#N/A</v>
      </c>
      <c r="D109" s="6" t="e" cm="1">
        <f t="array" ref="D109">_xlfn.IFS(A109&lt;Retirement_Age,C109*Investment_Return,A109&lt;(Retirement_Age+Retirement_Years),C109*Retirement_Investment_Return,A109&gt;=Retirement_Age+Retirement_Years,C109*Post_Retirement_Return)</f>
        <v>#N/A</v>
      </c>
      <c r="E109" s="6" t="e">
        <f t="shared" si="16"/>
        <v>#N/A</v>
      </c>
      <c r="F109" s="6" t="e">
        <f t="shared" si="12"/>
        <v>#N/A</v>
      </c>
      <c r="G109" s="6" t="e">
        <f t="shared" si="13"/>
        <v>#N/A</v>
      </c>
      <c r="H109" s="6" t="e">
        <f t="shared" si="14"/>
        <v>#N/A</v>
      </c>
      <c r="I109" s="6" t="e">
        <f t="shared" si="17"/>
        <v>#N/A</v>
      </c>
      <c r="J109" t="e">
        <f t="shared" si="18"/>
        <v>#N/A</v>
      </c>
    </row>
    <row r="110" spans="1:10" x14ac:dyDescent="0.25">
      <c r="A110" t="e">
        <f>IF(ROWS($A$33:A110)+Current_Age-1&lt;Retirement_Age+Retirement_Years+Years_Before_Closing,ROWS($A$33:A110)+Current_Age-1,NA())</f>
        <v>#N/A</v>
      </c>
      <c r="B110" s="6" t="e" cm="1">
        <f t="array" ref="B110">_xlfn.IFS(A110&lt;Retirement_Age,Current_Income*(1+Inflation_Inome_Increase)^(A110-Current_Age),A110&gt;0,0,A110=NA(),NA())</f>
        <v>#N/A</v>
      </c>
      <c r="C110" s="6" t="e">
        <f t="shared" si="15"/>
        <v>#N/A</v>
      </c>
      <c r="D110" s="6" t="e" cm="1">
        <f t="array" ref="D110">_xlfn.IFS(A110&lt;Retirement_Age,C110*Investment_Return,A110&lt;(Retirement_Age+Retirement_Years),C110*Retirement_Investment_Return,A110&gt;=Retirement_Age+Retirement_Years,C110*Post_Retirement_Return)</f>
        <v>#N/A</v>
      </c>
      <c r="E110" s="6" t="e">
        <f t="shared" si="16"/>
        <v>#N/A</v>
      </c>
      <c r="F110" s="6" t="e">
        <f t="shared" si="12"/>
        <v>#N/A</v>
      </c>
      <c r="G110" s="6" t="e">
        <f t="shared" si="13"/>
        <v>#N/A</v>
      </c>
      <c r="H110" s="6" t="e">
        <f t="shared" si="14"/>
        <v>#N/A</v>
      </c>
      <c r="I110" s="6" t="e">
        <f t="shared" si="17"/>
        <v>#N/A</v>
      </c>
      <c r="J110" t="e">
        <f t="shared" si="18"/>
        <v>#N/A</v>
      </c>
    </row>
    <row r="111" spans="1:10" x14ac:dyDescent="0.25">
      <c r="A111" t="e">
        <f>IF(ROWS($A$33:A111)+Current_Age-1&lt;Retirement_Age+Retirement_Years+Years_Before_Closing,ROWS($A$33:A111)+Current_Age-1,NA())</f>
        <v>#N/A</v>
      </c>
      <c r="B111" s="6" t="e" cm="1">
        <f t="array" ref="B111">_xlfn.IFS(A111&lt;Retirement_Age,Current_Income*(1+Inflation_Inome_Increase)^(A111-Current_Age),A111&gt;0,0,A111=NA(),NA())</f>
        <v>#N/A</v>
      </c>
      <c r="C111" s="6" t="e">
        <f t="shared" si="15"/>
        <v>#N/A</v>
      </c>
      <c r="D111" s="6" t="e" cm="1">
        <f t="array" ref="D111">_xlfn.IFS(A111&lt;Retirement_Age,C111*Investment_Return,A111&lt;(Retirement_Age+Retirement_Years),C111*Retirement_Investment_Return,A111&gt;=Retirement_Age+Retirement_Years,C111*Post_Retirement_Return)</f>
        <v>#N/A</v>
      </c>
      <c r="E111" s="6" t="e">
        <f t="shared" si="16"/>
        <v>#N/A</v>
      </c>
      <c r="F111" s="6" t="e">
        <f t="shared" si="12"/>
        <v>#N/A</v>
      </c>
      <c r="G111" s="6" t="e">
        <f t="shared" si="13"/>
        <v>#N/A</v>
      </c>
      <c r="H111" s="6" t="e">
        <f t="shared" si="14"/>
        <v>#N/A</v>
      </c>
      <c r="I111" s="6" t="e">
        <f t="shared" si="17"/>
        <v>#N/A</v>
      </c>
      <c r="J111" t="e">
        <f t="shared" si="18"/>
        <v>#N/A</v>
      </c>
    </row>
    <row r="112" spans="1:10" x14ac:dyDescent="0.25">
      <c r="A112" t="e">
        <f>IF(ROWS($A$33:A112)+Current_Age-1&lt;Retirement_Age+Retirement_Years+Years_Before_Closing,ROWS($A$33:A112)+Current_Age-1,NA())</f>
        <v>#N/A</v>
      </c>
      <c r="B112" s="6" t="e" cm="1">
        <f t="array" ref="B112">_xlfn.IFS(A112&lt;Retirement_Age,Current_Income*(1+Inflation_Inome_Increase)^(A112-Current_Age),A112&gt;0,0,A112=NA(),NA())</f>
        <v>#N/A</v>
      </c>
      <c r="C112" s="6" t="e">
        <f t="shared" si="15"/>
        <v>#N/A</v>
      </c>
      <c r="D112" s="6" t="e" cm="1">
        <f t="array" ref="D112">_xlfn.IFS(A112&lt;Retirement_Age,C112*Investment_Return,A112&lt;(Retirement_Age+Retirement_Years),C112*Retirement_Investment_Return,A112&gt;=Retirement_Age+Retirement_Years,C112*Post_Retirement_Return)</f>
        <v>#N/A</v>
      </c>
      <c r="E112" s="6" t="e">
        <f t="shared" si="16"/>
        <v>#N/A</v>
      </c>
      <c r="F112" s="6" t="e">
        <f t="shared" si="12"/>
        <v>#N/A</v>
      </c>
      <c r="G112" s="6" t="e">
        <f t="shared" si="13"/>
        <v>#N/A</v>
      </c>
      <c r="H112" s="6" t="e">
        <f t="shared" si="14"/>
        <v>#N/A</v>
      </c>
      <c r="I112" s="6" t="e">
        <f t="shared" si="17"/>
        <v>#N/A</v>
      </c>
      <c r="J112" t="e">
        <f t="shared" si="18"/>
        <v>#N/A</v>
      </c>
    </row>
    <row r="113" spans="1:10" x14ac:dyDescent="0.25">
      <c r="A113" t="e">
        <f>IF(ROWS($A$33:A113)+Current_Age-1&lt;Retirement_Age+Retirement_Years+Years_Before_Closing,ROWS($A$33:A113)+Current_Age-1,NA())</f>
        <v>#N/A</v>
      </c>
      <c r="B113" s="6" t="e" cm="1">
        <f t="array" ref="B113">_xlfn.IFS(A113&lt;Retirement_Age,Current_Income*(1+Inflation_Inome_Increase)^(A113-Current_Age),A113&gt;0,0,A113=NA(),NA())</f>
        <v>#N/A</v>
      </c>
      <c r="C113" s="6" t="e">
        <f t="shared" si="15"/>
        <v>#N/A</v>
      </c>
      <c r="D113" s="6" t="e" cm="1">
        <f t="array" ref="D113">_xlfn.IFS(A113&lt;Retirement_Age,C113*Investment_Return,A113&lt;(Retirement_Age+Retirement_Years),C113*Retirement_Investment_Return,A113&gt;=Retirement_Age+Retirement_Years,C113*Post_Retirement_Return)</f>
        <v>#N/A</v>
      </c>
      <c r="E113" s="6" t="e">
        <f t="shared" si="16"/>
        <v>#N/A</v>
      </c>
      <c r="F113" s="6" t="e">
        <f t="shared" si="12"/>
        <v>#N/A</v>
      </c>
      <c r="G113" s="6" t="e">
        <f t="shared" si="13"/>
        <v>#N/A</v>
      </c>
      <c r="H113" s="6" t="e">
        <f t="shared" si="14"/>
        <v>#N/A</v>
      </c>
      <c r="I113" s="6" t="e">
        <f t="shared" si="17"/>
        <v>#N/A</v>
      </c>
      <c r="J113" t="e">
        <f t="shared" si="18"/>
        <v>#N/A</v>
      </c>
    </row>
    <row r="114" spans="1:10" x14ac:dyDescent="0.25">
      <c r="A114" t="e">
        <f>IF(ROWS($A$33:A114)+Current_Age-1&lt;Retirement_Age+Retirement_Years+Years_Before_Closing,ROWS($A$33:A114)+Current_Age-1,NA())</f>
        <v>#N/A</v>
      </c>
      <c r="B114" s="6" t="e" cm="1">
        <f t="array" ref="B114">_xlfn.IFS(A114&lt;Retirement_Age,Current_Income*(1+Inflation_Inome_Increase)^(A114-Current_Age),A114&gt;0,0,A114=NA(),NA())</f>
        <v>#N/A</v>
      </c>
      <c r="C114" s="6" t="e">
        <f t="shared" si="15"/>
        <v>#N/A</v>
      </c>
      <c r="D114" s="6" t="e" cm="1">
        <f t="array" ref="D114">_xlfn.IFS(A114&lt;Retirement_Age,C114*Investment_Return,A114&lt;(Retirement_Age+Retirement_Years),C114*Retirement_Investment_Return,A114&gt;=Retirement_Age+Retirement_Years,C114*Post_Retirement_Return)</f>
        <v>#N/A</v>
      </c>
      <c r="E114" s="6" t="e">
        <f t="shared" si="16"/>
        <v>#N/A</v>
      </c>
      <c r="F114" s="6" t="e">
        <f t="shared" si="12"/>
        <v>#N/A</v>
      </c>
      <c r="G114" s="6" t="e">
        <f t="shared" si="13"/>
        <v>#N/A</v>
      </c>
      <c r="H114" s="6" t="e">
        <f t="shared" si="14"/>
        <v>#N/A</v>
      </c>
      <c r="I114" s="6" t="e">
        <f t="shared" si="17"/>
        <v>#N/A</v>
      </c>
      <c r="J114" t="e">
        <f t="shared" si="18"/>
        <v>#N/A</v>
      </c>
    </row>
    <row r="115" spans="1:10" x14ac:dyDescent="0.25">
      <c r="A115" t="e">
        <f>IF(ROWS($A$33:A115)+Current_Age-1&lt;Retirement_Age+Retirement_Years+Years_Before_Closing,ROWS($A$33:A115)+Current_Age-1,NA())</f>
        <v>#N/A</v>
      </c>
      <c r="B115" s="6" t="e" cm="1">
        <f t="array" ref="B115">_xlfn.IFS(A115&lt;Retirement_Age,Current_Income*(1+Inflation_Inome_Increase)^(A115-Current_Age),A115&gt;0,0,A115=NA(),NA())</f>
        <v>#N/A</v>
      </c>
      <c r="C115" s="6" t="e">
        <f t="shared" si="15"/>
        <v>#N/A</v>
      </c>
      <c r="D115" s="6" t="e" cm="1">
        <f t="array" ref="D115">_xlfn.IFS(A115&lt;Retirement_Age,C115*Investment_Return,A115&lt;(Retirement_Age+Retirement_Years),C115*Retirement_Investment_Return,A115&gt;=Retirement_Age+Retirement_Years,C115*Post_Retirement_Return)</f>
        <v>#N/A</v>
      </c>
      <c r="E115" s="6" t="e">
        <f t="shared" si="16"/>
        <v>#N/A</v>
      </c>
      <c r="F115" s="6" t="e">
        <f t="shared" si="12"/>
        <v>#N/A</v>
      </c>
      <c r="G115" s="6" t="e">
        <f t="shared" si="13"/>
        <v>#N/A</v>
      </c>
      <c r="H115" s="6" t="e">
        <f t="shared" si="14"/>
        <v>#N/A</v>
      </c>
      <c r="I115" s="6" t="e">
        <f t="shared" si="17"/>
        <v>#N/A</v>
      </c>
      <c r="J115" t="e">
        <f t="shared" si="18"/>
        <v>#N/A</v>
      </c>
    </row>
    <row r="116" spans="1:10" x14ac:dyDescent="0.25">
      <c r="A116" t="e">
        <f>IF(ROWS($A$33:A116)+Current_Age-1&lt;Retirement_Age+Retirement_Years+Years_Before_Closing,ROWS($A$33:A116)+Current_Age-1,NA())</f>
        <v>#N/A</v>
      </c>
      <c r="B116" s="6" t="e" cm="1">
        <f t="array" ref="B116">_xlfn.IFS(A116&lt;Retirement_Age,Current_Income*(1+Inflation_Inome_Increase)^(A116-Current_Age),A116&gt;0,0,A116=NA(),NA())</f>
        <v>#N/A</v>
      </c>
      <c r="C116" s="6" t="e">
        <f t="shared" si="15"/>
        <v>#N/A</v>
      </c>
      <c r="D116" s="6" t="e" cm="1">
        <f t="array" ref="D116">_xlfn.IFS(A116&lt;Retirement_Age,C116*Investment_Return,A116&lt;(Retirement_Age+Retirement_Years),C116*Retirement_Investment_Return,A116&gt;=Retirement_Age+Retirement_Years,C116*Post_Retirement_Return)</f>
        <v>#N/A</v>
      </c>
      <c r="E116" s="6" t="e">
        <f t="shared" si="16"/>
        <v>#N/A</v>
      </c>
      <c r="F116" s="6" t="e">
        <f t="shared" si="12"/>
        <v>#N/A</v>
      </c>
      <c r="G116" s="6" t="e">
        <f t="shared" si="13"/>
        <v>#N/A</v>
      </c>
      <c r="H116" s="6" t="e">
        <f t="shared" si="14"/>
        <v>#N/A</v>
      </c>
      <c r="I116" s="6" t="e">
        <f t="shared" si="17"/>
        <v>#N/A</v>
      </c>
      <c r="J116" t="e">
        <f t="shared" si="18"/>
        <v>#N/A</v>
      </c>
    </row>
    <row r="117" spans="1:10" x14ac:dyDescent="0.25">
      <c r="A117" t="e">
        <f>IF(ROWS($A$33:A117)+Current_Age-1&lt;Retirement_Age+Retirement_Years+Years_Before_Closing,ROWS($A$33:A117)+Current_Age-1,NA())</f>
        <v>#N/A</v>
      </c>
      <c r="B117" s="6" t="e" cm="1">
        <f t="array" ref="B117">_xlfn.IFS(A117&lt;Retirement_Age,Current_Income*(1+Inflation_Inome_Increase)^(A117-Current_Age),A117&gt;0,0,A117=NA(),NA())</f>
        <v>#N/A</v>
      </c>
      <c r="C117" s="6" t="e">
        <f t="shared" si="15"/>
        <v>#N/A</v>
      </c>
      <c r="D117" s="6" t="e" cm="1">
        <f t="array" ref="D117">_xlfn.IFS(A117&lt;Retirement_Age,C117*Investment_Return,A117&lt;(Retirement_Age+Retirement_Years),C117*Retirement_Investment_Return,A117&gt;=Retirement_Age+Retirement_Years,C117*Post_Retirement_Return)</f>
        <v>#N/A</v>
      </c>
      <c r="E117" s="6" t="e">
        <f t="shared" si="16"/>
        <v>#N/A</v>
      </c>
      <c r="F117" s="6" t="e">
        <f t="shared" si="12"/>
        <v>#N/A</v>
      </c>
      <c r="G117" s="6" t="e">
        <f t="shared" si="13"/>
        <v>#N/A</v>
      </c>
      <c r="H117" s="6" t="e">
        <f t="shared" si="14"/>
        <v>#N/A</v>
      </c>
      <c r="I117" s="6" t="e">
        <f t="shared" si="17"/>
        <v>#N/A</v>
      </c>
      <c r="J117" t="e">
        <f t="shared" si="18"/>
        <v>#N/A</v>
      </c>
    </row>
    <row r="118" spans="1:10" x14ac:dyDescent="0.25">
      <c r="A118" t="e">
        <f>IF(ROWS($A$33:A118)+Current_Age-1&lt;Retirement_Age+Retirement_Years+Years_Before_Closing,ROWS($A$33:A118)+Current_Age-1,NA())</f>
        <v>#N/A</v>
      </c>
      <c r="B118" s="6" t="e" cm="1">
        <f t="array" ref="B118">_xlfn.IFS(A118&lt;Retirement_Age,Current_Income*(1+Inflation_Inome_Increase)^(A118-Current_Age),A118&gt;0,0,A118=NA(),NA())</f>
        <v>#N/A</v>
      </c>
      <c r="C118" s="6" t="e">
        <f t="shared" si="15"/>
        <v>#N/A</v>
      </c>
      <c r="D118" s="6" t="e" cm="1">
        <f t="array" ref="D118">_xlfn.IFS(A118&lt;Retirement_Age,C118*Investment_Return,A118&lt;(Retirement_Age+Retirement_Years),C118*Retirement_Investment_Return,A118&gt;=Retirement_Age+Retirement_Years,C118*Post_Retirement_Return)</f>
        <v>#N/A</v>
      </c>
      <c r="E118" s="6" t="e">
        <f t="shared" si="16"/>
        <v>#N/A</v>
      </c>
      <c r="F118" s="6" t="e">
        <f t="shared" si="12"/>
        <v>#N/A</v>
      </c>
      <c r="G118" s="6" t="e">
        <f t="shared" si="13"/>
        <v>#N/A</v>
      </c>
      <c r="H118" s="6" t="e">
        <f t="shared" si="14"/>
        <v>#N/A</v>
      </c>
      <c r="I118" s="6" t="e">
        <f t="shared" si="17"/>
        <v>#N/A</v>
      </c>
      <c r="J118" t="e">
        <f t="shared" si="18"/>
        <v>#N/A</v>
      </c>
    </row>
    <row r="119" spans="1:10" x14ac:dyDescent="0.25">
      <c r="A119" t="e">
        <f>IF(ROWS($A$33:A119)+Current_Age-1&lt;Retirement_Age+Retirement_Years+Years_Before_Closing,ROWS($A$33:A119)+Current_Age-1,NA())</f>
        <v>#N/A</v>
      </c>
      <c r="B119" s="6" t="e" cm="1">
        <f t="array" ref="B119">_xlfn.IFS(A119&lt;Retirement_Age,Current_Income*(1+Inflation_Inome_Increase)^(A119-Current_Age),A119&gt;0,0,A119=NA(),NA())</f>
        <v>#N/A</v>
      </c>
      <c r="C119" s="6" t="e">
        <f t="shared" si="15"/>
        <v>#N/A</v>
      </c>
      <c r="D119" s="6" t="e" cm="1">
        <f t="array" ref="D119">_xlfn.IFS(A119&lt;Retirement_Age,C119*Investment_Return,A119&lt;(Retirement_Age+Retirement_Years),C119*Retirement_Investment_Return,A119&gt;=Retirement_Age+Retirement_Years,C119*Post_Retirement_Return)</f>
        <v>#N/A</v>
      </c>
      <c r="E119" s="6" t="e">
        <f t="shared" si="16"/>
        <v>#N/A</v>
      </c>
      <c r="F119" s="6" t="e">
        <f t="shared" si="12"/>
        <v>#N/A</v>
      </c>
      <c r="G119" s="6" t="e">
        <f t="shared" si="13"/>
        <v>#N/A</v>
      </c>
      <c r="H119" s="6" t="e">
        <f t="shared" si="14"/>
        <v>#N/A</v>
      </c>
      <c r="I119" s="6" t="e">
        <f t="shared" si="17"/>
        <v>#N/A</v>
      </c>
      <c r="J119" t="e">
        <f t="shared" si="18"/>
        <v>#N/A</v>
      </c>
    </row>
    <row r="120" spans="1:10" x14ac:dyDescent="0.25">
      <c r="A120" t="e">
        <f>IF(ROWS($A$33:A120)+Current_Age-1&lt;Retirement_Age+Retirement_Years+Years_Before_Closing,ROWS($A$33:A120)+Current_Age-1,NA())</f>
        <v>#N/A</v>
      </c>
      <c r="B120" s="6" t="e" cm="1">
        <f t="array" ref="B120">_xlfn.IFS(A120&lt;Retirement_Age,Current_Income*(1+Inflation_Inome_Increase)^(A120-Current_Age),A120&gt;0,0,A120=NA(),NA())</f>
        <v>#N/A</v>
      </c>
      <c r="C120" s="6" t="e">
        <f t="shared" si="15"/>
        <v>#N/A</v>
      </c>
      <c r="D120" s="6" t="e" cm="1">
        <f t="array" ref="D120">_xlfn.IFS(A120&lt;Retirement_Age,C120*Investment_Return,A120&lt;(Retirement_Age+Retirement_Years),C120*Retirement_Investment_Return,A120&gt;=Retirement_Age+Retirement_Years,C120*Post_Retirement_Return)</f>
        <v>#N/A</v>
      </c>
      <c r="E120" s="6" t="e">
        <f t="shared" si="16"/>
        <v>#N/A</v>
      </c>
      <c r="F120" s="6" t="e">
        <f t="shared" si="12"/>
        <v>#N/A</v>
      </c>
      <c r="G120" s="6" t="e">
        <f t="shared" si="13"/>
        <v>#N/A</v>
      </c>
      <c r="H120" s="6" t="e">
        <f t="shared" si="14"/>
        <v>#N/A</v>
      </c>
      <c r="I120" s="6" t="e">
        <f t="shared" si="17"/>
        <v>#N/A</v>
      </c>
      <c r="J120" t="e">
        <f t="shared" si="18"/>
        <v>#N/A</v>
      </c>
    </row>
    <row r="121" spans="1:10" x14ac:dyDescent="0.25">
      <c r="A121" t="e">
        <f>IF(ROWS($A$33:A121)+Current_Age-1&lt;Retirement_Age+Retirement_Years+Years_Before_Closing,ROWS($A$33:A121)+Current_Age-1,NA())</f>
        <v>#N/A</v>
      </c>
      <c r="B121" s="6" t="e" cm="1">
        <f t="array" ref="B121">_xlfn.IFS(A121&lt;Retirement_Age,Current_Income*(1+Inflation_Inome_Increase)^(A121-Current_Age),A121&gt;0,0,A121=NA(),NA())</f>
        <v>#N/A</v>
      </c>
      <c r="C121" s="6" t="e">
        <f t="shared" si="15"/>
        <v>#N/A</v>
      </c>
      <c r="D121" s="6" t="e" cm="1">
        <f t="array" ref="D121">_xlfn.IFS(A121&lt;Retirement_Age,C121*Investment_Return,A121&lt;(Retirement_Age+Retirement_Years),C121*Retirement_Investment_Return,A121&gt;=Retirement_Age+Retirement_Years,C121*Post_Retirement_Return)</f>
        <v>#N/A</v>
      </c>
      <c r="E121" s="6" t="e">
        <f t="shared" si="16"/>
        <v>#N/A</v>
      </c>
      <c r="F121" s="6" t="e">
        <f t="shared" si="12"/>
        <v>#N/A</v>
      </c>
      <c r="G121" s="6" t="e">
        <f t="shared" si="13"/>
        <v>#N/A</v>
      </c>
      <c r="H121" s="6" t="e">
        <f t="shared" si="14"/>
        <v>#N/A</v>
      </c>
      <c r="I121" s="6" t="e">
        <f t="shared" si="17"/>
        <v>#N/A</v>
      </c>
      <c r="J121" t="e">
        <f t="shared" si="18"/>
        <v>#N/A</v>
      </c>
    </row>
    <row r="122" spans="1:10" x14ac:dyDescent="0.25">
      <c r="A122" t="e">
        <f>IF(ROWS($A$33:A122)+Current_Age-1&lt;Retirement_Age+Retirement_Years+Years_Before_Closing,ROWS($A$33:A122)+Current_Age-1,NA())</f>
        <v>#N/A</v>
      </c>
      <c r="B122" s="6" t="e" cm="1">
        <f t="array" ref="B122">_xlfn.IFS(A122&lt;Retirement_Age,Current_Income*(1+Inflation_Inome_Increase)^(A122-Current_Age),A122&gt;0,0,A122=NA(),NA())</f>
        <v>#N/A</v>
      </c>
      <c r="C122" s="6" t="e">
        <f t="shared" si="15"/>
        <v>#N/A</v>
      </c>
      <c r="D122" s="6" t="e" cm="1">
        <f t="array" ref="D122">_xlfn.IFS(A122&lt;Retirement_Age,C122*Investment_Return,A122&lt;(Retirement_Age+Retirement_Years),C122*Retirement_Investment_Return,A122&gt;=Retirement_Age+Retirement_Years,C122*Post_Retirement_Return)</f>
        <v>#N/A</v>
      </c>
      <c r="E122" s="6" t="e">
        <f t="shared" si="16"/>
        <v>#N/A</v>
      </c>
      <c r="F122" s="6" t="e">
        <f t="shared" si="12"/>
        <v>#N/A</v>
      </c>
      <c r="G122" s="6" t="e">
        <f t="shared" si="13"/>
        <v>#N/A</v>
      </c>
      <c r="H122" s="6" t="e">
        <f t="shared" si="14"/>
        <v>#N/A</v>
      </c>
      <c r="I122" s="6" t="e">
        <f t="shared" si="17"/>
        <v>#N/A</v>
      </c>
      <c r="J122" t="e">
        <f t="shared" si="18"/>
        <v>#N/A</v>
      </c>
    </row>
    <row r="123" spans="1:10" x14ac:dyDescent="0.25">
      <c r="A123" t="e">
        <f>IF(ROWS($A$33:A123)+Current_Age-1&lt;Retirement_Age+Retirement_Years+Years_Before_Closing,ROWS($A$33:A123)+Current_Age-1,NA())</f>
        <v>#N/A</v>
      </c>
      <c r="B123" s="6" t="e" cm="1">
        <f t="array" ref="B123">_xlfn.IFS(A123&lt;Retirement_Age,Current_Income*(1+Inflation_Inome_Increase)^(A123-Current_Age),A123&gt;0,0,A123=NA(),NA())</f>
        <v>#N/A</v>
      </c>
      <c r="C123" s="6" t="e">
        <f t="shared" si="15"/>
        <v>#N/A</v>
      </c>
      <c r="D123" s="6" t="e" cm="1">
        <f t="array" ref="D123">_xlfn.IFS(A123&lt;Retirement_Age,C123*Investment_Return,A123&lt;(Retirement_Age+Retirement_Years),C123*Retirement_Investment_Return,A123&gt;=Retirement_Age+Retirement_Years,C123*Post_Retirement_Return)</f>
        <v>#N/A</v>
      </c>
      <c r="E123" s="6" t="e">
        <f t="shared" si="16"/>
        <v>#N/A</v>
      </c>
      <c r="F123" s="6" t="e">
        <f t="shared" si="12"/>
        <v>#N/A</v>
      </c>
      <c r="G123" s="6" t="e">
        <f t="shared" si="13"/>
        <v>#N/A</v>
      </c>
      <c r="H123" s="6" t="e">
        <f t="shared" si="14"/>
        <v>#N/A</v>
      </c>
      <c r="I123" s="6" t="e">
        <f t="shared" si="17"/>
        <v>#N/A</v>
      </c>
      <c r="J123" t="e">
        <f t="shared" si="18"/>
        <v>#N/A</v>
      </c>
    </row>
    <row r="124" spans="1:10" x14ac:dyDescent="0.25">
      <c r="A124" t="e">
        <f>IF(ROWS($A$33:A124)+Current_Age-1&lt;Retirement_Age+Retirement_Years+Years_Before_Closing,ROWS($A$33:A124)+Current_Age-1,NA())</f>
        <v>#N/A</v>
      </c>
      <c r="B124" s="6" t="e" cm="1">
        <f t="array" ref="B124">_xlfn.IFS(A124&lt;Retirement_Age,Current_Income*(1+Inflation_Inome_Increase)^(A124-Current_Age),A124&gt;0,0,A124=NA(),NA())</f>
        <v>#N/A</v>
      </c>
      <c r="C124" s="6" t="e">
        <f t="shared" si="15"/>
        <v>#N/A</v>
      </c>
      <c r="D124" s="6" t="e" cm="1">
        <f t="array" ref="D124">_xlfn.IFS(A124&lt;Retirement_Age,C124*Investment_Return,A124&lt;(Retirement_Age+Retirement_Years),C124*Retirement_Investment_Return,A124&gt;=Retirement_Age+Retirement_Years,C124*Post_Retirement_Return)</f>
        <v>#N/A</v>
      </c>
      <c r="E124" s="6" t="e">
        <f t="shared" si="16"/>
        <v>#N/A</v>
      </c>
      <c r="F124" s="6" t="e">
        <f t="shared" si="12"/>
        <v>#N/A</v>
      </c>
      <c r="G124" s="6" t="e">
        <f t="shared" si="13"/>
        <v>#N/A</v>
      </c>
      <c r="H124" s="6" t="e">
        <f t="shared" si="14"/>
        <v>#N/A</v>
      </c>
      <c r="I124" s="6" t="e">
        <f t="shared" si="17"/>
        <v>#N/A</v>
      </c>
      <c r="J124" t="e">
        <f t="shared" si="18"/>
        <v>#N/A</v>
      </c>
    </row>
    <row r="125" spans="1:10" x14ac:dyDescent="0.25">
      <c r="A125" t="e">
        <f>IF(ROWS($A$33:A125)+Current_Age-1&lt;Retirement_Age+Retirement_Years+Years_Before_Closing,ROWS($A$33:A125)+Current_Age-1,NA())</f>
        <v>#N/A</v>
      </c>
      <c r="B125" s="6" t="e" cm="1">
        <f t="array" ref="B125">_xlfn.IFS(A125&lt;Retirement_Age,Current_Income*(1+Inflation_Inome_Increase)^(A125-Current_Age),A125&gt;0,0,A125=NA(),NA())</f>
        <v>#N/A</v>
      </c>
      <c r="C125" s="6" t="e">
        <f t="shared" si="15"/>
        <v>#N/A</v>
      </c>
      <c r="D125" s="6" t="e" cm="1">
        <f t="array" ref="D125">_xlfn.IFS(A125&lt;Retirement_Age,C125*Investment_Return,A125&lt;(Retirement_Age+Retirement_Years),C125*Retirement_Investment_Return,A125&gt;=Retirement_Age+Retirement_Years,C125*Post_Retirement_Return)</f>
        <v>#N/A</v>
      </c>
      <c r="E125" s="6" t="e">
        <f t="shared" si="16"/>
        <v>#N/A</v>
      </c>
      <c r="F125" s="6" t="e">
        <f t="shared" si="12"/>
        <v>#N/A</v>
      </c>
      <c r="G125" s="6" t="e">
        <f t="shared" si="13"/>
        <v>#N/A</v>
      </c>
      <c r="H125" s="6" t="e">
        <f t="shared" si="14"/>
        <v>#N/A</v>
      </c>
      <c r="I125" s="6" t="e">
        <f t="shared" si="17"/>
        <v>#N/A</v>
      </c>
      <c r="J125" t="e">
        <f t="shared" si="18"/>
        <v>#N/A</v>
      </c>
    </row>
    <row r="126" spans="1:10" x14ac:dyDescent="0.25">
      <c r="A126" t="e">
        <f>IF(ROWS($A$33:A126)+Current_Age-1&lt;Retirement_Age+Retirement_Years+Years_Before_Closing,ROWS($A$33:A126)+Current_Age-1,NA())</f>
        <v>#N/A</v>
      </c>
      <c r="B126" s="6" t="e" cm="1">
        <f t="array" ref="B126">_xlfn.IFS(A126&lt;Retirement_Age,Current_Income*(1+Inflation_Inome_Increase)^(A126-Current_Age),A126&gt;0,0,A126=NA(),NA())</f>
        <v>#N/A</v>
      </c>
      <c r="C126" s="6" t="e">
        <f t="shared" si="15"/>
        <v>#N/A</v>
      </c>
      <c r="D126" s="6" t="e" cm="1">
        <f t="array" ref="D126">_xlfn.IFS(A126&lt;Retirement_Age,C126*Investment_Return,A126&lt;(Retirement_Age+Retirement_Years),C126*Retirement_Investment_Return,A126&gt;=Retirement_Age+Retirement_Years,C126*Post_Retirement_Return)</f>
        <v>#N/A</v>
      </c>
      <c r="E126" s="6" t="e">
        <f t="shared" si="16"/>
        <v>#N/A</v>
      </c>
      <c r="F126" s="6" t="e">
        <f t="shared" si="12"/>
        <v>#N/A</v>
      </c>
      <c r="G126" s="6" t="e">
        <f t="shared" si="13"/>
        <v>#N/A</v>
      </c>
      <c r="H126" s="6" t="e">
        <f t="shared" si="14"/>
        <v>#N/A</v>
      </c>
      <c r="I126" s="6" t="e">
        <f t="shared" si="17"/>
        <v>#N/A</v>
      </c>
      <c r="J126" t="e">
        <f t="shared" si="18"/>
        <v>#N/A</v>
      </c>
    </row>
    <row r="127" spans="1:10" x14ac:dyDescent="0.25">
      <c r="A127" t="e">
        <f>IF(ROWS($A$33:A127)+Current_Age-1&lt;Retirement_Age+Retirement_Years+Years_Before_Closing,ROWS($A$33:A127)+Current_Age-1,NA())</f>
        <v>#N/A</v>
      </c>
      <c r="B127" s="6" t="e" cm="1">
        <f t="array" ref="B127">_xlfn.IFS(A127&lt;Retirement_Age,Current_Income*(1+Inflation_Inome_Increase)^(A127-Current_Age),A127&gt;0,0,A127=NA(),NA())</f>
        <v>#N/A</v>
      </c>
      <c r="C127" s="6" t="e">
        <f t="shared" si="15"/>
        <v>#N/A</v>
      </c>
      <c r="D127" s="6" t="e" cm="1">
        <f t="array" ref="D127">_xlfn.IFS(A127&lt;Retirement_Age,C127*Investment_Return,A127&lt;(Retirement_Age+Retirement_Years),C127*Retirement_Investment_Return,A127&gt;=Retirement_Age+Retirement_Years,C127*Post_Retirement_Return)</f>
        <v>#N/A</v>
      </c>
      <c r="E127" s="6" t="e">
        <f t="shared" si="16"/>
        <v>#N/A</v>
      </c>
      <c r="F127" s="6" t="e">
        <f t="shared" si="12"/>
        <v>#N/A</v>
      </c>
      <c r="G127" s="6" t="e">
        <f t="shared" si="13"/>
        <v>#N/A</v>
      </c>
      <c r="H127" s="6" t="e">
        <f t="shared" si="14"/>
        <v>#N/A</v>
      </c>
      <c r="I127" s="6" t="e">
        <f t="shared" si="17"/>
        <v>#N/A</v>
      </c>
      <c r="J127" t="e">
        <f t="shared" si="18"/>
        <v>#N/A</v>
      </c>
    </row>
    <row r="128" spans="1:10" x14ac:dyDescent="0.25">
      <c r="A128" t="e">
        <f>IF(ROWS($A$33:A128)+Current_Age-1&lt;Retirement_Age+Retirement_Years+Years_Before_Closing,ROWS($A$33:A128)+Current_Age-1,NA())</f>
        <v>#N/A</v>
      </c>
      <c r="B128" s="6" t="e" cm="1">
        <f t="array" ref="B128">_xlfn.IFS(A128&lt;Retirement_Age,Current_Income*(1+Inflation_Inome_Increase)^(A128-Current_Age),A128&gt;0,0,A128=NA(),NA())</f>
        <v>#N/A</v>
      </c>
      <c r="C128" s="6" t="e">
        <f t="shared" si="15"/>
        <v>#N/A</v>
      </c>
      <c r="D128" s="6" t="e" cm="1">
        <f t="array" ref="D128">_xlfn.IFS(A128&lt;Retirement_Age,C128*Investment_Return,A128&lt;(Retirement_Age+Retirement_Years),C128*Retirement_Investment_Return,A128&gt;=Retirement_Age+Retirement_Years,C128*Post_Retirement_Return)</f>
        <v>#N/A</v>
      </c>
      <c r="E128" s="6" t="e">
        <f t="shared" si="16"/>
        <v>#N/A</v>
      </c>
      <c r="F128" s="6" t="e">
        <f t="shared" si="12"/>
        <v>#N/A</v>
      </c>
      <c r="G128" s="6" t="e">
        <f t="shared" si="13"/>
        <v>#N/A</v>
      </c>
      <c r="H128" s="6" t="e">
        <f t="shared" si="14"/>
        <v>#N/A</v>
      </c>
      <c r="I128" s="6" t="e">
        <f t="shared" si="17"/>
        <v>#N/A</v>
      </c>
      <c r="J128" t="e">
        <f t="shared" si="18"/>
        <v>#N/A</v>
      </c>
    </row>
    <row r="129" spans="1:10" x14ac:dyDescent="0.25">
      <c r="A129" t="e">
        <f>IF(ROWS($A$33:A129)+Current_Age-1&lt;Retirement_Age+Retirement_Years+Years_Before_Closing,ROWS($A$33:A129)+Current_Age-1,NA())</f>
        <v>#N/A</v>
      </c>
      <c r="B129" s="6" t="e" cm="1">
        <f t="array" ref="B129">_xlfn.IFS(A129&lt;Retirement_Age,Current_Income*(1+Inflation_Inome_Increase)^(A129-Current_Age),A129&gt;0,0,A129=NA(),NA())</f>
        <v>#N/A</v>
      </c>
      <c r="C129" s="6" t="e">
        <f t="shared" si="15"/>
        <v>#N/A</v>
      </c>
      <c r="D129" s="6" t="e" cm="1">
        <f t="array" ref="D129">_xlfn.IFS(A129&lt;Retirement_Age,C129*Investment_Return,A129&lt;(Retirement_Age+Retirement_Years),C129*Retirement_Investment_Return,A129&gt;=Retirement_Age+Retirement_Years,C129*Post_Retirement_Return)</f>
        <v>#N/A</v>
      </c>
      <c r="E129" s="6" t="e">
        <f t="shared" si="16"/>
        <v>#N/A</v>
      </c>
      <c r="F129" s="6" t="e">
        <f t="shared" ref="F129:F160" si="19">IF(A129&lt;Retirement_Age,0,Current_Income*(1+Inflation_Inome_Increase)^(A129-Current_Age)*Income_Replacement)</f>
        <v>#N/A</v>
      </c>
      <c r="G129" s="6" t="e">
        <f t="shared" ref="G129:G160" si="20">IF(A129&lt;Retirement_Age,0,Pension*(1+Pension_Increase)^(A129-Retirement_Age))</f>
        <v>#N/A</v>
      </c>
      <c r="H129" s="6" t="e">
        <f t="shared" ref="H129:H160" si="21">IF(A129&lt;Retirement_Age,0,F129-G129)</f>
        <v>#N/A</v>
      </c>
      <c r="I129" s="6" t="e">
        <f t="shared" si="17"/>
        <v>#N/A</v>
      </c>
      <c r="J129" t="e">
        <f t="shared" si="18"/>
        <v>#N/A</v>
      </c>
    </row>
    <row r="130" spans="1:10" x14ac:dyDescent="0.25">
      <c r="A130" t="e">
        <f>IF(ROWS($A$33:A130)+Current_Age-1&lt;Retirement_Age+Retirement_Years+Years_Before_Closing,ROWS($A$33:A130)+Current_Age-1,NA())</f>
        <v>#N/A</v>
      </c>
      <c r="B130" s="6" t="e" cm="1">
        <f t="array" ref="B130">_xlfn.IFS(A130&lt;Retirement_Age,Current_Income*(1+Inflation_Inome_Increase)^(A130-Current_Age),A130&gt;0,0,A130=NA(),NA())</f>
        <v>#N/A</v>
      </c>
      <c r="C130" s="6" t="e">
        <f t="shared" ref="C130:C161" si="22">IF(A130&lt;Retirement_Age+Retirement_Years,I129,NA())</f>
        <v>#N/A</v>
      </c>
      <c r="D130" s="6" t="e" cm="1">
        <f t="array" ref="D130">_xlfn.IFS(A130&lt;Retirement_Age,C130*Investment_Return,A130&lt;(Retirement_Age+Retirement_Years),C130*Retirement_Investment_Return,A130&gt;=Retirement_Age+Retirement_Years,C130*Post_Retirement_Return)</f>
        <v>#N/A</v>
      </c>
      <c r="E130" s="6" t="e">
        <f t="shared" ref="E130:E161" si="23">IF(A130&lt;Retirement_Age,Annual_Saving_Amount*(1+Saving_Increase)^(A130-Current_Age),0)</f>
        <v>#N/A</v>
      </c>
      <c r="F130" s="6" t="e">
        <f t="shared" si="19"/>
        <v>#N/A</v>
      </c>
      <c r="G130" s="6" t="e">
        <f t="shared" si="20"/>
        <v>#N/A</v>
      </c>
      <c r="H130" s="6" t="e">
        <f t="shared" si="21"/>
        <v>#N/A</v>
      </c>
      <c r="I130" s="6" t="e">
        <f t="shared" si="17"/>
        <v>#N/A</v>
      </c>
      <c r="J130" t="e">
        <f t="shared" si="18"/>
        <v>#N/A</v>
      </c>
    </row>
    <row r="131" spans="1:10" x14ac:dyDescent="0.25">
      <c r="A131" t="e">
        <f>IF(ROWS($A$33:A131)+Current_Age-1&lt;Retirement_Age+Retirement_Years+Years_Before_Closing,ROWS($A$33:A131)+Current_Age-1,NA())</f>
        <v>#N/A</v>
      </c>
      <c r="B131" s="6" t="e" cm="1">
        <f t="array" ref="B131">_xlfn.IFS(A131&lt;Retirement_Age,Current_Income*(1+Inflation_Inome_Increase)^(A131-Current_Age),A131&gt;0,0,A131=NA(),NA())</f>
        <v>#N/A</v>
      </c>
      <c r="C131" s="6" t="e">
        <f t="shared" si="22"/>
        <v>#N/A</v>
      </c>
      <c r="D131" s="6" t="e" cm="1">
        <f t="array" ref="D131">_xlfn.IFS(A131&lt;Retirement_Age,C131*Investment_Return,A131&lt;(Retirement_Age+Retirement_Years),C131*Retirement_Investment_Return,A131&gt;=Retirement_Age+Retirement_Years,C131*Post_Retirement_Return)</f>
        <v>#N/A</v>
      </c>
      <c r="E131" s="6" t="e">
        <f t="shared" si="23"/>
        <v>#N/A</v>
      </c>
      <c r="F131" s="6" t="e">
        <f t="shared" si="19"/>
        <v>#N/A</v>
      </c>
      <c r="G131" s="6" t="e">
        <f t="shared" si="20"/>
        <v>#N/A</v>
      </c>
      <c r="H131" s="6" t="e">
        <f t="shared" si="21"/>
        <v>#N/A</v>
      </c>
      <c r="I131" s="6" t="e">
        <f t="shared" si="17"/>
        <v>#N/A</v>
      </c>
      <c r="J131" t="e">
        <f t="shared" si="18"/>
        <v>#N/A</v>
      </c>
    </row>
    <row r="132" spans="1:10" x14ac:dyDescent="0.25">
      <c r="A132" t="e">
        <f>IF(ROWS($A$33:A132)+Current_Age-1&lt;Retirement_Age+Retirement_Years+Years_Before_Closing,ROWS($A$33:A132)+Current_Age-1,NA())</f>
        <v>#N/A</v>
      </c>
      <c r="B132" s="6" t="e" cm="1">
        <f t="array" ref="B132">_xlfn.IFS(A132&lt;Retirement_Age,Current_Income*(1+Inflation_Inome_Increase)^(A132-Current_Age),A132&gt;0,0,A132=NA(),NA())</f>
        <v>#N/A</v>
      </c>
      <c r="C132" s="6" t="e">
        <f t="shared" si="22"/>
        <v>#N/A</v>
      </c>
      <c r="D132" s="6" t="e" cm="1">
        <f t="array" ref="D132">_xlfn.IFS(A132&lt;Retirement_Age,C132*Investment_Return,A132&lt;(Retirement_Age+Retirement_Years),C132*Retirement_Investment_Return,A132&gt;=Retirement_Age+Retirement_Years,C132*Post_Retirement_Return)</f>
        <v>#N/A</v>
      </c>
      <c r="E132" s="6" t="e">
        <f t="shared" si="23"/>
        <v>#N/A</v>
      </c>
      <c r="F132" s="6" t="e">
        <f t="shared" si="19"/>
        <v>#N/A</v>
      </c>
      <c r="G132" s="6" t="e">
        <f t="shared" si="20"/>
        <v>#N/A</v>
      </c>
      <c r="H132" s="6" t="e">
        <f t="shared" si="21"/>
        <v>#N/A</v>
      </c>
      <c r="I132" s="6" t="e">
        <f t="shared" si="17"/>
        <v>#N/A</v>
      </c>
      <c r="J132" t="e">
        <f t="shared" si="18"/>
        <v>#N/A</v>
      </c>
    </row>
    <row r="133" spans="1:10" x14ac:dyDescent="0.25">
      <c r="A133" t="e">
        <f>IF(ROWS($A$33:A133)+Current_Age-1&lt;Retirement_Age+Retirement_Years+Years_Before_Closing,ROWS($A$33:A133)+Current_Age-1,NA())</f>
        <v>#N/A</v>
      </c>
      <c r="B133" s="6" t="e" cm="1">
        <f t="array" ref="B133">_xlfn.IFS(A133&lt;Retirement_Age,Current_Income*(1+Inflation_Inome_Increase)^(A133-Current_Age),A133&gt;0,0,A133=NA(),NA())</f>
        <v>#N/A</v>
      </c>
      <c r="C133" s="6" t="e">
        <f t="shared" si="22"/>
        <v>#N/A</v>
      </c>
      <c r="D133" s="6" t="e" cm="1">
        <f t="array" ref="D133">_xlfn.IFS(A133&lt;Retirement_Age,C133*Investment_Return,A133&lt;(Retirement_Age+Retirement_Years),C133*Retirement_Investment_Return,A133&gt;=Retirement_Age+Retirement_Years,C133*Post_Retirement_Return)</f>
        <v>#N/A</v>
      </c>
      <c r="E133" s="6" t="e">
        <f t="shared" si="23"/>
        <v>#N/A</v>
      </c>
      <c r="F133" s="6" t="e">
        <f t="shared" si="19"/>
        <v>#N/A</v>
      </c>
      <c r="G133" s="6" t="e">
        <f t="shared" si="20"/>
        <v>#N/A</v>
      </c>
      <c r="H133" s="6" t="e">
        <f t="shared" si="21"/>
        <v>#N/A</v>
      </c>
      <c r="I133" s="6" t="e">
        <f t="shared" si="17"/>
        <v>#N/A</v>
      </c>
      <c r="J133" t="e">
        <f t="shared" si="18"/>
        <v>#N/A</v>
      </c>
    </row>
    <row r="134" spans="1:10" x14ac:dyDescent="0.25">
      <c r="A134" t="e">
        <f>IF(ROWS($A$33:A134)+Current_Age-1&lt;Retirement_Age+Retirement_Years+Years_Before_Closing,ROWS($A$33:A134)+Current_Age-1,NA())</f>
        <v>#N/A</v>
      </c>
      <c r="B134" s="6" t="e" cm="1">
        <f t="array" ref="B134">_xlfn.IFS(A134&lt;Retirement_Age,Current_Income*(1+Inflation_Inome_Increase)^(A134-Current_Age),A134&gt;0,0,A134=NA(),NA())</f>
        <v>#N/A</v>
      </c>
      <c r="C134" s="6" t="e">
        <f t="shared" si="22"/>
        <v>#N/A</v>
      </c>
      <c r="D134" s="6" t="e" cm="1">
        <f t="array" ref="D134">_xlfn.IFS(A134&lt;Retirement_Age,C134*Investment_Return,A134&lt;(Retirement_Age+Retirement_Years),C134*Retirement_Investment_Return,A134&gt;=Retirement_Age+Retirement_Years,C134*Post_Retirement_Return)</f>
        <v>#N/A</v>
      </c>
      <c r="E134" s="6" t="e">
        <f t="shared" si="23"/>
        <v>#N/A</v>
      </c>
      <c r="F134" s="6" t="e">
        <f t="shared" si="19"/>
        <v>#N/A</v>
      </c>
      <c r="G134" s="6" t="e">
        <f t="shared" si="20"/>
        <v>#N/A</v>
      </c>
      <c r="H134" s="6" t="e">
        <f t="shared" si="21"/>
        <v>#N/A</v>
      </c>
      <c r="I134" s="6" t="e">
        <f t="shared" si="17"/>
        <v>#N/A</v>
      </c>
      <c r="J134" t="e">
        <f t="shared" si="18"/>
        <v>#N/A</v>
      </c>
    </row>
    <row r="135" spans="1:10" x14ac:dyDescent="0.25">
      <c r="A135" t="e">
        <f>IF(ROWS($A$33:A135)+Current_Age-1&lt;Retirement_Age+Retirement_Years+Years_Before_Closing,ROWS($A$33:A135)+Current_Age-1,NA())</f>
        <v>#N/A</v>
      </c>
      <c r="B135" s="6" t="e" cm="1">
        <f t="array" ref="B135">_xlfn.IFS(A135&lt;Retirement_Age,Current_Income*(1+Inflation_Inome_Increase)^(A135-Current_Age),A135&gt;0,0,A135=NA(),NA())</f>
        <v>#N/A</v>
      </c>
      <c r="C135" s="6" t="e">
        <f t="shared" si="22"/>
        <v>#N/A</v>
      </c>
      <c r="D135" s="6" t="e" cm="1">
        <f t="array" ref="D135">_xlfn.IFS(A135&lt;Retirement_Age,C135*Investment_Return,A135&lt;(Retirement_Age+Retirement_Years),C135*Retirement_Investment_Return,A135&gt;=Retirement_Age+Retirement_Years,C135*Post_Retirement_Return)</f>
        <v>#N/A</v>
      </c>
      <c r="E135" s="6" t="e">
        <f t="shared" si="23"/>
        <v>#N/A</v>
      </c>
      <c r="F135" s="6" t="e">
        <f t="shared" si="19"/>
        <v>#N/A</v>
      </c>
      <c r="G135" s="6" t="e">
        <f t="shared" si="20"/>
        <v>#N/A</v>
      </c>
      <c r="H135" s="6" t="e">
        <f t="shared" si="21"/>
        <v>#N/A</v>
      </c>
      <c r="I135" s="6" t="e">
        <f t="shared" si="17"/>
        <v>#N/A</v>
      </c>
      <c r="J135" t="e">
        <f t="shared" si="18"/>
        <v>#N/A</v>
      </c>
    </row>
    <row r="136" spans="1:10" x14ac:dyDescent="0.25">
      <c r="A136" t="e">
        <f>IF(ROWS($A$33:A136)+Current_Age-1&lt;Retirement_Age+Retirement_Years+Years_Before_Closing,ROWS($A$33:A136)+Current_Age-1,NA())</f>
        <v>#N/A</v>
      </c>
      <c r="B136" s="6" t="e" cm="1">
        <f t="array" ref="B136">_xlfn.IFS(A136&lt;Retirement_Age,Current_Income*(1+Inflation_Inome_Increase)^(A136-Current_Age),A136&gt;0,0,A136=NA(),NA())</f>
        <v>#N/A</v>
      </c>
      <c r="C136" s="6" t="e">
        <f t="shared" si="22"/>
        <v>#N/A</v>
      </c>
      <c r="D136" s="6" t="e" cm="1">
        <f t="array" ref="D136">_xlfn.IFS(A136&lt;Retirement_Age,C136*Investment_Return,A136&lt;(Retirement_Age+Retirement_Years),C136*Retirement_Investment_Return,A136&gt;=Retirement_Age+Retirement_Years,C136*Post_Retirement_Return)</f>
        <v>#N/A</v>
      </c>
      <c r="E136" s="6" t="e">
        <f t="shared" si="23"/>
        <v>#N/A</v>
      </c>
      <c r="F136" s="6" t="e">
        <f t="shared" si="19"/>
        <v>#N/A</v>
      </c>
      <c r="G136" s="6" t="e">
        <f t="shared" si="20"/>
        <v>#N/A</v>
      </c>
      <c r="H136" s="6" t="e">
        <f t="shared" si="21"/>
        <v>#N/A</v>
      </c>
      <c r="I136" s="6" t="e">
        <f t="shared" si="17"/>
        <v>#N/A</v>
      </c>
      <c r="J136" t="e">
        <f t="shared" si="18"/>
        <v>#N/A</v>
      </c>
    </row>
    <row r="137" spans="1:10" x14ac:dyDescent="0.25">
      <c r="A137" t="e">
        <f>IF(ROWS($A$33:A137)+Current_Age-1&lt;Retirement_Age+Retirement_Years+Years_Before_Closing,ROWS($A$33:A137)+Current_Age-1,NA())</f>
        <v>#N/A</v>
      </c>
      <c r="B137" s="6" t="e" cm="1">
        <f t="array" ref="B137">_xlfn.IFS(A137&lt;Retirement_Age,Current_Income*(1+Inflation_Inome_Increase)^(A137-Current_Age),A137&gt;0,0,A137=NA(),NA())</f>
        <v>#N/A</v>
      </c>
      <c r="C137" s="6" t="e">
        <f t="shared" si="22"/>
        <v>#N/A</v>
      </c>
      <c r="D137" s="6" t="e" cm="1">
        <f t="array" ref="D137">_xlfn.IFS(A137&lt;Retirement_Age,C137*Investment_Return,A137&lt;(Retirement_Age+Retirement_Years),C137*Retirement_Investment_Return,A137&gt;=Retirement_Age+Retirement_Years,C137*Post_Retirement_Return)</f>
        <v>#N/A</v>
      </c>
      <c r="E137" s="6" t="e">
        <f t="shared" si="23"/>
        <v>#N/A</v>
      </c>
      <c r="F137" s="6" t="e">
        <f t="shared" si="19"/>
        <v>#N/A</v>
      </c>
      <c r="G137" s="6" t="e">
        <f t="shared" si="20"/>
        <v>#N/A</v>
      </c>
      <c r="H137" s="6" t="e">
        <f t="shared" si="21"/>
        <v>#N/A</v>
      </c>
      <c r="I137" s="6" t="e">
        <f t="shared" si="17"/>
        <v>#N/A</v>
      </c>
      <c r="J137" t="e">
        <f t="shared" si="18"/>
        <v>#N/A</v>
      </c>
    </row>
    <row r="138" spans="1:10" x14ac:dyDescent="0.25">
      <c r="A138" t="e">
        <f>IF(ROWS($A$33:A138)+Current_Age-1&lt;Retirement_Age+Retirement_Years+Years_Before_Closing,ROWS($A$33:A138)+Current_Age-1,NA())</f>
        <v>#N/A</v>
      </c>
      <c r="B138" s="6" t="e" cm="1">
        <f t="array" ref="B138">_xlfn.IFS(A138&lt;Retirement_Age,Current_Income*(1+Inflation_Inome_Increase)^(A138-Current_Age),A138&gt;0,0,A138=NA(),NA())</f>
        <v>#N/A</v>
      </c>
      <c r="C138" s="6" t="e">
        <f t="shared" si="22"/>
        <v>#N/A</v>
      </c>
      <c r="D138" s="6" t="e" cm="1">
        <f t="array" ref="D138">_xlfn.IFS(A138&lt;Retirement_Age,C138*Investment_Return,A138&lt;(Retirement_Age+Retirement_Years),C138*Retirement_Investment_Return,A138&gt;=Retirement_Age+Retirement_Years,C138*Post_Retirement_Return)</f>
        <v>#N/A</v>
      </c>
      <c r="E138" s="6" t="e">
        <f t="shared" si="23"/>
        <v>#N/A</v>
      </c>
      <c r="F138" s="6" t="e">
        <f t="shared" si="19"/>
        <v>#N/A</v>
      </c>
      <c r="G138" s="6" t="e">
        <f t="shared" si="20"/>
        <v>#N/A</v>
      </c>
      <c r="H138" s="6" t="e">
        <f t="shared" si="21"/>
        <v>#N/A</v>
      </c>
      <c r="I138" s="6" t="e">
        <f t="shared" si="17"/>
        <v>#N/A</v>
      </c>
      <c r="J138" t="e">
        <f t="shared" si="18"/>
        <v>#N/A</v>
      </c>
    </row>
    <row r="139" spans="1:10" x14ac:dyDescent="0.25">
      <c r="A139" t="e">
        <f>IF(ROWS($A$33:A139)+Current_Age-1&lt;Retirement_Age+Retirement_Years+Years_Before_Closing,ROWS($A$33:A139)+Current_Age-1,NA())</f>
        <v>#N/A</v>
      </c>
      <c r="B139" s="6" t="e" cm="1">
        <f t="array" ref="B139">_xlfn.IFS(A139&lt;Retirement_Age,Current_Income*(1+Inflation_Inome_Increase)^(A139-Current_Age),A139&gt;0,0,A139=NA(),NA())</f>
        <v>#N/A</v>
      </c>
      <c r="C139" s="6" t="e">
        <f t="shared" si="22"/>
        <v>#N/A</v>
      </c>
      <c r="D139" s="6" t="e" cm="1">
        <f t="array" ref="D139">_xlfn.IFS(A139&lt;Retirement_Age,C139*Investment_Return,A139&lt;(Retirement_Age+Retirement_Years),C139*Retirement_Investment_Return,A139&gt;=Retirement_Age+Retirement_Years,C139*Post_Retirement_Return)</f>
        <v>#N/A</v>
      </c>
      <c r="E139" s="6" t="e">
        <f t="shared" si="23"/>
        <v>#N/A</v>
      </c>
      <c r="F139" s="6" t="e">
        <f t="shared" si="19"/>
        <v>#N/A</v>
      </c>
      <c r="G139" s="6" t="e">
        <f t="shared" si="20"/>
        <v>#N/A</v>
      </c>
      <c r="H139" s="6" t="e">
        <f t="shared" si="21"/>
        <v>#N/A</v>
      </c>
      <c r="I139" s="6" t="e">
        <f t="shared" si="17"/>
        <v>#N/A</v>
      </c>
      <c r="J139" t="e">
        <f t="shared" si="18"/>
        <v>#N/A</v>
      </c>
    </row>
    <row r="140" spans="1:10" x14ac:dyDescent="0.25">
      <c r="A140" t="e">
        <f>IF(ROWS($A$33:A140)+Current_Age-1&lt;Retirement_Age+Retirement_Years+Years_Before_Closing,ROWS($A$33:A140)+Current_Age-1,NA())</f>
        <v>#N/A</v>
      </c>
      <c r="B140" s="6" t="e" cm="1">
        <f t="array" ref="B140">_xlfn.IFS(A140&lt;Retirement_Age,Current_Income*(1+Inflation_Inome_Increase)^(A140-Current_Age),A140&gt;0,0,A140=NA(),NA())</f>
        <v>#N/A</v>
      </c>
      <c r="C140" s="6" t="e">
        <f t="shared" si="22"/>
        <v>#N/A</v>
      </c>
      <c r="D140" s="6" t="e" cm="1">
        <f t="array" ref="D140">_xlfn.IFS(A140&lt;Retirement_Age,C140*Investment_Return,A140&lt;(Retirement_Age+Retirement_Years),C140*Retirement_Investment_Return,A140&gt;=Retirement_Age+Retirement_Years,C140*Post_Retirement_Return)</f>
        <v>#N/A</v>
      </c>
      <c r="E140" s="6" t="e">
        <f t="shared" si="23"/>
        <v>#N/A</v>
      </c>
      <c r="F140" s="6" t="e">
        <f t="shared" si="19"/>
        <v>#N/A</v>
      </c>
      <c r="G140" s="6" t="e">
        <f t="shared" si="20"/>
        <v>#N/A</v>
      </c>
      <c r="H140" s="6" t="e">
        <f t="shared" si="21"/>
        <v>#N/A</v>
      </c>
      <c r="I140" s="6" t="e">
        <f t="shared" si="17"/>
        <v>#N/A</v>
      </c>
      <c r="J140" t="e">
        <f t="shared" si="18"/>
        <v>#N/A</v>
      </c>
    </row>
    <row r="141" spans="1:10" x14ac:dyDescent="0.25">
      <c r="A141" t="e">
        <f>IF(ROWS($A$33:A141)+Current_Age-1&lt;Retirement_Age+Retirement_Years+Years_Before_Closing,ROWS($A$33:A141)+Current_Age-1,NA())</f>
        <v>#N/A</v>
      </c>
      <c r="B141" s="6" t="e" cm="1">
        <f t="array" ref="B141">_xlfn.IFS(A141&lt;Retirement_Age,Current_Income*(1+Inflation_Inome_Increase)^(A141-Current_Age),A141&gt;0,0,A141=NA(),NA())</f>
        <v>#N/A</v>
      </c>
      <c r="C141" s="6" t="e">
        <f t="shared" si="22"/>
        <v>#N/A</v>
      </c>
      <c r="D141" s="6" t="e" cm="1">
        <f t="array" ref="D141">_xlfn.IFS(A141&lt;Retirement_Age,C141*Investment_Return,A141&lt;(Retirement_Age+Retirement_Years),C141*Retirement_Investment_Return,A141&gt;=Retirement_Age+Retirement_Years,C141*Post_Retirement_Return)</f>
        <v>#N/A</v>
      </c>
      <c r="E141" s="6" t="e">
        <f t="shared" si="23"/>
        <v>#N/A</v>
      </c>
      <c r="F141" s="6" t="e">
        <f t="shared" si="19"/>
        <v>#N/A</v>
      </c>
      <c r="G141" s="6" t="e">
        <f t="shared" si="20"/>
        <v>#N/A</v>
      </c>
      <c r="H141" s="6" t="e">
        <f t="shared" si="21"/>
        <v>#N/A</v>
      </c>
      <c r="I141" s="6" t="e">
        <f t="shared" si="17"/>
        <v>#N/A</v>
      </c>
      <c r="J141" t="e">
        <f t="shared" si="18"/>
        <v>#N/A</v>
      </c>
    </row>
    <row r="142" spans="1:10" x14ac:dyDescent="0.25">
      <c r="A142" t="e">
        <f>IF(ROWS($A$33:A142)+Current_Age-1&lt;Retirement_Age+Retirement_Years+Years_Before_Closing,ROWS($A$33:A142)+Current_Age-1,NA())</f>
        <v>#N/A</v>
      </c>
      <c r="B142" s="6" t="e" cm="1">
        <f t="array" ref="B142">_xlfn.IFS(A142&lt;Retirement_Age,Current_Income*(1+Inflation_Inome_Increase)^(A142-Current_Age),A142&gt;0,0,A142=NA(),NA())</f>
        <v>#N/A</v>
      </c>
      <c r="C142" s="6" t="e">
        <f t="shared" si="22"/>
        <v>#N/A</v>
      </c>
      <c r="D142" s="6" t="e" cm="1">
        <f t="array" ref="D142">_xlfn.IFS(A142&lt;Retirement_Age,C142*Investment_Return,A142&lt;(Retirement_Age+Retirement_Years),C142*Retirement_Investment_Return,A142&gt;=Retirement_Age+Retirement_Years,C142*Post_Retirement_Return)</f>
        <v>#N/A</v>
      </c>
      <c r="E142" s="6" t="e">
        <f t="shared" si="23"/>
        <v>#N/A</v>
      </c>
      <c r="F142" s="6" t="e">
        <f t="shared" si="19"/>
        <v>#N/A</v>
      </c>
      <c r="G142" s="6" t="e">
        <f t="shared" si="20"/>
        <v>#N/A</v>
      </c>
      <c r="H142" s="6" t="e">
        <f t="shared" si="21"/>
        <v>#N/A</v>
      </c>
      <c r="I142" s="6" t="e">
        <f t="shared" si="17"/>
        <v>#N/A</v>
      </c>
      <c r="J142" t="e">
        <f t="shared" si="18"/>
        <v>#N/A</v>
      </c>
    </row>
    <row r="143" spans="1:10" x14ac:dyDescent="0.25">
      <c r="A143" t="e">
        <f>IF(ROWS($A$33:A143)+Current_Age-1&lt;Retirement_Age+Retirement_Years+Years_Before_Closing,ROWS($A$33:A143)+Current_Age-1,NA())</f>
        <v>#N/A</v>
      </c>
      <c r="B143" s="6" t="e" cm="1">
        <f t="array" ref="B143">_xlfn.IFS(A143&lt;Retirement_Age,Current_Income*(1+Inflation_Inome_Increase)^(A143-Current_Age),A143&gt;0,0,A143=NA(),NA())</f>
        <v>#N/A</v>
      </c>
      <c r="C143" s="6" t="e">
        <f t="shared" si="22"/>
        <v>#N/A</v>
      </c>
      <c r="D143" s="6" t="e" cm="1">
        <f t="array" ref="D143">_xlfn.IFS(A143&lt;Retirement_Age,C143*Investment_Return,A143&lt;(Retirement_Age+Retirement_Years),C143*Retirement_Investment_Return,A143&gt;=Retirement_Age+Retirement_Years,C143*Post_Retirement_Return)</f>
        <v>#N/A</v>
      </c>
      <c r="E143" s="6" t="e">
        <f t="shared" si="23"/>
        <v>#N/A</v>
      </c>
      <c r="F143" s="6" t="e">
        <f t="shared" si="19"/>
        <v>#N/A</v>
      </c>
      <c r="G143" s="6" t="e">
        <f t="shared" si="20"/>
        <v>#N/A</v>
      </c>
      <c r="H143" s="6" t="e">
        <f t="shared" si="21"/>
        <v>#N/A</v>
      </c>
      <c r="I143" s="6" t="e">
        <f t="shared" si="17"/>
        <v>#N/A</v>
      </c>
      <c r="J143" t="e">
        <f t="shared" si="18"/>
        <v>#N/A</v>
      </c>
    </row>
    <row r="144" spans="1:10" x14ac:dyDescent="0.25">
      <c r="A144" t="e">
        <f>IF(ROWS($A$33:A144)+Current_Age-1&lt;Retirement_Age+Retirement_Years+Years_Before_Closing,ROWS($A$33:A144)+Current_Age-1,NA())</f>
        <v>#N/A</v>
      </c>
      <c r="B144" s="6" t="e" cm="1">
        <f t="array" ref="B144">_xlfn.IFS(A144&lt;Retirement_Age,Current_Income*(1+Inflation_Inome_Increase)^(A144-Current_Age),A144&gt;0,0,A144=NA(),NA())</f>
        <v>#N/A</v>
      </c>
      <c r="C144" s="6" t="e">
        <f t="shared" si="22"/>
        <v>#N/A</v>
      </c>
      <c r="D144" s="6" t="e" cm="1">
        <f t="array" ref="D144">_xlfn.IFS(A144&lt;Retirement_Age,C144*Investment_Return,A144&lt;(Retirement_Age+Retirement_Years),C144*Retirement_Investment_Return,A144&gt;=Retirement_Age+Retirement_Years,C144*Post_Retirement_Return)</f>
        <v>#N/A</v>
      </c>
      <c r="E144" s="6" t="e">
        <f t="shared" si="23"/>
        <v>#N/A</v>
      </c>
      <c r="F144" s="6" t="e">
        <f t="shared" si="19"/>
        <v>#N/A</v>
      </c>
      <c r="G144" s="6" t="e">
        <f t="shared" si="20"/>
        <v>#N/A</v>
      </c>
      <c r="H144" s="6" t="e">
        <f t="shared" si="21"/>
        <v>#N/A</v>
      </c>
      <c r="I144" s="6" t="e">
        <f t="shared" si="17"/>
        <v>#N/A</v>
      </c>
      <c r="J144" t="e">
        <f t="shared" si="18"/>
        <v>#N/A</v>
      </c>
    </row>
    <row r="145" spans="1:10" x14ac:dyDescent="0.25">
      <c r="A145" t="e">
        <f>IF(ROWS($A$33:A145)+Current_Age-1&lt;Retirement_Age+Retirement_Years+Years_Before_Closing,ROWS($A$33:A145)+Current_Age-1,NA())</f>
        <v>#N/A</v>
      </c>
      <c r="B145" s="6" t="e" cm="1">
        <f t="array" ref="B145">_xlfn.IFS(A145&lt;Retirement_Age,Current_Income*(1+Inflation_Inome_Increase)^(A145-Current_Age),A145&gt;0,0,A145=NA(),NA())</f>
        <v>#N/A</v>
      </c>
      <c r="C145" s="6" t="e">
        <f t="shared" si="22"/>
        <v>#N/A</v>
      </c>
      <c r="D145" s="6" t="e" cm="1">
        <f t="array" ref="D145">_xlfn.IFS(A145&lt;Retirement_Age,C145*Investment_Return,A145&lt;(Retirement_Age+Retirement_Years),C145*Retirement_Investment_Return,A145&gt;=Retirement_Age+Retirement_Years,C145*Post_Retirement_Return)</f>
        <v>#N/A</v>
      </c>
      <c r="E145" s="6" t="e">
        <f t="shared" si="23"/>
        <v>#N/A</v>
      </c>
      <c r="F145" s="6" t="e">
        <f t="shared" si="19"/>
        <v>#N/A</v>
      </c>
      <c r="G145" s="6" t="e">
        <f t="shared" si="20"/>
        <v>#N/A</v>
      </c>
      <c r="H145" s="6" t="e">
        <f t="shared" si="21"/>
        <v>#N/A</v>
      </c>
      <c r="I145" s="6" t="e">
        <f t="shared" si="17"/>
        <v>#N/A</v>
      </c>
      <c r="J145" t="e">
        <f t="shared" si="18"/>
        <v>#N/A</v>
      </c>
    </row>
    <row r="146" spans="1:10" x14ac:dyDescent="0.25">
      <c r="A146" t="e">
        <f>IF(ROWS($A$33:A146)+Current_Age-1&lt;Retirement_Age+Retirement_Years+Years_Before_Closing,ROWS($A$33:A146)+Current_Age-1,NA())</f>
        <v>#N/A</v>
      </c>
      <c r="B146" s="6" t="e" cm="1">
        <f t="array" ref="B146">_xlfn.IFS(A146&lt;Retirement_Age,Current_Income*(1+Inflation_Inome_Increase)^(A146-Current_Age),A146&gt;0,0,A146=NA(),NA())</f>
        <v>#N/A</v>
      </c>
      <c r="C146" s="6" t="e">
        <f t="shared" si="22"/>
        <v>#N/A</v>
      </c>
      <c r="D146" s="6" t="e" cm="1">
        <f t="array" ref="D146">_xlfn.IFS(A146&lt;Retirement_Age,C146*Investment_Return,A146&lt;(Retirement_Age+Retirement_Years),C146*Retirement_Investment_Return,A146&gt;=Retirement_Age+Retirement_Years,C146*Post_Retirement_Return)</f>
        <v>#N/A</v>
      </c>
      <c r="E146" s="6" t="e">
        <f t="shared" si="23"/>
        <v>#N/A</v>
      </c>
      <c r="F146" s="6" t="e">
        <f t="shared" si="19"/>
        <v>#N/A</v>
      </c>
      <c r="G146" s="6" t="e">
        <f t="shared" si="20"/>
        <v>#N/A</v>
      </c>
      <c r="H146" s="6" t="e">
        <f t="shared" si="21"/>
        <v>#N/A</v>
      </c>
      <c r="I146" s="6" t="e">
        <f t="shared" si="17"/>
        <v>#N/A</v>
      </c>
      <c r="J146" t="e">
        <f t="shared" si="18"/>
        <v>#N/A</v>
      </c>
    </row>
    <row r="147" spans="1:10" x14ac:dyDescent="0.25">
      <c r="A147" t="e">
        <f>IF(ROWS($A$33:A147)+Current_Age-1&lt;Retirement_Age+Retirement_Years+Years_Before_Closing,ROWS($A$33:A147)+Current_Age-1,NA())</f>
        <v>#N/A</v>
      </c>
      <c r="B147" s="6" t="e" cm="1">
        <f t="array" ref="B147">_xlfn.IFS(A147&lt;Retirement_Age,Current_Income*(1+Inflation_Inome_Increase)^(A147-Current_Age),A147&gt;0,0,A147=NA(),NA())</f>
        <v>#N/A</v>
      </c>
      <c r="C147" s="6" t="e">
        <f t="shared" si="22"/>
        <v>#N/A</v>
      </c>
      <c r="D147" s="6" t="e" cm="1">
        <f t="array" ref="D147">_xlfn.IFS(A147&lt;Retirement_Age,C147*Investment_Return,A147&lt;(Retirement_Age+Retirement_Years),C147*Retirement_Investment_Return,A147&gt;=Retirement_Age+Retirement_Years,C147*Post_Retirement_Return)</f>
        <v>#N/A</v>
      </c>
      <c r="E147" s="6" t="e">
        <f t="shared" si="23"/>
        <v>#N/A</v>
      </c>
      <c r="F147" s="6" t="e">
        <f t="shared" si="19"/>
        <v>#N/A</v>
      </c>
      <c r="G147" s="6" t="e">
        <f t="shared" si="20"/>
        <v>#N/A</v>
      </c>
      <c r="H147" s="6" t="e">
        <f t="shared" si="21"/>
        <v>#N/A</v>
      </c>
      <c r="I147" s="6" t="e">
        <f t="shared" si="17"/>
        <v>#N/A</v>
      </c>
      <c r="J147" t="e">
        <f t="shared" si="18"/>
        <v>#N/A</v>
      </c>
    </row>
    <row r="148" spans="1:10" x14ac:dyDescent="0.25">
      <c r="A148" t="e">
        <f>IF(ROWS($A$33:A148)+Current_Age-1&lt;Retirement_Age+Retirement_Years+Years_Before_Closing,ROWS($A$33:A148)+Current_Age-1,NA())</f>
        <v>#N/A</v>
      </c>
      <c r="B148" s="6" t="e" cm="1">
        <f t="array" ref="B148">_xlfn.IFS(A148&lt;Retirement_Age,Current_Income*(1+Inflation_Inome_Increase)^(A148-Current_Age),A148&gt;0,0,A148=NA(),NA())</f>
        <v>#N/A</v>
      </c>
      <c r="C148" s="6" t="e">
        <f t="shared" si="22"/>
        <v>#N/A</v>
      </c>
      <c r="D148" s="6" t="e" cm="1">
        <f t="array" ref="D148">_xlfn.IFS(A148&lt;Retirement_Age,C148*Investment_Return,A148&lt;(Retirement_Age+Retirement_Years),C148*Retirement_Investment_Return,A148&gt;=Retirement_Age+Retirement_Years,C148*Post_Retirement_Return)</f>
        <v>#N/A</v>
      </c>
      <c r="E148" s="6" t="e">
        <f t="shared" si="23"/>
        <v>#N/A</v>
      </c>
      <c r="F148" s="6" t="e">
        <f t="shared" si="19"/>
        <v>#N/A</v>
      </c>
      <c r="G148" s="6" t="e">
        <f t="shared" si="20"/>
        <v>#N/A</v>
      </c>
      <c r="H148" s="6" t="e">
        <f t="shared" si="21"/>
        <v>#N/A</v>
      </c>
      <c r="I148" s="6" t="e">
        <f t="shared" si="17"/>
        <v>#N/A</v>
      </c>
      <c r="J148" t="e">
        <f t="shared" si="18"/>
        <v>#N/A</v>
      </c>
    </row>
    <row r="149" spans="1:10" x14ac:dyDescent="0.25">
      <c r="A149" t="e">
        <f>IF(ROWS($A$33:A149)+Current_Age-1&lt;Retirement_Age+Retirement_Years+Years_Before_Closing,ROWS($A$33:A149)+Current_Age-1,NA())</f>
        <v>#N/A</v>
      </c>
      <c r="B149" s="6" t="e" cm="1">
        <f t="array" ref="B149">_xlfn.IFS(A149&lt;Retirement_Age,Current_Income*(1+Inflation_Inome_Increase)^(A149-Current_Age),A149&gt;0,0,A149=NA(),NA())</f>
        <v>#N/A</v>
      </c>
      <c r="C149" s="6" t="e">
        <f t="shared" si="22"/>
        <v>#N/A</v>
      </c>
      <c r="D149" s="6" t="e" cm="1">
        <f t="array" ref="D149">_xlfn.IFS(A149&lt;Retirement_Age,C149*Investment_Return,A149&lt;(Retirement_Age+Retirement_Years),C149*Retirement_Investment_Return,A149&gt;=Retirement_Age+Retirement_Years,C149*Post_Retirement_Return)</f>
        <v>#N/A</v>
      </c>
      <c r="E149" s="6" t="e">
        <f t="shared" si="23"/>
        <v>#N/A</v>
      </c>
      <c r="F149" s="6" t="e">
        <f t="shared" si="19"/>
        <v>#N/A</v>
      </c>
      <c r="G149" s="6" t="e">
        <f t="shared" si="20"/>
        <v>#N/A</v>
      </c>
      <c r="H149" s="6" t="e">
        <f t="shared" si="21"/>
        <v>#N/A</v>
      </c>
      <c r="I149" s="6" t="e">
        <f t="shared" si="17"/>
        <v>#N/A</v>
      </c>
      <c r="J149" t="e">
        <f t="shared" si="18"/>
        <v>#N/A</v>
      </c>
    </row>
    <row r="150" spans="1:10" x14ac:dyDescent="0.25">
      <c r="A150" t="e">
        <f>IF(ROWS($A$33:A150)+Current_Age-1&lt;Retirement_Age+Retirement_Years+Years_Before_Closing,ROWS($A$33:A150)+Current_Age-1,NA())</f>
        <v>#N/A</v>
      </c>
      <c r="B150" s="6" t="e" cm="1">
        <f t="array" ref="B150">_xlfn.IFS(A150&lt;Retirement_Age,Current_Income*(1+Inflation_Inome_Increase)^(A150-Current_Age),A150&gt;0,0,A150=NA(),NA())</f>
        <v>#N/A</v>
      </c>
      <c r="C150" s="6" t="e">
        <f t="shared" si="22"/>
        <v>#N/A</v>
      </c>
      <c r="D150" s="6" t="e" cm="1">
        <f t="array" ref="D150">_xlfn.IFS(A150&lt;Retirement_Age,C150*Investment_Return,A150&lt;(Retirement_Age+Retirement_Years),C150*Retirement_Investment_Return,A150&gt;=Retirement_Age+Retirement_Years,C150*Post_Retirement_Return)</f>
        <v>#N/A</v>
      </c>
      <c r="E150" s="6" t="e">
        <f t="shared" si="23"/>
        <v>#N/A</v>
      </c>
      <c r="F150" s="6" t="e">
        <f t="shared" si="19"/>
        <v>#N/A</v>
      </c>
      <c r="G150" s="6" t="e">
        <f t="shared" si="20"/>
        <v>#N/A</v>
      </c>
      <c r="H150" s="6" t="e">
        <f t="shared" si="21"/>
        <v>#N/A</v>
      </c>
      <c r="I150" s="6" t="e">
        <f t="shared" si="17"/>
        <v>#N/A</v>
      </c>
      <c r="J150" t="e">
        <f t="shared" si="18"/>
        <v>#N/A</v>
      </c>
    </row>
    <row r="151" spans="1:10" x14ac:dyDescent="0.25">
      <c r="A151" t="e">
        <f>IF(ROWS($A$33:A151)+Current_Age-1&lt;Retirement_Age+Retirement_Years+Years_Before_Closing,ROWS($A$33:A151)+Current_Age-1,NA())</f>
        <v>#N/A</v>
      </c>
      <c r="B151" s="6" t="e" cm="1">
        <f t="array" ref="B151">_xlfn.IFS(A151&lt;Retirement_Age,Current_Income*(1+Inflation_Inome_Increase)^(A151-Current_Age),A151&gt;0,0,A151=NA(),NA())</f>
        <v>#N/A</v>
      </c>
      <c r="C151" s="6" t="e">
        <f t="shared" si="22"/>
        <v>#N/A</v>
      </c>
      <c r="D151" s="6" t="e" cm="1">
        <f t="array" ref="D151">_xlfn.IFS(A151&lt;Retirement_Age,C151*Investment_Return,A151&lt;(Retirement_Age+Retirement_Years),C151*Retirement_Investment_Return,A151&gt;=Retirement_Age+Retirement_Years,C151*Post_Retirement_Return)</f>
        <v>#N/A</v>
      </c>
      <c r="E151" s="6" t="e">
        <f t="shared" si="23"/>
        <v>#N/A</v>
      </c>
      <c r="F151" s="6" t="e">
        <f t="shared" si="19"/>
        <v>#N/A</v>
      </c>
      <c r="G151" s="6" t="e">
        <f t="shared" si="20"/>
        <v>#N/A</v>
      </c>
      <c r="H151" s="6" t="e">
        <f t="shared" si="21"/>
        <v>#N/A</v>
      </c>
      <c r="I151" s="6" t="e">
        <f t="shared" si="17"/>
        <v>#N/A</v>
      </c>
      <c r="J151" t="e">
        <f t="shared" si="18"/>
        <v>#N/A</v>
      </c>
    </row>
    <row r="152" spans="1:10" x14ac:dyDescent="0.25">
      <c r="A152" t="e">
        <f>IF(ROWS($A$33:A152)+Current_Age-1&lt;Retirement_Age+Retirement_Years+Years_Before_Closing,ROWS($A$33:A152)+Current_Age-1,NA())</f>
        <v>#N/A</v>
      </c>
      <c r="B152" s="6" t="e" cm="1">
        <f t="array" ref="B152">_xlfn.IFS(A152&lt;Retirement_Age,Current_Income*(1+Inflation_Inome_Increase)^(A152-Current_Age),A152&gt;0,0,A152=NA(),NA())</f>
        <v>#N/A</v>
      </c>
      <c r="C152" s="6" t="e">
        <f t="shared" si="22"/>
        <v>#N/A</v>
      </c>
      <c r="D152" s="6" t="e" cm="1">
        <f t="array" ref="D152">_xlfn.IFS(A152&lt;Retirement_Age,C152*Investment_Return,A152&lt;(Retirement_Age+Retirement_Years),C152*Retirement_Investment_Return,A152&gt;=Retirement_Age+Retirement_Years,C152*Post_Retirement_Return)</f>
        <v>#N/A</v>
      </c>
      <c r="E152" s="6" t="e">
        <f t="shared" si="23"/>
        <v>#N/A</v>
      </c>
      <c r="F152" s="6" t="e">
        <f t="shared" si="19"/>
        <v>#N/A</v>
      </c>
      <c r="G152" s="6" t="e">
        <f t="shared" si="20"/>
        <v>#N/A</v>
      </c>
      <c r="H152" s="6" t="e">
        <f t="shared" si="21"/>
        <v>#N/A</v>
      </c>
      <c r="I152" s="6" t="e">
        <f t="shared" si="17"/>
        <v>#N/A</v>
      </c>
      <c r="J152" t="e">
        <f t="shared" si="18"/>
        <v>#N/A</v>
      </c>
    </row>
    <row r="153" spans="1:10" x14ac:dyDescent="0.25">
      <c r="A153" t="e">
        <f>IF(ROWS($A$33:A153)+Current_Age-1&lt;Retirement_Age+Retirement_Years+Years_Before_Closing,ROWS($A$33:A153)+Current_Age-1,NA())</f>
        <v>#N/A</v>
      </c>
      <c r="B153" s="6" t="e" cm="1">
        <f t="array" ref="B153">_xlfn.IFS(A153&lt;Retirement_Age,Current_Income*(1+Inflation_Inome_Increase)^(A153-Current_Age),A153&gt;0,0,A153=NA(),NA())</f>
        <v>#N/A</v>
      </c>
      <c r="C153" s="6" t="e">
        <f t="shared" si="22"/>
        <v>#N/A</v>
      </c>
      <c r="D153" s="6" t="e" cm="1">
        <f t="array" ref="D153">_xlfn.IFS(A153&lt;Retirement_Age,C153*Investment_Return,A153&lt;(Retirement_Age+Retirement_Years),C153*Retirement_Investment_Return,A153&gt;=Retirement_Age+Retirement_Years,C153*Post_Retirement_Return)</f>
        <v>#N/A</v>
      </c>
      <c r="E153" s="6" t="e">
        <f t="shared" si="23"/>
        <v>#N/A</v>
      </c>
      <c r="F153" s="6" t="e">
        <f t="shared" si="19"/>
        <v>#N/A</v>
      </c>
      <c r="G153" s="6" t="e">
        <f t="shared" si="20"/>
        <v>#N/A</v>
      </c>
      <c r="H153" s="6" t="e">
        <f t="shared" si="21"/>
        <v>#N/A</v>
      </c>
      <c r="I153" s="6" t="e">
        <f t="shared" si="17"/>
        <v>#N/A</v>
      </c>
      <c r="J153" t="e">
        <f t="shared" si="18"/>
        <v>#N/A</v>
      </c>
    </row>
    <row r="154" spans="1:10" x14ac:dyDescent="0.25">
      <c r="A154" t="e">
        <f>IF(ROWS($A$33:A154)+Current_Age-1&lt;Retirement_Age+Retirement_Years+Years_Before_Closing,ROWS($A$33:A154)+Current_Age-1,NA())</f>
        <v>#N/A</v>
      </c>
      <c r="B154" s="6" t="e" cm="1">
        <f t="array" ref="B154">_xlfn.IFS(A154&lt;Retirement_Age,Current_Income*(1+Inflation_Inome_Increase)^(A154-Current_Age),A154&gt;0,0,A154=NA(),NA())</f>
        <v>#N/A</v>
      </c>
      <c r="C154" s="6" t="e">
        <f t="shared" si="22"/>
        <v>#N/A</v>
      </c>
      <c r="D154" s="6" t="e" cm="1">
        <f t="array" ref="D154">_xlfn.IFS(A154&lt;Retirement_Age,C154*Investment_Return,A154&lt;(Retirement_Age+Retirement_Years),C154*Retirement_Investment_Return,A154&gt;=Retirement_Age+Retirement_Years,C154*Post_Retirement_Return)</f>
        <v>#N/A</v>
      </c>
      <c r="E154" s="6" t="e">
        <f t="shared" si="23"/>
        <v>#N/A</v>
      </c>
      <c r="F154" s="6" t="e">
        <f t="shared" si="19"/>
        <v>#N/A</v>
      </c>
      <c r="G154" s="6" t="e">
        <f t="shared" si="20"/>
        <v>#N/A</v>
      </c>
      <c r="H154" s="6" t="e">
        <f t="shared" si="21"/>
        <v>#N/A</v>
      </c>
      <c r="I154" s="6" t="e">
        <f t="shared" si="17"/>
        <v>#N/A</v>
      </c>
      <c r="J154" t="e">
        <f t="shared" si="18"/>
        <v>#N/A</v>
      </c>
    </row>
    <row r="155" spans="1:10" x14ac:dyDescent="0.25">
      <c r="A155" t="e">
        <f>IF(ROWS($A$33:A155)+Current_Age-1&lt;Retirement_Age+Retirement_Years+Years_Before_Closing,ROWS($A$33:A155)+Current_Age-1,NA())</f>
        <v>#N/A</v>
      </c>
      <c r="B155" s="6" t="e" cm="1">
        <f t="array" ref="B155">_xlfn.IFS(A155&lt;Retirement_Age,Current_Income*(1+Inflation_Inome_Increase)^(A155-Current_Age),A155&gt;0,0,A155=NA(),NA())</f>
        <v>#N/A</v>
      </c>
      <c r="C155" s="6" t="e">
        <f t="shared" si="22"/>
        <v>#N/A</v>
      </c>
      <c r="D155" s="6" t="e" cm="1">
        <f t="array" ref="D155">_xlfn.IFS(A155&lt;Retirement_Age,C155*Investment_Return,A155&lt;(Retirement_Age+Retirement_Years),C155*Retirement_Investment_Return,A155&gt;=Retirement_Age+Retirement_Years,C155*Post_Retirement_Return)</f>
        <v>#N/A</v>
      </c>
      <c r="E155" s="6" t="e">
        <f t="shared" si="23"/>
        <v>#N/A</v>
      </c>
      <c r="F155" s="6" t="e">
        <f t="shared" si="19"/>
        <v>#N/A</v>
      </c>
      <c r="G155" s="6" t="e">
        <f t="shared" si="20"/>
        <v>#N/A</v>
      </c>
      <c r="H155" s="6" t="e">
        <f t="shared" si="21"/>
        <v>#N/A</v>
      </c>
      <c r="I155" s="6" t="e">
        <f t="shared" si="17"/>
        <v>#N/A</v>
      </c>
      <c r="J155" t="e">
        <f t="shared" si="18"/>
        <v>#N/A</v>
      </c>
    </row>
    <row r="156" spans="1:10" x14ac:dyDescent="0.25">
      <c r="A156" t="e">
        <f>IF(ROWS($A$33:A156)+Current_Age-1&lt;Retirement_Age+Retirement_Years+Years_Before_Closing,ROWS($A$33:A156)+Current_Age-1,NA())</f>
        <v>#N/A</v>
      </c>
      <c r="B156" s="6" t="e" cm="1">
        <f t="array" ref="B156">_xlfn.IFS(A156&lt;Retirement_Age,Current_Income*(1+Inflation_Inome_Increase)^(A156-Current_Age),A156&gt;0,0,A156=NA(),NA())</f>
        <v>#N/A</v>
      </c>
      <c r="C156" s="6" t="e">
        <f t="shared" si="22"/>
        <v>#N/A</v>
      </c>
      <c r="D156" s="6" t="e" cm="1">
        <f t="array" ref="D156">_xlfn.IFS(A156&lt;Retirement_Age,C156*Investment_Return,A156&lt;(Retirement_Age+Retirement_Years),C156*Retirement_Investment_Return,A156&gt;=Retirement_Age+Retirement_Years,C156*Post_Retirement_Return)</f>
        <v>#N/A</v>
      </c>
      <c r="E156" s="6" t="e">
        <f t="shared" si="23"/>
        <v>#N/A</v>
      </c>
      <c r="F156" s="6" t="e">
        <f t="shared" si="19"/>
        <v>#N/A</v>
      </c>
      <c r="G156" s="6" t="e">
        <f t="shared" si="20"/>
        <v>#N/A</v>
      </c>
      <c r="H156" s="6" t="e">
        <f t="shared" si="21"/>
        <v>#N/A</v>
      </c>
      <c r="I156" s="6" t="e">
        <f t="shared" si="17"/>
        <v>#N/A</v>
      </c>
      <c r="J156" t="e">
        <f t="shared" si="18"/>
        <v>#N/A</v>
      </c>
    </row>
    <row r="157" spans="1:10" x14ac:dyDescent="0.25">
      <c r="A157" t="e">
        <f>IF(ROWS($A$33:A157)+Current_Age-1&lt;Retirement_Age+Retirement_Years+Years_Before_Closing,ROWS($A$33:A157)+Current_Age-1,NA())</f>
        <v>#N/A</v>
      </c>
      <c r="B157" s="6" t="e" cm="1">
        <f t="array" ref="B157">_xlfn.IFS(A157&lt;Retirement_Age,Current_Income*(1+Inflation_Inome_Increase)^(A157-Current_Age),A157&gt;0,0,A157=NA(),NA())</f>
        <v>#N/A</v>
      </c>
      <c r="C157" s="6" t="e">
        <f t="shared" si="22"/>
        <v>#N/A</v>
      </c>
      <c r="D157" s="6" t="e" cm="1">
        <f t="array" ref="D157">_xlfn.IFS(A157&lt;Retirement_Age,C157*Investment_Return,A157&lt;(Retirement_Age+Retirement_Years),C157*Retirement_Investment_Return,A157&gt;=Retirement_Age+Retirement_Years,C157*Post_Retirement_Return)</f>
        <v>#N/A</v>
      </c>
      <c r="E157" s="6" t="e">
        <f t="shared" si="23"/>
        <v>#N/A</v>
      </c>
      <c r="F157" s="6" t="e">
        <f t="shared" si="19"/>
        <v>#N/A</v>
      </c>
      <c r="G157" s="6" t="e">
        <f t="shared" si="20"/>
        <v>#N/A</v>
      </c>
      <c r="H157" s="6" t="e">
        <f t="shared" si="21"/>
        <v>#N/A</v>
      </c>
      <c r="I157" s="6" t="e">
        <f t="shared" si="17"/>
        <v>#N/A</v>
      </c>
      <c r="J157" t="e">
        <f t="shared" si="18"/>
        <v>#N/A</v>
      </c>
    </row>
    <row r="158" spans="1:10" x14ac:dyDescent="0.25">
      <c r="A158" t="e">
        <f>IF(ROWS($A$33:A158)+Current_Age-1&lt;Retirement_Age+Retirement_Years+Years_Before_Closing,ROWS($A$33:A158)+Current_Age-1,NA())</f>
        <v>#N/A</v>
      </c>
      <c r="B158" s="6" t="e" cm="1">
        <f t="array" ref="B158">_xlfn.IFS(A158&lt;Retirement_Age,Current_Income*(1+Inflation_Inome_Increase)^(A158-Current_Age),A158&gt;0,0,A158=NA(),NA())</f>
        <v>#N/A</v>
      </c>
      <c r="C158" s="6" t="e">
        <f t="shared" si="22"/>
        <v>#N/A</v>
      </c>
      <c r="D158" s="6" t="e" cm="1">
        <f t="array" ref="D158">_xlfn.IFS(A158&lt;Retirement_Age,C158*Investment_Return,A158&lt;(Retirement_Age+Retirement_Years),C158*Retirement_Investment_Return,A158&gt;=Retirement_Age+Retirement_Years,C158*Post_Retirement_Return)</f>
        <v>#N/A</v>
      </c>
      <c r="E158" s="6" t="e">
        <f t="shared" si="23"/>
        <v>#N/A</v>
      </c>
      <c r="F158" s="6" t="e">
        <f t="shared" si="19"/>
        <v>#N/A</v>
      </c>
      <c r="G158" s="6" t="e">
        <f t="shared" si="20"/>
        <v>#N/A</v>
      </c>
      <c r="H158" s="6" t="e">
        <f t="shared" si="21"/>
        <v>#N/A</v>
      </c>
      <c r="I158" s="6" t="e">
        <f t="shared" si="17"/>
        <v>#N/A</v>
      </c>
      <c r="J158" t="e">
        <f t="shared" si="18"/>
        <v>#N/A</v>
      </c>
    </row>
    <row r="159" spans="1:10" x14ac:dyDescent="0.25">
      <c r="A159" t="e">
        <f>IF(ROWS($A$33:A159)+Current_Age-1&lt;Retirement_Age+Retirement_Years+Years_Before_Closing,ROWS($A$33:A159)+Current_Age-1,NA())</f>
        <v>#N/A</v>
      </c>
      <c r="B159" s="6" t="e" cm="1">
        <f t="array" ref="B159">_xlfn.IFS(A159&lt;Retirement_Age,Current_Income*(1+Inflation_Inome_Increase)^(A159-Current_Age),A159&gt;0,0,A159=NA(),NA())</f>
        <v>#N/A</v>
      </c>
      <c r="C159" s="6" t="e">
        <f t="shared" si="22"/>
        <v>#N/A</v>
      </c>
      <c r="D159" s="6" t="e" cm="1">
        <f t="array" ref="D159">_xlfn.IFS(A159&lt;Retirement_Age,C159*Investment_Return,A159&lt;(Retirement_Age+Retirement_Years),C159*Retirement_Investment_Return,A159&gt;=Retirement_Age+Retirement_Years,C159*Post_Retirement_Return)</f>
        <v>#N/A</v>
      </c>
      <c r="E159" s="6" t="e">
        <f t="shared" si="23"/>
        <v>#N/A</v>
      </c>
      <c r="F159" s="6" t="e">
        <f t="shared" si="19"/>
        <v>#N/A</v>
      </c>
      <c r="G159" s="6" t="e">
        <f t="shared" si="20"/>
        <v>#N/A</v>
      </c>
      <c r="H159" s="6" t="e">
        <f t="shared" si="21"/>
        <v>#N/A</v>
      </c>
      <c r="I159" s="6" t="e">
        <f t="shared" si="17"/>
        <v>#N/A</v>
      </c>
      <c r="J159" t="e">
        <f t="shared" si="18"/>
        <v>#N/A</v>
      </c>
    </row>
    <row r="160" spans="1:10" x14ac:dyDescent="0.25">
      <c r="A160" t="e">
        <f>IF(ROWS($A$33:A160)+Current_Age-1&lt;Retirement_Age+Retirement_Years+Years_Before_Closing,ROWS($A$33:A160)+Current_Age-1,NA())</f>
        <v>#N/A</v>
      </c>
      <c r="B160" s="6" t="e" cm="1">
        <f t="array" ref="B160">_xlfn.IFS(A160&lt;Retirement_Age,Current_Income*(1+Inflation_Inome_Increase)^(A160-Current_Age),A160&gt;0,0,A160=NA(),NA())</f>
        <v>#N/A</v>
      </c>
      <c r="C160" s="6" t="e">
        <f t="shared" si="22"/>
        <v>#N/A</v>
      </c>
      <c r="D160" s="6" t="e" cm="1">
        <f t="array" ref="D160">_xlfn.IFS(A160&lt;Retirement_Age,C160*Investment_Return,A160&lt;(Retirement_Age+Retirement_Years),C160*Retirement_Investment_Return,A160&gt;=Retirement_Age+Retirement_Years,C160*Post_Retirement_Return)</f>
        <v>#N/A</v>
      </c>
      <c r="E160" s="6" t="e">
        <f t="shared" si="23"/>
        <v>#N/A</v>
      </c>
      <c r="F160" s="6" t="e">
        <f t="shared" si="19"/>
        <v>#N/A</v>
      </c>
      <c r="G160" s="6" t="e">
        <f t="shared" si="20"/>
        <v>#N/A</v>
      </c>
      <c r="H160" s="6" t="e">
        <f t="shared" si="21"/>
        <v>#N/A</v>
      </c>
      <c r="I160" s="6" t="e">
        <f t="shared" si="17"/>
        <v>#N/A</v>
      </c>
      <c r="J160" t="e">
        <f t="shared" si="18"/>
        <v>#N/A</v>
      </c>
    </row>
    <row r="161" spans="1:10" x14ac:dyDescent="0.25">
      <c r="A161" t="e">
        <f>IF(ROWS($A$33:A161)+Current_Age-1&lt;Retirement_Age+Retirement_Years+Years_Before_Closing,ROWS($A$33:A161)+Current_Age-1,NA())</f>
        <v>#N/A</v>
      </c>
      <c r="B161" s="6" t="e" cm="1">
        <f t="array" ref="B161">_xlfn.IFS(A161&lt;Retirement_Age,Current_Income*(1+Inflation_Inome_Increase)^(A161-Current_Age),A161&gt;0,0,A161=NA(),NA())</f>
        <v>#N/A</v>
      </c>
      <c r="C161" s="6" t="e">
        <f t="shared" si="22"/>
        <v>#N/A</v>
      </c>
      <c r="D161" s="6" t="e" cm="1">
        <f t="array" ref="D161">_xlfn.IFS(A161&lt;Retirement_Age,C161*Investment_Return,A161&lt;(Retirement_Age+Retirement_Years),C161*Retirement_Investment_Return,A161&gt;=Retirement_Age+Retirement_Years,C161*Post_Retirement_Return)</f>
        <v>#N/A</v>
      </c>
      <c r="E161" s="6" t="e">
        <f t="shared" si="23"/>
        <v>#N/A</v>
      </c>
      <c r="F161" s="6" t="e">
        <f t="shared" ref="F161:F192" si="24">IF(A161&lt;Retirement_Age,0,Current_Income*(1+Inflation_Inome_Increase)^(A161-Current_Age)*Income_Replacement)</f>
        <v>#N/A</v>
      </c>
      <c r="G161" s="6" t="e">
        <f t="shared" ref="G161:G192" si="25">IF(A161&lt;Retirement_Age,0,Pension*(1+Pension_Increase)^(A161-Retirement_Age))</f>
        <v>#N/A</v>
      </c>
      <c r="H161" s="6" t="e">
        <f t="shared" ref="H161:H192" si="26">IF(A161&lt;Retirement_Age,0,F161-G161)</f>
        <v>#N/A</v>
      </c>
      <c r="I161" s="6" t="e">
        <f t="shared" si="17"/>
        <v>#N/A</v>
      </c>
      <c r="J161" t="e">
        <f t="shared" si="18"/>
        <v>#N/A</v>
      </c>
    </row>
    <row r="162" spans="1:10" x14ac:dyDescent="0.25">
      <c r="A162" t="e">
        <f>IF(ROWS($A$33:A162)+Current_Age-1&lt;Retirement_Age+Retirement_Years+Years_Before_Closing,ROWS($A$33:A162)+Current_Age-1,NA())</f>
        <v>#N/A</v>
      </c>
      <c r="B162" s="6" t="e" cm="1">
        <f t="array" ref="B162">_xlfn.IFS(A162&lt;Retirement_Age,Current_Income*(1+Inflation_Inome_Increase)^(A162-Current_Age),A162&gt;0,0,A162=NA(),NA())</f>
        <v>#N/A</v>
      </c>
      <c r="C162" s="6" t="e">
        <f t="shared" ref="C162:C193" si="27">IF(A162&lt;Retirement_Age+Retirement_Years,I161,NA())</f>
        <v>#N/A</v>
      </c>
      <c r="D162" s="6" t="e" cm="1">
        <f t="array" ref="D162">_xlfn.IFS(A162&lt;Retirement_Age,C162*Investment_Return,A162&lt;(Retirement_Age+Retirement_Years),C162*Retirement_Investment_Return,A162&gt;=Retirement_Age+Retirement_Years,C162*Post_Retirement_Return)</f>
        <v>#N/A</v>
      </c>
      <c r="E162" s="6" t="e">
        <f t="shared" ref="E162:E193" si="28">IF(A162&lt;Retirement_Age,Annual_Saving_Amount*(1+Saving_Increase)^(A162-Current_Age),0)</f>
        <v>#N/A</v>
      </c>
      <c r="F162" s="6" t="e">
        <f t="shared" si="24"/>
        <v>#N/A</v>
      </c>
      <c r="G162" s="6" t="e">
        <f t="shared" si="25"/>
        <v>#N/A</v>
      </c>
      <c r="H162" s="6" t="e">
        <f t="shared" si="26"/>
        <v>#N/A</v>
      </c>
      <c r="I162" s="6" t="e">
        <f t="shared" ref="I162:I203" si="29">C162+D162+E162-H162</f>
        <v>#N/A</v>
      </c>
      <c r="J162" t="e">
        <f t="shared" ref="J162:J202" si="30">I162&lt;0</f>
        <v>#N/A</v>
      </c>
    </row>
    <row r="163" spans="1:10" x14ac:dyDescent="0.25">
      <c r="A163" t="e">
        <f>IF(ROWS($A$33:A163)+Current_Age-1&lt;Retirement_Age+Retirement_Years+Years_Before_Closing,ROWS($A$33:A163)+Current_Age-1,NA())</f>
        <v>#N/A</v>
      </c>
      <c r="B163" s="6" t="e" cm="1">
        <f t="array" ref="B163">_xlfn.IFS(A163&lt;Retirement_Age,Current_Income*(1+Inflation_Inome_Increase)^(A163-Current_Age),A163&gt;0,0,A163=NA(),NA())</f>
        <v>#N/A</v>
      </c>
      <c r="C163" s="6" t="e">
        <f t="shared" si="27"/>
        <v>#N/A</v>
      </c>
      <c r="D163" s="6" t="e" cm="1">
        <f t="array" ref="D163">_xlfn.IFS(A163&lt;Retirement_Age,C163*Investment_Return,A163&lt;(Retirement_Age+Retirement_Years),C163*Retirement_Investment_Return,A163&gt;=Retirement_Age+Retirement_Years,C163*Post_Retirement_Return)</f>
        <v>#N/A</v>
      </c>
      <c r="E163" s="6" t="e">
        <f t="shared" si="28"/>
        <v>#N/A</v>
      </c>
      <c r="F163" s="6" t="e">
        <f t="shared" si="24"/>
        <v>#N/A</v>
      </c>
      <c r="G163" s="6" t="e">
        <f t="shared" si="25"/>
        <v>#N/A</v>
      </c>
      <c r="H163" s="6" t="e">
        <f t="shared" si="26"/>
        <v>#N/A</v>
      </c>
      <c r="I163" s="6" t="e">
        <f t="shared" si="29"/>
        <v>#N/A</v>
      </c>
      <c r="J163" t="e">
        <f t="shared" si="30"/>
        <v>#N/A</v>
      </c>
    </row>
    <row r="164" spans="1:10" x14ac:dyDescent="0.25">
      <c r="A164" t="e">
        <f>IF(ROWS($A$33:A164)+Current_Age-1&lt;Retirement_Age+Retirement_Years+Years_Before_Closing,ROWS($A$33:A164)+Current_Age-1,NA())</f>
        <v>#N/A</v>
      </c>
      <c r="B164" s="6" t="e" cm="1">
        <f t="array" ref="B164">_xlfn.IFS(A164&lt;Retirement_Age,Current_Income*(1+Inflation_Inome_Increase)^(A164-Current_Age),A164&gt;0,0,A164=NA(),NA())</f>
        <v>#N/A</v>
      </c>
      <c r="C164" s="6" t="e">
        <f t="shared" si="27"/>
        <v>#N/A</v>
      </c>
      <c r="D164" s="6" t="e" cm="1">
        <f t="array" ref="D164">_xlfn.IFS(A164&lt;Retirement_Age,C164*Investment_Return,A164&lt;(Retirement_Age+Retirement_Years),C164*Retirement_Investment_Return,A164&gt;=Retirement_Age+Retirement_Years,C164*Post_Retirement_Return)</f>
        <v>#N/A</v>
      </c>
      <c r="E164" s="6" t="e">
        <f t="shared" si="28"/>
        <v>#N/A</v>
      </c>
      <c r="F164" s="6" t="e">
        <f t="shared" si="24"/>
        <v>#N/A</v>
      </c>
      <c r="G164" s="6" t="e">
        <f t="shared" si="25"/>
        <v>#N/A</v>
      </c>
      <c r="H164" s="6" t="e">
        <f t="shared" si="26"/>
        <v>#N/A</v>
      </c>
      <c r="I164" s="6" t="e">
        <f t="shared" si="29"/>
        <v>#N/A</v>
      </c>
      <c r="J164" t="e">
        <f t="shared" si="30"/>
        <v>#N/A</v>
      </c>
    </row>
    <row r="165" spans="1:10" x14ac:dyDescent="0.25">
      <c r="A165" t="e">
        <f>IF(ROWS($A$33:A165)+Current_Age-1&lt;Retirement_Age+Retirement_Years+Years_Before_Closing,ROWS($A$33:A165)+Current_Age-1,NA())</f>
        <v>#N/A</v>
      </c>
      <c r="B165" s="6" t="e" cm="1">
        <f t="array" ref="B165">_xlfn.IFS(A165&lt;Retirement_Age,Current_Income*(1+Inflation_Inome_Increase)^(A165-Current_Age),A165&gt;0,0,A165=NA(),NA())</f>
        <v>#N/A</v>
      </c>
      <c r="C165" s="6" t="e">
        <f t="shared" si="27"/>
        <v>#N/A</v>
      </c>
      <c r="D165" s="6" t="e" cm="1">
        <f t="array" ref="D165">_xlfn.IFS(A165&lt;Retirement_Age,C165*Investment_Return,A165&lt;(Retirement_Age+Retirement_Years),C165*Retirement_Investment_Return,A165&gt;=Retirement_Age+Retirement_Years,C165*Post_Retirement_Return)</f>
        <v>#N/A</v>
      </c>
      <c r="E165" s="6" t="e">
        <f t="shared" si="28"/>
        <v>#N/A</v>
      </c>
      <c r="F165" s="6" t="e">
        <f t="shared" si="24"/>
        <v>#N/A</v>
      </c>
      <c r="G165" s="6" t="e">
        <f t="shared" si="25"/>
        <v>#N/A</v>
      </c>
      <c r="H165" s="6" t="e">
        <f t="shared" si="26"/>
        <v>#N/A</v>
      </c>
      <c r="I165" s="6" t="e">
        <f t="shared" si="29"/>
        <v>#N/A</v>
      </c>
      <c r="J165" t="e">
        <f t="shared" si="30"/>
        <v>#N/A</v>
      </c>
    </row>
    <row r="166" spans="1:10" x14ac:dyDescent="0.25">
      <c r="A166" t="e">
        <f>IF(ROWS($A$33:A166)+Current_Age-1&lt;Retirement_Age+Retirement_Years+Years_Before_Closing,ROWS($A$33:A166)+Current_Age-1,NA())</f>
        <v>#N/A</v>
      </c>
      <c r="B166" s="6" t="e" cm="1">
        <f t="array" ref="B166">_xlfn.IFS(A166&lt;Retirement_Age,Current_Income*(1+Inflation_Inome_Increase)^(A166-Current_Age),A166&gt;0,0,A166=NA(),NA())</f>
        <v>#N/A</v>
      </c>
      <c r="C166" s="6" t="e">
        <f t="shared" si="27"/>
        <v>#N/A</v>
      </c>
      <c r="D166" s="6" t="e" cm="1">
        <f t="array" ref="D166">_xlfn.IFS(A166&lt;Retirement_Age,C166*Investment_Return,A166&lt;(Retirement_Age+Retirement_Years),C166*Retirement_Investment_Return,A166&gt;=Retirement_Age+Retirement_Years,C166*Post_Retirement_Return)</f>
        <v>#N/A</v>
      </c>
      <c r="E166" s="6" t="e">
        <f t="shared" si="28"/>
        <v>#N/A</v>
      </c>
      <c r="F166" s="6" t="e">
        <f t="shared" si="24"/>
        <v>#N/A</v>
      </c>
      <c r="G166" s="6" t="e">
        <f t="shared" si="25"/>
        <v>#N/A</v>
      </c>
      <c r="H166" s="6" t="e">
        <f t="shared" si="26"/>
        <v>#N/A</v>
      </c>
      <c r="I166" s="6" t="e">
        <f t="shared" si="29"/>
        <v>#N/A</v>
      </c>
      <c r="J166" t="e">
        <f t="shared" si="30"/>
        <v>#N/A</v>
      </c>
    </row>
    <row r="167" spans="1:10" x14ac:dyDescent="0.25">
      <c r="A167" t="e">
        <f>IF(ROWS($A$33:A167)+Current_Age-1&lt;Retirement_Age+Retirement_Years+Years_Before_Closing,ROWS($A$33:A167)+Current_Age-1,NA())</f>
        <v>#N/A</v>
      </c>
      <c r="B167" s="6" t="e" cm="1">
        <f t="array" ref="B167">_xlfn.IFS(A167&lt;Retirement_Age,Current_Income*(1+Inflation_Inome_Increase)^(A167-Current_Age),A167&gt;0,0,A167=NA(),NA())</f>
        <v>#N/A</v>
      </c>
      <c r="C167" s="6" t="e">
        <f t="shared" si="27"/>
        <v>#N/A</v>
      </c>
      <c r="D167" s="6" t="e" cm="1">
        <f t="array" ref="D167">_xlfn.IFS(A167&lt;Retirement_Age,C167*Investment_Return,A167&lt;(Retirement_Age+Retirement_Years),C167*Retirement_Investment_Return,A167&gt;=Retirement_Age+Retirement_Years,C167*Post_Retirement_Return)</f>
        <v>#N/A</v>
      </c>
      <c r="E167" s="6" t="e">
        <f t="shared" si="28"/>
        <v>#N/A</v>
      </c>
      <c r="F167" s="6" t="e">
        <f t="shared" si="24"/>
        <v>#N/A</v>
      </c>
      <c r="G167" s="6" t="e">
        <f t="shared" si="25"/>
        <v>#N/A</v>
      </c>
      <c r="H167" s="6" t="e">
        <f t="shared" si="26"/>
        <v>#N/A</v>
      </c>
      <c r="I167" s="6" t="e">
        <f t="shared" si="29"/>
        <v>#N/A</v>
      </c>
      <c r="J167" t="e">
        <f t="shared" si="30"/>
        <v>#N/A</v>
      </c>
    </row>
    <row r="168" spans="1:10" x14ac:dyDescent="0.25">
      <c r="A168" t="e">
        <f>IF(ROWS($A$33:A168)+Current_Age-1&lt;Retirement_Age+Retirement_Years+Years_Before_Closing,ROWS($A$33:A168)+Current_Age-1,NA())</f>
        <v>#N/A</v>
      </c>
      <c r="B168" s="6" t="e" cm="1">
        <f t="array" ref="B168">_xlfn.IFS(A168&lt;Retirement_Age,Current_Income*(1+Inflation_Inome_Increase)^(A168-Current_Age),A168&gt;0,0,A168=NA(),NA())</f>
        <v>#N/A</v>
      </c>
      <c r="C168" s="6" t="e">
        <f t="shared" si="27"/>
        <v>#N/A</v>
      </c>
      <c r="D168" s="6" t="e" cm="1">
        <f t="array" ref="D168">_xlfn.IFS(A168&lt;Retirement_Age,C168*Investment_Return,A168&lt;(Retirement_Age+Retirement_Years),C168*Retirement_Investment_Return,A168&gt;=Retirement_Age+Retirement_Years,C168*Post_Retirement_Return)</f>
        <v>#N/A</v>
      </c>
      <c r="E168" s="6" t="e">
        <f t="shared" si="28"/>
        <v>#N/A</v>
      </c>
      <c r="F168" s="6" t="e">
        <f t="shared" si="24"/>
        <v>#N/A</v>
      </c>
      <c r="G168" s="6" t="e">
        <f t="shared" si="25"/>
        <v>#N/A</v>
      </c>
      <c r="H168" s="6" t="e">
        <f t="shared" si="26"/>
        <v>#N/A</v>
      </c>
      <c r="I168" s="6" t="e">
        <f t="shared" si="29"/>
        <v>#N/A</v>
      </c>
      <c r="J168" t="e">
        <f t="shared" si="30"/>
        <v>#N/A</v>
      </c>
    </row>
    <row r="169" spans="1:10" x14ac:dyDescent="0.25">
      <c r="A169" t="e">
        <f>IF(ROWS($A$33:A169)+Current_Age-1&lt;Retirement_Age+Retirement_Years+Years_Before_Closing,ROWS($A$33:A169)+Current_Age-1,NA())</f>
        <v>#N/A</v>
      </c>
      <c r="B169" s="6" t="e" cm="1">
        <f t="array" ref="B169">_xlfn.IFS(A169&lt;Retirement_Age,Current_Income*(1+Inflation_Inome_Increase)^(A169-Current_Age),A169&gt;0,0,A169=NA(),NA())</f>
        <v>#N/A</v>
      </c>
      <c r="C169" s="6" t="e">
        <f t="shared" si="27"/>
        <v>#N/A</v>
      </c>
      <c r="D169" s="6" t="e" cm="1">
        <f t="array" ref="D169">_xlfn.IFS(A169&lt;Retirement_Age,C169*Investment_Return,A169&lt;(Retirement_Age+Retirement_Years),C169*Retirement_Investment_Return,A169&gt;=Retirement_Age+Retirement_Years,C169*Post_Retirement_Return)</f>
        <v>#N/A</v>
      </c>
      <c r="E169" s="6" t="e">
        <f t="shared" si="28"/>
        <v>#N/A</v>
      </c>
      <c r="F169" s="6" t="e">
        <f t="shared" si="24"/>
        <v>#N/A</v>
      </c>
      <c r="G169" s="6" t="e">
        <f t="shared" si="25"/>
        <v>#N/A</v>
      </c>
      <c r="H169" s="6" t="e">
        <f t="shared" si="26"/>
        <v>#N/A</v>
      </c>
      <c r="I169" s="6" t="e">
        <f t="shared" si="29"/>
        <v>#N/A</v>
      </c>
      <c r="J169" t="e">
        <f t="shared" si="30"/>
        <v>#N/A</v>
      </c>
    </row>
    <row r="170" spans="1:10" x14ac:dyDescent="0.25">
      <c r="A170" t="e">
        <f>IF(ROWS($A$33:A170)+Current_Age-1&lt;Retirement_Age+Retirement_Years+Years_Before_Closing,ROWS($A$33:A170)+Current_Age-1,NA())</f>
        <v>#N/A</v>
      </c>
      <c r="B170" s="6" t="e" cm="1">
        <f t="array" ref="B170">_xlfn.IFS(A170&lt;Retirement_Age,Current_Income*(1+Inflation_Inome_Increase)^(A170-Current_Age),A170&gt;0,0,A170=NA(),NA())</f>
        <v>#N/A</v>
      </c>
      <c r="C170" s="6" t="e">
        <f t="shared" si="27"/>
        <v>#N/A</v>
      </c>
      <c r="D170" s="6" t="e" cm="1">
        <f t="array" ref="D170">_xlfn.IFS(A170&lt;Retirement_Age,C170*Investment_Return,A170&lt;(Retirement_Age+Retirement_Years),C170*Retirement_Investment_Return,A170&gt;=Retirement_Age+Retirement_Years,C170*Post_Retirement_Return)</f>
        <v>#N/A</v>
      </c>
      <c r="E170" s="6" t="e">
        <f t="shared" si="28"/>
        <v>#N/A</v>
      </c>
      <c r="F170" s="6" t="e">
        <f t="shared" si="24"/>
        <v>#N/A</v>
      </c>
      <c r="G170" s="6" t="e">
        <f t="shared" si="25"/>
        <v>#N/A</v>
      </c>
      <c r="H170" s="6" t="e">
        <f t="shared" si="26"/>
        <v>#N/A</v>
      </c>
      <c r="I170" s="6" t="e">
        <f t="shared" si="29"/>
        <v>#N/A</v>
      </c>
      <c r="J170" t="e">
        <f t="shared" si="30"/>
        <v>#N/A</v>
      </c>
    </row>
    <row r="171" spans="1:10" x14ac:dyDescent="0.25">
      <c r="A171" t="e">
        <f>IF(ROWS($A$33:A171)+Current_Age-1&lt;Retirement_Age+Retirement_Years+Years_Before_Closing,ROWS($A$33:A171)+Current_Age-1,NA())</f>
        <v>#N/A</v>
      </c>
      <c r="B171" s="6" t="e" cm="1">
        <f t="array" ref="B171">_xlfn.IFS(A171&lt;Retirement_Age,Current_Income*(1+Inflation_Inome_Increase)^(A171-Current_Age),A171&gt;0,0,A171=NA(),NA())</f>
        <v>#N/A</v>
      </c>
      <c r="C171" s="6" t="e">
        <f t="shared" si="27"/>
        <v>#N/A</v>
      </c>
      <c r="D171" s="6" t="e" cm="1">
        <f t="array" ref="D171">_xlfn.IFS(A171&lt;Retirement_Age,C171*Investment_Return,A171&lt;(Retirement_Age+Retirement_Years),C171*Retirement_Investment_Return,A171&gt;=Retirement_Age+Retirement_Years,C171*Post_Retirement_Return)</f>
        <v>#N/A</v>
      </c>
      <c r="E171" s="6" t="e">
        <f t="shared" si="28"/>
        <v>#N/A</v>
      </c>
      <c r="F171" s="6" t="e">
        <f t="shared" si="24"/>
        <v>#N/A</v>
      </c>
      <c r="G171" s="6" t="e">
        <f t="shared" si="25"/>
        <v>#N/A</v>
      </c>
      <c r="H171" s="6" t="e">
        <f t="shared" si="26"/>
        <v>#N/A</v>
      </c>
      <c r="I171" s="6" t="e">
        <f t="shared" si="29"/>
        <v>#N/A</v>
      </c>
      <c r="J171" t="e">
        <f t="shared" si="30"/>
        <v>#N/A</v>
      </c>
    </row>
    <row r="172" spans="1:10" x14ac:dyDescent="0.25">
      <c r="A172" t="e">
        <f>IF(ROWS($A$33:A172)+Current_Age-1&lt;Retirement_Age+Retirement_Years+Years_Before_Closing,ROWS($A$33:A172)+Current_Age-1,NA())</f>
        <v>#N/A</v>
      </c>
      <c r="B172" s="6" t="e" cm="1">
        <f t="array" ref="B172">_xlfn.IFS(A172&lt;Retirement_Age,Current_Income*(1+Inflation_Inome_Increase)^(A172-Current_Age),A172&gt;0,0,A172=NA(),NA())</f>
        <v>#N/A</v>
      </c>
      <c r="C172" s="6" t="e">
        <f t="shared" si="27"/>
        <v>#N/A</v>
      </c>
      <c r="D172" s="6" t="e" cm="1">
        <f t="array" ref="D172">_xlfn.IFS(A172&lt;Retirement_Age,C172*Investment_Return,A172&lt;(Retirement_Age+Retirement_Years),C172*Retirement_Investment_Return,A172&gt;=Retirement_Age+Retirement_Years,C172*Post_Retirement_Return)</f>
        <v>#N/A</v>
      </c>
      <c r="E172" s="6" t="e">
        <f t="shared" si="28"/>
        <v>#N/A</v>
      </c>
      <c r="F172" s="6" t="e">
        <f t="shared" si="24"/>
        <v>#N/A</v>
      </c>
      <c r="G172" s="6" t="e">
        <f t="shared" si="25"/>
        <v>#N/A</v>
      </c>
      <c r="H172" s="6" t="e">
        <f t="shared" si="26"/>
        <v>#N/A</v>
      </c>
      <c r="I172" s="6" t="e">
        <f t="shared" si="29"/>
        <v>#N/A</v>
      </c>
      <c r="J172" t="e">
        <f t="shared" si="30"/>
        <v>#N/A</v>
      </c>
    </row>
    <row r="173" spans="1:10" x14ac:dyDescent="0.25">
      <c r="A173" t="e">
        <f>IF(ROWS($A$33:A173)+Current_Age-1&lt;Retirement_Age+Retirement_Years+Years_Before_Closing,ROWS($A$33:A173)+Current_Age-1,NA())</f>
        <v>#N/A</v>
      </c>
      <c r="B173" s="6" t="e" cm="1">
        <f t="array" ref="B173">_xlfn.IFS(A173&lt;Retirement_Age,Current_Income*(1+Inflation_Inome_Increase)^(A173-Current_Age),A173&gt;0,0,A173=NA(),NA())</f>
        <v>#N/A</v>
      </c>
      <c r="C173" s="6" t="e">
        <f t="shared" si="27"/>
        <v>#N/A</v>
      </c>
      <c r="D173" s="6" t="e" cm="1">
        <f t="array" ref="D173">_xlfn.IFS(A173&lt;Retirement_Age,C173*Investment_Return,A173&lt;(Retirement_Age+Retirement_Years),C173*Retirement_Investment_Return,A173&gt;=Retirement_Age+Retirement_Years,C173*Post_Retirement_Return)</f>
        <v>#N/A</v>
      </c>
      <c r="E173" s="6" t="e">
        <f t="shared" si="28"/>
        <v>#N/A</v>
      </c>
      <c r="F173" s="6" t="e">
        <f t="shared" si="24"/>
        <v>#N/A</v>
      </c>
      <c r="G173" s="6" t="e">
        <f t="shared" si="25"/>
        <v>#N/A</v>
      </c>
      <c r="H173" s="6" t="e">
        <f t="shared" si="26"/>
        <v>#N/A</v>
      </c>
      <c r="I173" s="6" t="e">
        <f t="shared" si="29"/>
        <v>#N/A</v>
      </c>
      <c r="J173" t="e">
        <f t="shared" si="30"/>
        <v>#N/A</v>
      </c>
    </row>
    <row r="174" spans="1:10" x14ac:dyDescent="0.25">
      <c r="A174" t="e">
        <f>IF(ROWS($A$33:A174)+Current_Age-1&lt;Retirement_Age+Retirement_Years+Years_Before_Closing,ROWS($A$33:A174)+Current_Age-1,NA())</f>
        <v>#N/A</v>
      </c>
      <c r="B174" s="6" t="e" cm="1">
        <f t="array" ref="B174">_xlfn.IFS(A174&lt;Retirement_Age,Current_Income*(1+Inflation_Inome_Increase)^(A174-Current_Age),A174&gt;0,0,A174=NA(),NA())</f>
        <v>#N/A</v>
      </c>
      <c r="C174" s="6" t="e">
        <f t="shared" si="27"/>
        <v>#N/A</v>
      </c>
      <c r="D174" s="6" t="e" cm="1">
        <f t="array" ref="D174">_xlfn.IFS(A174&lt;Retirement_Age,C174*Investment_Return,A174&lt;(Retirement_Age+Retirement_Years),C174*Retirement_Investment_Return,A174&gt;=Retirement_Age+Retirement_Years,C174*Post_Retirement_Return)</f>
        <v>#N/A</v>
      </c>
      <c r="E174" s="6" t="e">
        <f t="shared" si="28"/>
        <v>#N/A</v>
      </c>
      <c r="F174" s="6" t="e">
        <f t="shared" si="24"/>
        <v>#N/A</v>
      </c>
      <c r="G174" s="6" t="e">
        <f t="shared" si="25"/>
        <v>#N/A</v>
      </c>
      <c r="H174" s="6" t="e">
        <f t="shared" si="26"/>
        <v>#N/A</v>
      </c>
      <c r="I174" s="6" t="e">
        <f t="shared" si="29"/>
        <v>#N/A</v>
      </c>
      <c r="J174" t="e">
        <f t="shared" si="30"/>
        <v>#N/A</v>
      </c>
    </row>
    <row r="175" spans="1:10" x14ac:dyDescent="0.25">
      <c r="A175" t="e">
        <f>IF(ROWS($A$33:A175)+Current_Age-1&lt;Retirement_Age+Retirement_Years+Years_Before_Closing,ROWS($A$33:A175)+Current_Age-1,NA())</f>
        <v>#N/A</v>
      </c>
      <c r="B175" s="6" t="e" cm="1">
        <f t="array" ref="B175">_xlfn.IFS(A175&lt;Retirement_Age,Current_Income*(1+Inflation_Inome_Increase)^(A175-Current_Age),A175&gt;0,0,A175=NA(),NA())</f>
        <v>#N/A</v>
      </c>
      <c r="C175" s="6" t="e">
        <f t="shared" si="27"/>
        <v>#N/A</v>
      </c>
      <c r="D175" s="6" t="e" cm="1">
        <f t="array" ref="D175">_xlfn.IFS(A175&lt;Retirement_Age,C175*Investment_Return,A175&lt;(Retirement_Age+Retirement_Years),C175*Retirement_Investment_Return,A175&gt;=Retirement_Age+Retirement_Years,C175*Post_Retirement_Return)</f>
        <v>#N/A</v>
      </c>
      <c r="E175" s="6" t="e">
        <f t="shared" si="28"/>
        <v>#N/A</v>
      </c>
      <c r="F175" s="6" t="e">
        <f t="shared" si="24"/>
        <v>#N/A</v>
      </c>
      <c r="G175" s="6" t="e">
        <f t="shared" si="25"/>
        <v>#N/A</v>
      </c>
      <c r="H175" s="6" t="e">
        <f t="shared" si="26"/>
        <v>#N/A</v>
      </c>
      <c r="I175" s="6" t="e">
        <f t="shared" si="29"/>
        <v>#N/A</v>
      </c>
      <c r="J175" t="e">
        <f t="shared" si="30"/>
        <v>#N/A</v>
      </c>
    </row>
    <row r="176" spans="1:10" x14ac:dyDescent="0.25">
      <c r="A176" t="e">
        <f>IF(ROWS($A$33:A176)+Current_Age-1&lt;Retirement_Age+Retirement_Years+Years_Before_Closing,ROWS($A$33:A176)+Current_Age-1,NA())</f>
        <v>#N/A</v>
      </c>
      <c r="B176" s="6" t="e" cm="1">
        <f t="array" ref="B176">_xlfn.IFS(A176&lt;Retirement_Age,Current_Income*(1+Inflation_Inome_Increase)^(A176-Current_Age),A176&gt;0,0,A176=NA(),NA())</f>
        <v>#N/A</v>
      </c>
      <c r="C176" s="6" t="e">
        <f t="shared" si="27"/>
        <v>#N/A</v>
      </c>
      <c r="D176" s="6" t="e" cm="1">
        <f t="array" ref="D176">_xlfn.IFS(A176&lt;Retirement_Age,C176*Investment_Return,A176&lt;(Retirement_Age+Retirement_Years),C176*Retirement_Investment_Return,A176&gt;=Retirement_Age+Retirement_Years,C176*Post_Retirement_Return)</f>
        <v>#N/A</v>
      </c>
      <c r="E176" s="6" t="e">
        <f t="shared" si="28"/>
        <v>#N/A</v>
      </c>
      <c r="F176" s="6" t="e">
        <f t="shared" si="24"/>
        <v>#N/A</v>
      </c>
      <c r="G176" s="6" t="e">
        <f t="shared" si="25"/>
        <v>#N/A</v>
      </c>
      <c r="H176" s="6" t="e">
        <f t="shared" si="26"/>
        <v>#N/A</v>
      </c>
      <c r="I176" s="6" t="e">
        <f t="shared" si="29"/>
        <v>#N/A</v>
      </c>
      <c r="J176" t="e">
        <f t="shared" si="30"/>
        <v>#N/A</v>
      </c>
    </row>
    <row r="177" spans="1:10" x14ac:dyDescent="0.25">
      <c r="A177" t="e">
        <f>IF(ROWS($A$33:A177)+Current_Age-1&lt;Retirement_Age+Retirement_Years+Years_Before_Closing,ROWS($A$33:A177)+Current_Age-1,NA())</f>
        <v>#N/A</v>
      </c>
      <c r="B177" s="6" t="e" cm="1">
        <f t="array" ref="B177">_xlfn.IFS(A177&lt;Retirement_Age,Current_Income*(1+Inflation_Inome_Increase)^(A177-Current_Age),A177&gt;0,0,A177=NA(),NA())</f>
        <v>#N/A</v>
      </c>
      <c r="C177" s="6" t="e">
        <f t="shared" si="27"/>
        <v>#N/A</v>
      </c>
      <c r="D177" s="6" t="e" cm="1">
        <f t="array" ref="D177">_xlfn.IFS(A177&lt;Retirement_Age,C177*Investment_Return,A177&lt;(Retirement_Age+Retirement_Years),C177*Retirement_Investment_Return,A177&gt;=Retirement_Age+Retirement_Years,C177*Post_Retirement_Return)</f>
        <v>#N/A</v>
      </c>
      <c r="E177" s="6" t="e">
        <f t="shared" si="28"/>
        <v>#N/A</v>
      </c>
      <c r="F177" s="6" t="e">
        <f t="shared" si="24"/>
        <v>#N/A</v>
      </c>
      <c r="G177" s="6" t="e">
        <f t="shared" si="25"/>
        <v>#N/A</v>
      </c>
      <c r="H177" s="6" t="e">
        <f t="shared" si="26"/>
        <v>#N/A</v>
      </c>
      <c r="I177" s="6" t="e">
        <f t="shared" si="29"/>
        <v>#N/A</v>
      </c>
      <c r="J177" t="e">
        <f t="shared" si="30"/>
        <v>#N/A</v>
      </c>
    </row>
    <row r="178" spans="1:10" x14ac:dyDescent="0.25">
      <c r="A178" t="e">
        <f>IF(ROWS($A$33:A178)+Current_Age-1&lt;Retirement_Age+Retirement_Years+Years_Before_Closing,ROWS($A$33:A178)+Current_Age-1,NA())</f>
        <v>#N/A</v>
      </c>
      <c r="B178" s="6" t="e" cm="1">
        <f t="array" ref="B178">_xlfn.IFS(A178&lt;Retirement_Age,Current_Income*(1+Inflation_Inome_Increase)^(A178-Current_Age),A178&gt;0,0,A178=NA(),NA())</f>
        <v>#N/A</v>
      </c>
      <c r="C178" s="6" t="e">
        <f t="shared" si="27"/>
        <v>#N/A</v>
      </c>
      <c r="D178" s="6" t="e" cm="1">
        <f t="array" ref="D178">_xlfn.IFS(A178&lt;Retirement_Age,C178*Investment_Return,A178&lt;(Retirement_Age+Retirement_Years),C178*Retirement_Investment_Return,A178&gt;=Retirement_Age+Retirement_Years,C178*Post_Retirement_Return)</f>
        <v>#N/A</v>
      </c>
      <c r="E178" s="6" t="e">
        <f t="shared" si="28"/>
        <v>#N/A</v>
      </c>
      <c r="F178" s="6" t="e">
        <f t="shared" si="24"/>
        <v>#N/A</v>
      </c>
      <c r="G178" s="6" t="e">
        <f t="shared" si="25"/>
        <v>#N/A</v>
      </c>
      <c r="H178" s="6" t="e">
        <f t="shared" si="26"/>
        <v>#N/A</v>
      </c>
      <c r="I178" s="6" t="e">
        <f t="shared" si="29"/>
        <v>#N/A</v>
      </c>
      <c r="J178" t="e">
        <f t="shared" si="30"/>
        <v>#N/A</v>
      </c>
    </row>
    <row r="179" spans="1:10" x14ac:dyDescent="0.25">
      <c r="A179" t="e">
        <f>IF(ROWS($A$33:A179)+Current_Age-1&lt;Retirement_Age+Retirement_Years+Years_Before_Closing,ROWS($A$33:A179)+Current_Age-1,NA())</f>
        <v>#N/A</v>
      </c>
      <c r="B179" s="6" t="e" cm="1">
        <f t="array" ref="B179">_xlfn.IFS(A179&lt;Retirement_Age,Current_Income*(1+Inflation_Inome_Increase)^(A179-Current_Age),A179&gt;0,0,A179=NA(),NA())</f>
        <v>#N/A</v>
      </c>
      <c r="C179" s="6" t="e">
        <f t="shared" si="27"/>
        <v>#N/A</v>
      </c>
      <c r="D179" s="6" t="e" cm="1">
        <f t="array" ref="D179">_xlfn.IFS(A179&lt;Retirement_Age,C179*Investment_Return,A179&lt;(Retirement_Age+Retirement_Years),C179*Retirement_Investment_Return,A179&gt;=Retirement_Age+Retirement_Years,C179*Post_Retirement_Return)</f>
        <v>#N/A</v>
      </c>
      <c r="E179" s="6" t="e">
        <f t="shared" si="28"/>
        <v>#N/A</v>
      </c>
      <c r="F179" s="6" t="e">
        <f t="shared" si="24"/>
        <v>#N/A</v>
      </c>
      <c r="G179" s="6" t="e">
        <f t="shared" si="25"/>
        <v>#N/A</v>
      </c>
      <c r="H179" s="6" t="e">
        <f t="shared" si="26"/>
        <v>#N/A</v>
      </c>
      <c r="I179" s="6" t="e">
        <f t="shared" si="29"/>
        <v>#N/A</v>
      </c>
      <c r="J179" t="e">
        <f t="shared" si="30"/>
        <v>#N/A</v>
      </c>
    </row>
    <row r="180" spans="1:10" x14ac:dyDescent="0.25">
      <c r="A180" t="e">
        <f>IF(ROWS($A$33:A180)+Current_Age-1&lt;Retirement_Age+Retirement_Years+Years_Before_Closing,ROWS($A$33:A180)+Current_Age-1,NA())</f>
        <v>#N/A</v>
      </c>
      <c r="B180" s="6" t="e" cm="1">
        <f t="array" ref="B180">_xlfn.IFS(A180&lt;Retirement_Age,Current_Income*(1+Inflation_Inome_Increase)^(A180-Current_Age),A180&gt;0,0,A180=NA(),NA())</f>
        <v>#N/A</v>
      </c>
      <c r="C180" s="6" t="e">
        <f t="shared" si="27"/>
        <v>#N/A</v>
      </c>
      <c r="D180" s="6" t="e" cm="1">
        <f t="array" ref="D180">_xlfn.IFS(A180&lt;Retirement_Age,C180*Investment_Return,A180&lt;(Retirement_Age+Retirement_Years),C180*Retirement_Investment_Return,A180&gt;=Retirement_Age+Retirement_Years,C180*Post_Retirement_Return)</f>
        <v>#N/A</v>
      </c>
      <c r="E180" s="6" t="e">
        <f t="shared" si="28"/>
        <v>#N/A</v>
      </c>
      <c r="F180" s="6" t="e">
        <f t="shared" si="24"/>
        <v>#N/A</v>
      </c>
      <c r="G180" s="6" t="e">
        <f t="shared" si="25"/>
        <v>#N/A</v>
      </c>
      <c r="H180" s="6" t="e">
        <f t="shared" si="26"/>
        <v>#N/A</v>
      </c>
      <c r="I180" s="6" t="e">
        <f t="shared" si="29"/>
        <v>#N/A</v>
      </c>
      <c r="J180" t="e">
        <f t="shared" si="30"/>
        <v>#N/A</v>
      </c>
    </row>
    <row r="181" spans="1:10" x14ac:dyDescent="0.25">
      <c r="A181" t="e">
        <f>IF(ROWS($A$33:A181)+Current_Age-1&lt;Retirement_Age+Retirement_Years+Years_Before_Closing,ROWS($A$33:A181)+Current_Age-1,NA())</f>
        <v>#N/A</v>
      </c>
      <c r="B181" s="6" t="e" cm="1">
        <f t="array" ref="B181">_xlfn.IFS(A181&lt;Retirement_Age,Current_Income*(1+Inflation_Inome_Increase)^(A181-Current_Age),A181&gt;0,0,A181=NA(),NA())</f>
        <v>#N/A</v>
      </c>
      <c r="C181" s="6" t="e">
        <f t="shared" si="27"/>
        <v>#N/A</v>
      </c>
      <c r="D181" s="6" t="e" cm="1">
        <f t="array" ref="D181">_xlfn.IFS(A181&lt;Retirement_Age,C181*Investment_Return,A181&lt;(Retirement_Age+Retirement_Years),C181*Retirement_Investment_Return,A181&gt;=Retirement_Age+Retirement_Years,C181*Post_Retirement_Return)</f>
        <v>#N/A</v>
      </c>
      <c r="E181" s="6" t="e">
        <f t="shared" si="28"/>
        <v>#N/A</v>
      </c>
      <c r="F181" s="6" t="e">
        <f t="shared" si="24"/>
        <v>#N/A</v>
      </c>
      <c r="G181" s="6" t="e">
        <f t="shared" si="25"/>
        <v>#N/A</v>
      </c>
      <c r="H181" s="6" t="e">
        <f t="shared" si="26"/>
        <v>#N/A</v>
      </c>
      <c r="I181" s="6" t="e">
        <f t="shared" si="29"/>
        <v>#N/A</v>
      </c>
      <c r="J181" t="e">
        <f t="shared" si="30"/>
        <v>#N/A</v>
      </c>
    </row>
    <row r="182" spans="1:10" x14ac:dyDescent="0.25">
      <c r="A182" t="e">
        <f>IF(ROWS($A$33:A182)+Current_Age-1&lt;Retirement_Age+Retirement_Years+Years_Before_Closing,ROWS($A$33:A182)+Current_Age-1,NA())</f>
        <v>#N/A</v>
      </c>
      <c r="B182" s="6" t="e" cm="1">
        <f t="array" ref="B182">_xlfn.IFS(A182&lt;Retirement_Age,Current_Income*(1+Inflation_Inome_Increase)^(A182-Current_Age),A182&gt;0,0,A182=NA(),NA())</f>
        <v>#N/A</v>
      </c>
      <c r="C182" s="6" t="e">
        <f t="shared" si="27"/>
        <v>#N/A</v>
      </c>
      <c r="D182" s="6" t="e" cm="1">
        <f t="array" ref="D182">_xlfn.IFS(A182&lt;Retirement_Age,C182*Investment_Return,A182&lt;(Retirement_Age+Retirement_Years),C182*Retirement_Investment_Return,A182&gt;=Retirement_Age+Retirement_Years,C182*Post_Retirement_Return)</f>
        <v>#N/A</v>
      </c>
      <c r="E182" s="6" t="e">
        <f t="shared" si="28"/>
        <v>#N/A</v>
      </c>
      <c r="F182" s="6" t="e">
        <f t="shared" si="24"/>
        <v>#N/A</v>
      </c>
      <c r="G182" s="6" t="e">
        <f t="shared" si="25"/>
        <v>#N/A</v>
      </c>
      <c r="H182" s="6" t="e">
        <f t="shared" si="26"/>
        <v>#N/A</v>
      </c>
      <c r="I182" s="6" t="e">
        <f t="shared" si="29"/>
        <v>#N/A</v>
      </c>
      <c r="J182" t="e">
        <f t="shared" si="30"/>
        <v>#N/A</v>
      </c>
    </row>
    <row r="183" spans="1:10" x14ac:dyDescent="0.25">
      <c r="A183" t="e">
        <f>IF(ROWS($A$33:A183)+Current_Age-1&lt;Retirement_Age+Retirement_Years+Years_Before_Closing,ROWS($A$33:A183)+Current_Age-1,NA())</f>
        <v>#N/A</v>
      </c>
      <c r="B183" s="6" t="e" cm="1">
        <f t="array" ref="B183">_xlfn.IFS(A183&lt;Retirement_Age,Current_Income*(1+Inflation_Inome_Increase)^(A183-Current_Age),A183&gt;0,0,A183=NA(),NA())</f>
        <v>#N/A</v>
      </c>
      <c r="C183" s="6" t="e">
        <f t="shared" si="27"/>
        <v>#N/A</v>
      </c>
      <c r="D183" s="6" t="e" cm="1">
        <f t="array" ref="D183">_xlfn.IFS(A183&lt;Retirement_Age,C183*Investment_Return,A183&lt;(Retirement_Age+Retirement_Years),C183*Retirement_Investment_Return,A183&gt;=Retirement_Age+Retirement_Years,C183*Post_Retirement_Return)</f>
        <v>#N/A</v>
      </c>
      <c r="E183" s="6" t="e">
        <f t="shared" si="28"/>
        <v>#N/A</v>
      </c>
      <c r="F183" s="6" t="e">
        <f t="shared" si="24"/>
        <v>#N/A</v>
      </c>
      <c r="G183" s="6" t="e">
        <f t="shared" si="25"/>
        <v>#N/A</v>
      </c>
      <c r="H183" s="6" t="e">
        <f t="shared" si="26"/>
        <v>#N/A</v>
      </c>
      <c r="I183" s="6" t="e">
        <f t="shared" si="29"/>
        <v>#N/A</v>
      </c>
      <c r="J183" t="e">
        <f t="shared" si="30"/>
        <v>#N/A</v>
      </c>
    </row>
    <row r="184" spans="1:10" x14ac:dyDescent="0.25">
      <c r="A184" t="e">
        <f>IF(ROWS($A$33:A184)+Current_Age-1&lt;Retirement_Age+Retirement_Years+Years_Before_Closing,ROWS($A$33:A184)+Current_Age-1,NA())</f>
        <v>#N/A</v>
      </c>
      <c r="B184" s="6" t="e" cm="1">
        <f t="array" ref="B184">_xlfn.IFS(A184&lt;Retirement_Age,Current_Income*(1+Inflation_Inome_Increase)^(A184-Current_Age),A184&gt;0,0,A184=NA(),NA())</f>
        <v>#N/A</v>
      </c>
      <c r="C184" s="6" t="e">
        <f t="shared" si="27"/>
        <v>#N/A</v>
      </c>
      <c r="D184" s="6" t="e" cm="1">
        <f t="array" ref="D184">_xlfn.IFS(A184&lt;Retirement_Age,C184*Investment_Return,A184&lt;(Retirement_Age+Retirement_Years),C184*Retirement_Investment_Return,A184&gt;=Retirement_Age+Retirement_Years,C184*Post_Retirement_Return)</f>
        <v>#N/A</v>
      </c>
      <c r="E184" s="6" t="e">
        <f t="shared" si="28"/>
        <v>#N/A</v>
      </c>
      <c r="F184" s="6" t="e">
        <f t="shared" si="24"/>
        <v>#N/A</v>
      </c>
      <c r="G184" s="6" t="e">
        <f t="shared" si="25"/>
        <v>#N/A</v>
      </c>
      <c r="H184" s="6" t="e">
        <f t="shared" si="26"/>
        <v>#N/A</v>
      </c>
      <c r="I184" s="6" t="e">
        <f t="shared" si="29"/>
        <v>#N/A</v>
      </c>
      <c r="J184" t="e">
        <f t="shared" si="30"/>
        <v>#N/A</v>
      </c>
    </row>
    <row r="185" spans="1:10" x14ac:dyDescent="0.25">
      <c r="A185" t="e">
        <f>IF(ROWS($A$33:A185)+Current_Age-1&lt;Retirement_Age+Retirement_Years+Years_Before_Closing,ROWS($A$33:A185)+Current_Age-1,NA())</f>
        <v>#N/A</v>
      </c>
      <c r="B185" s="6" t="e" cm="1">
        <f t="array" ref="B185">_xlfn.IFS(A185&lt;Retirement_Age,Current_Income*(1+Inflation_Inome_Increase)^(A185-Current_Age),A185&gt;0,0,A185=NA(),NA())</f>
        <v>#N/A</v>
      </c>
      <c r="C185" s="6" t="e">
        <f t="shared" si="27"/>
        <v>#N/A</v>
      </c>
      <c r="D185" s="6" t="e" cm="1">
        <f t="array" ref="D185">_xlfn.IFS(A185&lt;Retirement_Age,C185*Investment_Return,A185&lt;(Retirement_Age+Retirement_Years),C185*Retirement_Investment_Return,A185&gt;=Retirement_Age+Retirement_Years,C185*Post_Retirement_Return)</f>
        <v>#N/A</v>
      </c>
      <c r="E185" s="6" t="e">
        <f t="shared" si="28"/>
        <v>#N/A</v>
      </c>
      <c r="F185" s="6" t="e">
        <f t="shared" si="24"/>
        <v>#N/A</v>
      </c>
      <c r="G185" s="6" t="e">
        <f t="shared" si="25"/>
        <v>#N/A</v>
      </c>
      <c r="H185" s="6" t="e">
        <f t="shared" si="26"/>
        <v>#N/A</v>
      </c>
      <c r="I185" s="6" t="e">
        <f t="shared" si="29"/>
        <v>#N/A</v>
      </c>
      <c r="J185" t="e">
        <f t="shared" si="30"/>
        <v>#N/A</v>
      </c>
    </row>
    <row r="186" spans="1:10" x14ac:dyDescent="0.25">
      <c r="A186" t="e">
        <f>IF(ROWS($A$33:A186)+Current_Age-1&lt;Retirement_Age+Retirement_Years+Years_Before_Closing,ROWS($A$33:A186)+Current_Age-1,NA())</f>
        <v>#N/A</v>
      </c>
      <c r="B186" s="6" t="e" cm="1">
        <f t="array" ref="B186">_xlfn.IFS(A186&lt;Retirement_Age,Current_Income*(1+Inflation_Inome_Increase)^(A186-Current_Age),A186&gt;0,0,A186=NA(),NA())</f>
        <v>#N/A</v>
      </c>
      <c r="C186" s="6" t="e">
        <f t="shared" si="27"/>
        <v>#N/A</v>
      </c>
      <c r="D186" s="6" t="e" cm="1">
        <f t="array" ref="D186">_xlfn.IFS(A186&lt;Retirement_Age,C186*Investment_Return,A186&lt;(Retirement_Age+Retirement_Years),C186*Retirement_Investment_Return,A186&gt;=Retirement_Age+Retirement_Years,C186*Post_Retirement_Return)</f>
        <v>#N/A</v>
      </c>
      <c r="E186" s="6" t="e">
        <f t="shared" si="28"/>
        <v>#N/A</v>
      </c>
      <c r="F186" s="6" t="e">
        <f t="shared" si="24"/>
        <v>#N/A</v>
      </c>
      <c r="G186" s="6" t="e">
        <f t="shared" si="25"/>
        <v>#N/A</v>
      </c>
      <c r="H186" s="6" t="e">
        <f t="shared" si="26"/>
        <v>#N/A</v>
      </c>
      <c r="I186" s="6" t="e">
        <f t="shared" si="29"/>
        <v>#N/A</v>
      </c>
      <c r="J186" t="e">
        <f t="shared" si="30"/>
        <v>#N/A</v>
      </c>
    </row>
    <row r="187" spans="1:10" x14ac:dyDescent="0.25">
      <c r="A187" t="e">
        <f>IF(ROWS($A$33:A187)+Current_Age-1&lt;Retirement_Age+Retirement_Years+Years_Before_Closing,ROWS($A$33:A187)+Current_Age-1,NA())</f>
        <v>#N/A</v>
      </c>
      <c r="B187" s="6" t="e" cm="1">
        <f t="array" ref="B187">_xlfn.IFS(A187&lt;Retirement_Age,Current_Income*(1+Inflation_Inome_Increase)^(A187-Current_Age),A187&gt;0,0,A187=NA(),NA())</f>
        <v>#N/A</v>
      </c>
      <c r="C187" s="6" t="e">
        <f t="shared" si="27"/>
        <v>#N/A</v>
      </c>
      <c r="D187" s="6" t="e" cm="1">
        <f t="array" ref="D187">_xlfn.IFS(A187&lt;Retirement_Age,C187*Investment_Return,A187&lt;(Retirement_Age+Retirement_Years),C187*Retirement_Investment_Return,A187&gt;=Retirement_Age+Retirement_Years,C187*Post_Retirement_Return)</f>
        <v>#N/A</v>
      </c>
      <c r="E187" s="6" t="e">
        <f t="shared" si="28"/>
        <v>#N/A</v>
      </c>
      <c r="F187" s="6" t="e">
        <f t="shared" si="24"/>
        <v>#N/A</v>
      </c>
      <c r="G187" s="6" t="e">
        <f t="shared" si="25"/>
        <v>#N/A</v>
      </c>
      <c r="H187" s="6" t="e">
        <f t="shared" si="26"/>
        <v>#N/A</v>
      </c>
      <c r="I187" s="6" t="e">
        <f t="shared" si="29"/>
        <v>#N/A</v>
      </c>
      <c r="J187" t="e">
        <f t="shared" si="30"/>
        <v>#N/A</v>
      </c>
    </row>
    <row r="188" spans="1:10" x14ac:dyDescent="0.25">
      <c r="A188" t="e">
        <f>IF(ROWS($A$33:A188)+Current_Age-1&lt;Retirement_Age+Retirement_Years+Years_Before_Closing,ROWS($A$33:A188)+Current_Age-1,NA())</f>
        <v>#N/A</v>
      </c>
      <c r="B188" s="6" t="e" cm="1">
        <f t="array" ref="B188">_xlfn.IFS(A188&lt;Retirement_Age,Current_Income*(1+Inflation_Inome_Increase)^(A188-Current_Age),A188&gt;0,0,A188=NA(),NA())</f>
        <v>#N/A</v>
      </c>
      <c r="C188" s="6" t="e">
        <f t="shared" si="27"/>
        <v>#N/A</v>
      </c>
      <c r="D188" s="6" t="e" cm="1">
        <f t="array" ref="D188">_xlfn.IFS(A188&lt;Retirement_Age,C188*Investment_Return,A188&lt;(Retirement_Age+Retirement_Years),C188*Retirement_Investment_Return,A188&gt;=Retirement_Age+Retirement_Years,C188*Post_Retirement_Return)</f>
        <v>#N/A</v>
      </c>
      <c r="E188" s="6" t="e">
        <f t="shared" si="28"/>
        <v>#N/A</v>
      </c>
      <c r="F188" s="6" t="e">
        <f t="shared" si="24"/>
        <v>#N/A</v>
      </c>
      <c r="G188" s="6" t="e">
        <f t="shared" si="25"/>
        <v>#N/A</v>
      </c>
      <c r="H188" s="6" t="e">
        <f t="shared" si="26"/>
        <v>#N/A</v>
      </c>
      <c r="I188" s="6" t="e">
        <f t="shared" si="29"/>
        <v>#N/A</v>
      </c>
      <c r="J188" t="e">
        <f t="shared" si="30"/>
        <v>#N/A</v>
      </c>
    </row>
    <row r="189" spans="1:10" x14ac:dyDescent="0.25">
      <c r="A189" t="e">
        <f>IF(ROWS($A$33:A189)+Current_Age-1&lt;Retirement_Age+Retirement_Years+Years_Before_Closing,ROWS($A$33:A189)+Current_Age-1,NA())</f>
        <v>#N/A</v>
      </c>
      <c r="B189" s="6" t="e" cm="1">
        <f t="array" ref="B189">_xlfn.IFS(A189&lt;Retirement_Age,Current_Income*(1+Inflation_Inome_Increase)^(A189-Current_Age),A189&gt;0,0,A189=NA(),NA())</f>
        <v>#N/A</v>
      </c>
      <c r="C189" s="6" t="e">
        <f t="shared" si="27"/>
        <v>#N/A</v>
      </c>
      <c r="D189" s="6" t="e" cm="1">
        <f t="array" ref="D189">_xlfn.IFS(A189&lt;Retirement_Age,C189*Investment_Return,A189&lt;(Retirement_Age+Retirement_Years),C189*Retirement_Investment_Return,A189&gt;=Retirement_Age+Retirement_Years,C189*Post_Retirement_Return)</f>
        <v>#N/A</v>
      </c>
      <c r="E189" s="6" t="e">
        <f t="shared" si="28"/>
        <v>#N/A</v>
      </c>
      <c r="F189" s="6" t="e">
        <f t="shared" si="24"/>
        <v>#N/A</v>
      </c>
      <c r="G189" s="6" t="e">
        <f t="shared" si="25"/>
        <v>#N/A</v>
      </c>
      <c r="H189" s="6" t="e">
        <f t="shared" si="26"/>
        <v>#N/A</v>
      </c>
      <c r="I189" s="6" t="e">
        <f t="shared" si="29"/>
        <v>#N/A</v>
      </c>
      <c r="J189" t="e">
        <f t="shared" si="30"/>
        <v>#N/A</v>
      </c>
    </row>
    <row r="190" spans="1:10" x14ac:dyDescent="0.25">
      <c r="A190" t="e">
        <f>IF(ROWS($A$33:A190)+Current_Age-1&lt;Retirement_Age+Retirement_Years+Years_Before_Closing,ROWS($A$33:A190)+Current_Age-1,NA())</f>
        <v>#N/A</v>
      </c>
      <c r="B190" s="6" t="e" cm="1">
        <f t="array" ref="B190">_xlfn.IFS(A190&lt;Retirement_Age,Current_Income*(1+Inflation_Inome_Increase)^(A190-Current_Age),A190&gt;0,0,A190=NA(),NA())</f>
        <v>#N/A</v>
      </c>
      <c r="C190" s="6" t="e">
        <f t="shared" si="27"/>
        <v>#N/A</v>
      </c>
      <c r="D190" s="6" t="e" cm="1">
        <f t="array" ref="D190">_xlfn.IFS(A190&lt;Retirement_Age,C190*Investment_Return,A190&lt;(Retirement_Age+Retirement_Years),C190*Retirement_Investment_Return,A190&gt;=Retirement_Age+Retirement_Years,C190*Post_Retirement_Return)</f>
        <v>#N/A</v>
      </c>
      <c r="E190" s="6" t="e">
        <f t="shared" si="28"/>
        <v>#N/A</v>
      </c>
      <c r="F190" s="6" t="e">
        <f t="shared" si="24"/>
        <v>#N/A</v>
      </c>
      <c r="G190" s="6" t="e">
        <f t="shared" si="25"/>
        <v>#N/A</v>
      </c>
      <c r="H190" s="6" t="e">
        <f t="shared" si="26"/>
        <v>#N/A</v>
      </c>
      <c r="I190" s="6" t="e">
        <f t="shared" si="29"/>
        <v>#N/A</v>
      </c>
      <c r="J190" t="e">
        <f t="shared" si="30"/>
        <v>#N/A</v>
      </c>
    </row>
    <row r="191" spans="1:10" x14ac:dyDescent="0.25">
      <c r="A191" t="e">
        <f>IF(ROWS($A$33:A191)+Current_Age-1&lt;Retirement_Age+Retirement_Years+Years_Before_Closing,ROWS($A$33:A191)+Current_Age-1,NA())</f>
        <v>#N/A</v>
      </c>
      <c r="B191" s="6" t="e" cm="1">
        <f t="array" ref="B191">_xlfn.IFS(A191&lt;Retirement_Age,Current_Income*(1+Inflation_Inome_Increase)^(A191-Current_Age),A191&gt;0,0,A191=NA(),NA())</f>
        <v>#N/A</v>
      </c>
      <c r="C191" s="6" t="e">
        <f t="shared" si="27"/>
        <v>#N/A</v>
      </c>
      <c r="D191" s="6" t="e" cm="1">
        <f t="array" ref="D191">_xlfn.IFS(A191&lt;Retirement_Age,C191*Investment_Return,A191&lt;(Retirement_Age+Retirement_Years),C191*Retirement_Investment_Return,A191&gt;=Retirement_Age+Retirement_Years,C191*Post_Retirement_Return)</f>
        <v>#N/A</v>
      </c>
      <c r="E191" s="6" t="e">
        <f t="shared" si="28"/>
        <v>#N/A</v>
      </c>
      <c r="F191" s="6" t="e">
        <f t="shared" si="24"/>
        <v>#N/A</v>
      </c>
      <c r="G191" s="6" t="e">
        <f t="shared" si="25"/>
        <v>#N/A</v>
      </c>
      <c r="H191" s="6" t="e">
        <f t="shared" si="26"/>
        <v>#N/A</v>
      </c>
      <c r="I191" s="6" t="e">
        <f t="shared" si="29"/>
        <v>#N/A</v>
      </c>
      <c r="J191" t="e">
        <f t="shared" si="30"/>
        <v>#N/A</v>
      </c>
    </row>
    <row r="192" spans="1:10" x14ac:dyDescent="0.25">
      <c r="A192" t="e">
        <f>IF(ROWS($A$33:A192)+Current_Age-1&lt;Retirement_Age+Retirement_Years+Years_Before_Closing,ROWS($A$33:A192)+Current_Age-1,NA())</f>
        <v>#N/A</v>
      </c>
      <c r="B192" s="6" t="e" cm="1">
        <f t="array" ref="B192">_xlfn.IFS(A192&lt;Retirement_Age,Current_Income*(1+Inflation_Inome_Increase)^(A192-Current_Age),A192&gt;0,0,A192=NA(),NA())</f>
        <v>#N/A</v>
      </c>
      <c r="C192" s="6" t="e">
        <f t="shared" si="27"/>
        <v>#N/A</v>
      </c>
      <c r="D192" s="6" t="e" cm="1">
        <f t="array" ref="D192">_xlfn.IFS(A192&lt;Retirement_Age,C192*Investment_Return,A192&lt;(Retirement_Age+Retirement_Years),C192*Retirement_Investment_Return,A192&gt;=Retirement_Age+Retirement_Years,C192*Post_Retirement_Return)</f>
        <v>#N/A</v>
      </c>
      <c r="E192" s="6" t="e">
        <f t="shared" si="28"/>
        <v>#N/A</v>
      </c>
      <c r="F192" s="6" t="e">
        <f t="shared" si="24"/>
        <v>#N/A</v>
      </c>
      <c r="G192" s="6" t="e">
        <f t="shared" si="25"/>
        <v>#N/A</v>
      </c>
      <c r="H192" s="6" t="e">
        <f t="shared" si="26"/>
        <v>#N/A</v>
      </c>
      <c r="I192" s="6" t="e">
        <f t="shared" si="29"/>
        <v>#N/A</v>
      </c>
      <c r="J192" t="e">
        <f t="shared" si="30"/>
        <v>#N/A</v>
      </c>
    </row>
    <row r="193" spans="1:10" x14ac:dyDescent="0.25">
      <c r="A193" t="e">
        <f>IF(ROWS($A$33:A193)+Current_Age-1&lt;Retirement_Age+Retirement_Years+Years_Before_Closing,ROWS($A$33:A193)+Current_Age-1,NA())</f>
        <v>#N/A</v>
      </c>
      <c r="B193" s="6" t="e" cm="1">
        <f t="array" ref="B193">_xlfn.IFS(A193&lt;Retirement_Age,Current_Income*(1+Inflation_Inome_Increase)^(A193-Current_Age),A193&gt;0,0,A193=NA(),NA())</f>
        <v>#N/A</v>
      </c>
      <c r="C193" s="6" t="e">
        <f t="shared" si="27"/>
        <v>#N/A</v>
      </c>
      <c r="D193" s="6" t="e" cm="1">
        <f t="array" ref="D193">_xlfn.IFS(A193&lt;Retirement_Age,C193*Investment_Return,A193&lt;(Retirement_Age+Retirement_Years),C193*Retirement_Investment_Return,A193&gt;=Retirement_Age+Retirement_Years,C193*Post_Retirement_Return)</f>
        <v>#N/A</v>
      </c>
      <c r="E193" s="6" t="e">
        <f t="shared" si="28"/>
        <v>#N/A</v>
      </c>
      <c r="F193" s="6" t="e">
        <f t="shared" ref="F193:F203" si="31">IF(A193&lt;Retirement_Age,0,Current_Income*(1+Inflation_Inome_Increase)^(A193-Current_Age)*Income_Replacement)</f>
        <v>#N/A</v>
      </c>
      <c r="G193" s="6" t="e">
        <f t="shared" ref="G193:G203" si="32">IF(A193&lt;Retirement_Age,0,Pension*(1+Pension_Increase)^(A193-Retirement_Age))</f>
        <v>#N/A</v>
      </c>
      <c r="H193" s="6" t="e">
        <f t="shared" ref="H193:H203" si="33">IF(A193&lt;Retirement_Age,0,F193-G193)</f>
        <v>#N/A</v>
      </c>
      <c r="I193" s="6" t="e">
        <f t="shared" si="29"/>
        <v>#N/A</v>
      </c>
      <c r="J193" t="e">
        <f t="shared" si="30"/>
        <v>#N/A</v>
      </c>
    </row>
    <row r="194" spans="1:10" x14ac:dyDescent="0.25">
      <c r="A194" t="e">
        <f>IF(ROWS($A$33:A194)+Current_Age-1&lt;Retirement_Age+Retirement_Years+Years_Before_Closing,ROWS($A$33:A194)+Current_Age-1,NA())</f>
        <v>#N/A</v>
      </c>
      <c r="B194" s="6" t="e" cm="1">
        <f t="array" ref="B194">_xlfn.IFS(A194&lt;Retirement_Age,Current_Income*(1+Inflation_Inome_Increase)^(A194-Current_Age),A194&gt;0,0,A194=NA(),NA())</f>
        <v>#N/A</v>
      </c>
      <c r="C194" s="6" t="e">
        <f t="shared" ref="C194:C203" si="34">IF(A194&lt;Retirement_Age+Retirement_Years,I193,NA())</f>
        <v>#N/A</v>
      </c>
      <c r="D194" s="6" t="e" cm="1">
        <f t="array" ref="D194">_xlfn.IFS(A194&lt;Retirement_Age,C194*Investment_Return,A194&lt;(Retirement_Age+Retirement_Years),C194*Retirement_Investment_Return,A194&gt;=Retirement_Age+Retirement_Years,C194*Post_Retirement_Return)</f>
        <v>#N/A</v>
      </c>
      <c r="E194" s="6" t="e">
        <f t="shared" ref="E194:E203" si="35">IF(A194&lt;Retirement_Age,Annual_Saving_Amount*(1+Saving_Increase)^(A194-Current_Age),0)</f>
        <v>#N/A</v>
      </c>
      <c r="F194" s="6" t="e">
        <f t="shared" si="31"/>
        <v>#N/A</v>
      </c>
      <c r="G194" s="6" t="e">
        <f t="shared" si="32"/>
        <v>#N/A</v>
      </c>
      <c r="H194" s="6" t="e">
        <f t="shared" si="33"/>
        <v>#N/A</v>
      </c>
      <c r="I194" s="6" t="e">
        <f t="shared" si="29"/>
        <v>#N/A</v>
      </c>
      <c r="J194" t="e">
        <f t="shared" si="30"/>
        <v>#N/A</v>
      </c>
    </row>
    <row r="195" spans="1:10" x14ac:dyDescent="0.25">
      <c r="A195" t="e">
        <f>IF(ROWS($A$33:A195)+Current_Age-1&lt;Retirement_Age+Retirement_Years+Years_Before_Closing,ROWS($A$33:A195)+Current_Age-1,NA())</f>
        <v>#N/A</v>
      </c>
      <c r="B195" s="6" t="e" cm="1">
        <f t="array" ref="B195">_xlfn.IFS(A195&lt;Retirement_Age,Current_Income*(1+Inflation_Inome_Increase)^(A195-Current_Age),A195&gt;0,0,A195=NA(),NA())</f>
        <v>#N/A</v>
      </c>
      <c r="C195" s="6" t="e">
        <f t="shared" si="34"/>
        <v>#N/A</v>
      </c>
      <c r="D195" s="6" t="e" cm="1">
        <f t="array" ref="D195">_xlfn.IFS(A195&lt;Retirement_Age,C195*Investment_Return,A195&lt;(Retirement_Age+Retirement_Years),C195*Retirement_Investment_Return,A195&gt;=Retirement_Age+Retirement_Years,C195*Post_Retirement_Return)</f>
        <v>#N/A</v>
      </c>
      <c r="E195" s="6" t="e">
        <f t="shared" si="35"/>
        <v>#N/A</v>
      </c>
      <c r="F195" s="6" t="e">
        <f t="shared" si="31"/>
        <v>#N/A</v>
      </c>
      <c r="G195" s="6" t="e">
        <f t="shared" si="32"/>
        <v>#N/A</v>
      </c>
      <c r="H195" s="6" t="e">
        <f t="shared" si="33"/>
        <v>#N/A</v>
      </c>
      <c r="I195" s="6" t="e">
        <f t="shared" si="29"/>
        <v>#N/A</v>
      </c>
      <c r="J195" t="e">
        <f t="shared" si="30"/>
        <v>#N/A</v>
      </c>
    </row>
    <row r="196" spans="1:10" x14ac:dyDescent="0.25">
      <c r="A196" t="e">
        <f>IF(ROWS($A$33:A196)+Current_Age-1&lt;Retirement_Age+Retirement_Years+Years_Before_Closing,ROWS($A$33:A196)+Current_Age-1,NA())</f>
        <v>#N/A</v>
      </c>
      <c r="B196" s="6" t="e" cm="1">
        <f t="array" ref="B196">_xlfn.IFS(A196&lt;Retirement_Age,Current_Income*(1+Inflation_Inome_Increase)^(A196-Current_Age),A196&gt;0,0,A196=NA(),NA())</f>
        <v>#N/A</v>
      </c>
      <c r="C196" s="6" t="e">
        <f t="shared" si="34"/>
        <v>#N/A</v>
      </c>
      <c r="D196" s="6" t="e" cm="1">
        <f t="array" ref="D196">_xlfn.IFS(A196&lt;Retirement_Age,C196*Investment_Return,A196&lt;(Retirement_Age+Retirement_Years),C196*Retirement_Investment_Return,A196&gt;=Retirement_Age+Retirement_Years,C196*Post_Retirement_Return)</f>
        <v>#N/A</v>
      </c>
      <c r="E196" s="6" t="e">
        <f t="shared" si="35"/>
        <v>#N/A</v>
      </c>
      <c r="F196" s="6" t="e">
        <f t="shared" si="31"/>
        <v>#N/A</v>
      </c>
      <c r="G196" s="6" t="e">
        <f t="shared" si="32"/>
        <v>#N/A</v>
      </c>
      <c r="H196" s="6" t="e">
        <f t="shared" si="33"/>
        <v>#N/A</v>
      </c>
      <c r="I196" s="6" t="e">
        <f t="shared" si="29"/>
        <v>#N/A</v>
      </c>
      <c r="J196" t="e">
        <f t="shared" si="30"/>
        <v>#N/A</v>
      </c>
    </row>
    <row r="197" spans="1:10" x14ac:dyDescent="0.25">
      <c r="A197" t="e">
        <f>IF(ROWS($A$33:A197)+Current_Age-1&lt;Retirement_Age+Retirement_Years+Years_Before_Closing,ROWS($A$33:A197)+Current_Age-1,NA())</f>
        <v>#N/A</v>
      </c>
      <c r="B197" s="6" t="e" cm="1">
        <f t="array" ref="B197">_xlfn.IFS(A197&lt;Retirement_Age,Current_Income*(1+Inflation_Inome_Increase)^(A197-Current_Age),A197&gt;0,0,A197=NA(),NA())</f>
        <v>#N/A</v>
      </c>
      <c r="C197" s="6" t="e">
        <f t="shared" si="34"/>
        <v>#N/A</v>
      </c>
      <c r="D197" s="6" t="e" cm="1">
        <f t="array" ref="D197">_xlfn.IFS(A197&lt;Retirement_Age,C197*Investment_Return,A197&lt;(Retirement_Age+Retirement_Years),C197*Retirement_Investment_Return,A197&gt;=Retirement_Age+Retirement_Years,C197*Post_Retirement_Return)</f>
        <v>#N/A</v>
      </c>
      <c r="E197" s="6" t="e">
        <f t="shared" si="35"/>
        <v>#N/A</v>
      </c>
      <c r="F197" s="6" t="e">
        <f t="shared" si="31"/>
        <v>#N/A</v>
      </c>
      <c r="G197" s="6" t="e">
        <f t="shared" si="32"/>
        <v>#N/A</v>
      </c>
      <c r="H197" s="6" t="e">
        <f t="shared" si="33"/>
        <v>#N/A</v>
      </c>
      <c r="I197" s="6" t="e">
        <f t="shared" si="29"/>
        <v>#N/A</v>
      </c>
      <c r="J197" t="e">
        <f t="shared" si="30"/>
        <v>#N/A</v>
      </c>
    </row>
    <row r="198" spans="1:10" x14ac:dyDescent="0.25">
      <c r="A198" t="e">
        <f>IF(ROWS($A$33:A198)+Current_Age-1&lt;Retirement_Age+Retirement_Years+Years_Before_Closing,ROWS($A$33:A198)+Current_Age-1,NA())</f>
        <v>#N/A</v>
      </c>
      <c r="B198" s="6" t="e" cm="1">
        <f t="array" ref="B198">_xlfn.IFS(A198&lt;Retirement_Age,Current_Income*(1+Inflation_Inome_Increase)^(A198-Current_Age),A198&gt;0,0,A198=NA(),NA())</f>
        <v>#N/A</v>
      </c>
      <c r="C198" s="6" t="e">
        <f t="shared" si="34"/>
        <v>#N/A</v>
      </c>
      <c r="D198" s="6" t="e" cm="1">
        <f t="array" ref="D198">_xlfn.IFS(A198&lt;Retirement_Age,C198*Investment_Return,A198&lt;(Retirement_Age+Retirement_Years),C198*Retirement_Investment_Return,A198&gt;=Retirement_Age+Retirement_Years,C198*Post_Retirement_Return)</f>
        <v>#N/A</v>
      </c>
      <c r="E198" s="6" t="e">
        <f t="shared" si="35"/>
        <v>#N/A</v>
      </c>
      <c r="F198" s="6" t="e">
        <f t="shared" si="31"/>
        <v>#N/A</v>
      </c>
      <c r="G198" s="6" t="e">
        <f t="shared" si="32"/>
        <v>#N/A</v>
      </c>
      <c r="H198" s="6" t="e">
        <f t="shared" si="33"/>
        <v>#N/A</v>
      </c>
      <c r="I198" s="6" t="e">
        <f t="shared" si="29"/>
        <v>#N/A</v>
      </c>
      <c r="J198" t="e">
        <f t="shared" si="30"/>
        <v>#N/A</v>
      </c>
    </row>
    <row r="199" spans="1:10" x14ac:dyDescent="0.25">
      <c r="A199" t="e">
        <f>IF(ROWS($A$33:A199)+Current_Age-1&lt;Retirement_Age+Retirement_Years+Years_Before_Closing,ROWS($A$33:A199)+Current_Age-1,NA())</f>
        <v>#N/A</v>
      </c>
      <c r="B199" s="6" t="e" cm="1">
        <f t="array" ref="B199">_xlfn.IFS(A199&lt;Retirement_Age,Current_Income*(1+Inflation_Inome_Increase)^(A199-Current_Age),A199&gt;0,0,A199=NA(),NA())</f>
        <v>#N/A</v>
      </c>
      <c r="C199" s="6" t="e">
        <f t="shared" si="34"/>
        <v>#N/A</v>
      </c>
      <c r="D199" s="6" t="e" cm="1">
        <f t="array" ref="D199">_xlfn.IFS(A199&lt;Retirement_Age,C199*Investment_Return,A199&lt;(Retirement_Age+Retirement_Years),C199*Retirement_Investment_Return,A199&gt;=Retirement_Age+Retirement_Years,C199*Post_Retirement_Return)</f>
        <v>#N/A</v>
      </c>
      <c r="E199" s="6" t="e">
        <f t="shared" si="35"/>
        <v>#N/A</v>
      </c>
      <c r="F199" s="6" t="e">
        <f t="shared" si="31"/>
        <v>#N/A</v>
      </c>
      <c r="G199" s="6" t="e">
        <f t="shared" si="32"/>
        <v>#N/A</v>
      </c>
      <c r="H199" s="6" t="e">
        <f t="shared" si="33"/>
        <v>#N/A</v>
      </c>
      <c r="I199" s="6" t="e">
        <f t="shared" si="29"/>
        <v>#N/A</v>
      </c>
      <c r="J199" t="e">
        <f t="shared" si="30"/>
        <v>#N/A</v>
      </c>
    </row>
    <row r="200" spans="1:10" x14ac:dyDescent="0.25">
      <c r="A200" t="e">
        <f>IF(ROWS($A$33:A200)+Current_Age-1&lt;Retirement_Age+Retirement_Years+Years_Before_Closing,ROWS($A$33:A200)+Current_Age-1,NA())</f>
        <v>#N/A</v>
      </c>
      <c r="B200" s="6" t="e" cm="1">
        <f t="array" ref="B200">_xlfn.IFS(A200&lt;Retirement_Age,Current_Income*(1+Inflation_Inome_Increase)^(A200-Current_Age),A200&gt;0,0,A200=NA(),NA())</f>
        <v>#N/A</v>
      </c>
      <c r="C200" s="6" t="e">
        <f t="shared" si="34"/>
        <v>#N/A</v>
      </c>
      <c r="D200" s="6" t="e" cm="1">
        <f t="array" ref="D200">_xlfn.IFS(A200&lt;Retirement_Age,C200*Investment_Return,A200&lt;(Retirement_Age+Retirement_Years),C200*Retirement_Investment_Return,A200&gt;=Retirement_Age+Retirement_Years,C200*Post_Retirement_Return)</f>
        <v>#N/A</v>
      </c>
      <c r="E200" s="6" t="e">
        <f t="shared" si="35"/>
        <v>#N/A</v>
      </c>
      <c r="F200" s="6" t="e">
        <f t="shared" si="31"/>
        <v>#N/A</v>
      </c>
      <c r="G200" s="6" t="e">
        <f t="shared" si="32"/>
        <v>#N/A</v>
      </c>
      <c r="H200" s="6" t="e">
        <f t="shared" si="33"/>
        <v>#N/A</v>
      </c>
      <c r="I200" s="6" t="e">
        <f t="shared" si="29"/>
        <v>#N/A</v>
      </c>
      <c r="J200" t="e">
        <f t="shared" si="30"/>
        <v>#N/A</v>
      </c>
    </row>
    <row r="201" spans="1:10" x14ac:dyDescent="0.25">
      <c r="A201" t="e">
        <f>IF(ROWS($A$33:A201)+Current_Age-1&lt;Retirement_Age+Retirement_Years+Years_Before_Closing,ROWS($A$33:A201)+Current_Age-1,NA())</f>
        <v>#N/A</v>
      </c>
      <c r="B201" s="6" t="e" cm="1">
        <f t="array" ref="B201">_xlfn.IFS(A201&lt;Retirement_Age,Current_Income*(1+Inflation_Inome_Increase)^(A201-Current_Age),A201&gt;0,0,A201=NA(),NA())</f>
        <v>#N/A</v>
      </c>
      <c r="C201" s="6" t="e">
        <f t="shared" si="34"/>
        <v>#N/A</v>
      </c>
      <c r="D201" s="6" t="e" cm="1">
        <f t="array" ref="D201">_xlfn.IFS(A201&lt;Retirement_Age,C201*Investment_Return,A201&lt;(Retirement_Age+Retirement_Years),C201*Retirement_Investment_Return,A201&gt;=Retirement_Age+Retirement_Years,C201*Post_Retirement_Return)</f>
        <v>#N/A</v>
      </c>
      <c r="E201" s="6" t="e">
        <f t="shared" si="35"/>
        <v>#N/A</v>
      </c>
      <c r="F201" s="6" t="e">
        <f t="shared" si="31"/>
        <v>#N/A</v>
      </c>
      <c r="G201" s="6" t="e">
        <f t="shared" si="32"/>
        <v>#N/A</v>
      </c>
      <c r="H201" s="6" t="e">
        <f t="shared" si="33"/>
        <v>#N/A</v>
      </c>
      <c r="I201" s="6" t="e">
        <f t="shared" si="29"/>
        <v>#N/A</v>
      </c>
      <c r="J201" t="e">
        <f t="shared" si="30"/>
        <v>#N/A</v>
      </c>
    </row>
    <row r="202" spans="1:10" x14ac:dyDescent="0.25">
      <c r="A202" t="e">
        <f>IF(ROWS($A$33:A202)+Current_Age-1&lt;Retirement_Age+Retirement_Years+Years_Before_Closing,ROWS($A$33:A202)+Current_Age-1,NA())</f>
        <v>#N/A</v>
      </c>
      <c r="B202" s="6" t="e" cm="1">
        <f t="array" ref="B202">_xlfn.IFS(A202&lt;Retirement_Age,Current_Income*(1+Inflation_Inome_Increase)^(A202-Current_Age),A202&gt;0,0,A202=NA(),NA())</f>
        <v>#N/A</v>
      </c>
      <c r="C202" s="6" t="e">
        <f t="shared" si="34"/>
        <v>#N/A</v>
      </c>
      <c r="D202" s="6" t="e" cm="1">
        <f t="array" ref="D202">_xlfn.IFS(A202&lt;Retirement_Age,C202*Investment_Return,A202&lt;(Retirement_Age+Retirement_Years),C202*Retirement_Investment_Return,A202&gt;=Retirement_Age+Retirement_Years,C202*Post_Retirement_Return)</f>
        <v>#N/A</v>
      </c>
      <c r="E202" s="6" t="e">
        <f t="shared" si="35"/>
        <v>#N/A</v>
      </c>
      <c r="F202" s="6" t="e">
        <f t="shared" si="31"/>
        <v>#N/A</v>
      </c>
      <c r="G202" s="6" t="e">
        <f t="shared" si="32"/>
        <v>#N/A</v>
      </c>
      <c r="H202" s="6" t="e">
        <f t="shared" si="33"/>
        <v>#N/A</v>
      </c>
      <c r="I202" s="6" t="e">
        <f t="shared" si="29"/>
        <v>#N/A</v>
      </c>
      <c r="J202" t="e">
        <f t="shared" si="30"/>
        <v>#N/A</v>
      </c>
    </row>
    <row r="203" spans="1:10" x14ac:dyDescent="0.25">
      <c r="A203" t="e">
        <f>IF(ROWS($A$33:A203)+Current_Age-1&lt;Retirement_Age+Retirement_Years+Years_Before_Closing,ROWS($A$33:A203)+Current_Age-1,NA())</f>
        <v>#N/A</v>
      </c>
      <c r="B203" s="6" t="e" cm="1">
        <f t="array" ref="B203">_xlfn.IFS(A203&lt;Retirement_Age,Current_Income*(1+Inflation_Inome_Increase)^(A203-Current_Age),A203&gt;0,0,A203=NA(),NA())</f>
        <v>#N/A</v>
      </c>
      <c r="C203" s="6" t="e">
        <f t="shared" si="34"/>
        <v>#N/A</v>
      </c>
      <c r="D203" s="6" t="e" cm="1">
        <f t="array" ref="D203">_xlfn.IFS(A203&lt;Retirement_Age,C203*Investment_Return,A203&lt;(Retirement_Age+Retirement_Years),C203*Retirement_Investment_Return,A203&gt;=Retirement_Age+Retirement_Years,C203*Post_Retirement_Return)</f>
        <v>#N/A</v>
      </c>
      <c r="E203" s="6" t="e">
        <f t="shared" si="35"/>
        <v>#N/A</v>
      </c>
      <c r="F203" s="6" t="e">
        <f t="shared" si="31"/>
        <v>#N/A</v>
      </c>
      <c r="G203" s="6" t="e">
        <f t="shared" si="32"/>
        <v>#N/A</v>
      </c>
      <c r="H203" s="6" t="e">
        <f t="shared" si="33"/>
        <v>#N/A</v>
      </c>
      <c r="I203" s="6" t="e">
        <f t="shared" si="29"/>
        <v>#N/A</v>
      </c>
    </row>
  </sheetData>
  <mergeCells count="16">
    <mergeCell ref="A29:B29"/>
    <mergeCell ref="D29:E29"/>
    <mergeCell ref="A30:B30"/>
    <mergeCell ref="D30:E30"/>
    <mergeCell ref="A31:B31"/>
    <mergeCell ref="A26:B26"/>
    <mergeCell ref="D26:E26"/>
    <mergeCell ref="A27:B27"/>
    <mergeCell ref="D27:E27"/>
    <mergeCell ref="A28:B28"/>
    <mergeCell ref="D28:E28"/>
    <mergeCell ref="A1:I1"/>
    <mergeCell ref="A24:C24"/>
    <mergeCell ref="D24:F24"/>
    <mergeCell ref="A25:B25"/>
    <mergeCell ref="D25:E25"/>
  </mergeCells>
  <conditionalFormatting sqref="A33:I203">
    <cfRule type="notContainsErrors" dxfId="4" priority="3">
      <formula>NOT(ISERROR(A33))</formula>
    </cfRule>
    <cfRule type="containsErrors" dxfId="3" priority="4">
      <formula>ISERROR(A33)</formula>
    </cfRule>
  </conditionalFormatting>
  <conditionalFormatting sqref="J33:J544">
    <cfRule type="notContainsText" dxfId="2" priority="1" operator="notContains" text="OPP">
      <formula>ISERROR(SEARCH("OPP",J33))</formula>
    </cfRule>
  </conditionalFormatting>
  <dataValidations disablePrompts="1" count="1">
    <dataValidation allowBlank="1" showInputMessage="1" showErrorMessage="1" prompt="Title of this worksheet is in this cell. Information is automatically updated in cell below" sqref="A1" xr:uid="{18339B31-54DD-4673-B96B-20A7ECDF7EF3}"/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364A-6605-4F5B-A05E-55EA24FA6FF8}">
  <sheetPr codeName="Sheet1">
    <tabColor theme="9" tint="-0.249977111117893"/>
  </sheetPr>
  <dimension ref="A1:G1320"/>
  <sheetViews>
    <sheetView zoomScale="81" workbookViewId="0">
      <selection activeCell="D7" sqref="D7"/>
    </sheetView>
  </sheetViews>
  <sheetFormatPr defaultRowHeight="15" x14ac:dyDescent="0.25"/>
  <cols>
    <col min="1" max="5" width="15.5703125" customWidth="1"/>
  </cols>
  <sheetData>
    <row r="1" spans="1:7" ht="26.25" x14ac:dyDescent="0.4">
      <c r="A1" s="15" t="s">
        <v>28</v>
      </c>
    </row>
    <row r="2" spans="1:7" ht="20.25" thickBot="1" x14ac:dyDescent="0.35">
      <c r="A2" s="17" t="s">
        <v>1</v>
      </c>
      <c r="B2" s="18"/>
      <c r="C2" s="18"/>
      <c r="D2" s="18"/>
      <c r="E2" s="18"/>
    </row>
    <row r="3" spans="1:7" ht="30" customHeight="1" thickTop="1" x14ac:dyDescent="0.25">
      <c r="A3" s="19" t="s">
        <v>29</v>
      </c>
      <c r="B3" s="18"/>
      <c r="C3" s="18"/>
      <c r="D3" s="25">
        <v>500000</v>
      </c>
      <c r="E3" s="18"/>
    </row>
    <row r="4" spans="1:7" ht="30" customHeight="1" x14ac:dyDescent="0.25">
      <c r="A4" s="19" t="s">
        <v>30</v>
      </c>
      <c r="B4" s="18"/>
      <c r="C4" s="18"/>
      <c r="D4" s="26">
        <v>0.04</v>
      </c>
      <c r="E4" s="18"/>
    </row>
    <row r="5" spans="1:7" x14ac:dyDescent="0.25">
      <c r="A5" s="19" t="s">
        <v>26</v>
      </c>
      <c r="B5" s="18"/>
      <c r="C5" s="18"/>
      <c r="D5" s="27">
        <v>25</v>
      </c>
      <c r="E5" s="18"/>
    </row>
    <row r="6" spans="1:7" x14ac:dyDescent="0.25">
      <c r="A6" s="19" t="s">
        <v>31</v>
      </c>
      <c r="B6" s="18"/>
      <c r="C6" s="18"/>
      <c r="D6" s="27">
        <f>VLOOKUP(G6,Schedules!A1:B6,2,0)</f>
        <v>52</v>
      </c>
      <c r="E6" s="18"/>
      <c r="G6">
        <v>6</v>
      </c>
    </row>
    <row r="7" spans="1:7" x14ac:dyDescent="0.25">
      <c r="A7" s="18"/>
      <c r="B7" s="18"/>
      <c r="C7" s="18"/>
      <c r="D7" s="18"/>
      <c r="E7" s="18"/>
    </row>
    <row r="8" spans="1:7" ht="20.25" thickBot="1" x14ac:dyDescent="0.35">
      <c r="A8" s="17" t="s">
        <v>32</v>
      </c>
      <c r="B8" s="18"/>
      <c r="C8" s="18"/>
      <c r="D8" s="18"/>
      <c r="E8" s="18"/>
    </row>
    <row r="9" spans="1:7" ht="15.75" thickTop="1" x14ac:dyDescent="0.25">
      <c r="A9" s="20" t="s">
        <v>27</v>
      </c>
      <c r="B9" s="18"/>
      <c r="C9" s="18"/>
      <c r="D9" s="18">
        <f>Years*Payments_Per_Year</f>
        <v>1300</v>
      </c>
      <c r="E9" s="18"/>
    </row>
    <row r="10" spans="1:7" x14ac:dyDescent="0.25">
      <c r="A10" s="18" t="s">
        <v>33</v>
      </c>
      <c r="B10" s="18"/>
      <c r="C10" s="18"/>
      <c r="D10" s="21">
        <f>NOMINAL(EFFECT(rate,2),Payments_Per_Year)/Payments_Per_Year</f>
        <v>7.6192963241528133E-4</v>
      </c>
      <c r="E10" s="18"/>
    </row>
    <row r="11" spans="1:7" x14ac:dyDescent="0.25">
      <c r="A11" s="18" t="s">
        <v>34</v>
      </c>
      <c r="B11" s="18"/>
      <c r="C11" s="18"/>
      <c r="D11" s="22">
        <f>-PMT(D10,D9,loan,,)</f>
        <v>606.17616179534764</v>
      </c>
      <c r="E11" s="18"/>
    </row>
    <row r="12" spans="1:7" x14ac:dyDescent="0.25">
      <c r="A12" s="18" t="s">
        <v>35</v>
      </c>
      <c r="B12" s="18"/>
      <c r="C12" s="18"/>
      <c r="D12" s="22">
        <f>D11*D9</f>
        <v>788029.01033395191</v>
      </c>
      <c r="E12" s="18"/>
    </row>
    <row r="13" spans="1:7" x14ac:dyDescent="0.25">
      <c r="A13" s="18" t="s">
        <v>36</v>
      </c>
      <c r="B13" s="18"/>
      <c r="C13" s="18"/>
      <c r="D13" s="23">
        <f>SUM(interest)</f>
        <v>288029.01033395156</v>
      </c>
      <c r="E13" s="18"/>
    </row>
    <row r="14" spans="1:7" x14ac:dyDescent="0.25">
      <c r="A14" s="18" t="s">
        <v>37</v>
      </c>
      <c r="B14" s="18"/>
      <c r="C14" s="18"/>
      <c r="D14" s="23">
        <f>SUM(principles)</f>
        <v>500000.00000000157</v>
      </c>
      <c r="E14" s="18"/>
    </row>
    <row r="15" spans="1:7" x14ac:dyDescent="0.25">
      <c r="A15" s="18"/>
      <c r="B15" s="18"/>
      <c r="C15" s="18"/>
      <c r="D15" s="18"/>
      <c r="E15" s="18"/>
    </row>
    <row r="16" spans="1:7" ht="19.5" x14ac:dyDescent="0.3">
      <c r="A16" s="24" t="s">
        <v>38</v>
      </c>
      <c r="B16" s="18"/>
      <c r="C16" s="18"/>
      <c r="D16" s="18"/>
      <c r="E16" s="18"/>
    </row>
    <row r="17" spans="1:5" ht="30.75" thickBot="1" x14ac:dyDescent="0.3">
      <c r="A17" s="16" t="s">
        <v>39</v>
      </c>
      <c r="B17" s="16" t="s">
        <v>40</v>
      </c>
      <c r="C17" s="16" t="s">
        <v>41</v>
      </c>
      <c r="D17" s="16" t="s">
        <v>42</v>
      </c>
      <c r="E17" s="16" t="s">
        <v>43</v>
      </c>
    </row>
    <row r="18" spans="1:5" x14ac:dyDescent="0.25">
      <c r="A18">
        <f>IF(ROWS($A$18:A18)-1&lt;=total_number_payments,ROWS($A$18:A18)-1,NA())</f>
        <v>0</v>
      </c>
      <c r="B18" s="6">
        <f t="shared" ref="B18:B81" si="0">IF(A18&lt;=total_number_payments,PMT,NA())</f>
        <v>606.17616179534764</v>
      </c>
      <c r="C18" s="6" t="e">
        <f>NA()</f>
        <v>#N/A</v>
      </c>
      <c r="D18" s="6" t="e">
        <f>NA()</f>
        <v>#N/A</v>
      </c>
      <c r="E18" s="6">
        <f>loan</f>
        <v>500000</v>
      </c>
    </row>
    <row r="19" spans="1:5" x14ac:dyDescent="0.25">
      <c r="A19">
        <f>IF(ROWS($A$18:A19)-1&lt;=total_number_payments,ROWS($A$18:A19)-1,NA())</f>
        <v>1</v>
      </c>
      <c r="B19" s="6">
        <f t="shared" si="0"/>
        <v>606.17616179534764</v>
      </c>
      <c r="C19" s="6">
        <f t="shared" ref="C19" si="1">IF(E18&gt;0.001,E18*epr,NA())</f>
        <v>380.96481620764064</v>
      </c>
      <c r="D19" s="6">
        <f>B19-C19</f>
        <v>225.211345587707</v>
      </c>
      <c r="E19" s="6">
        <f>E18-D19</f>
        <v>499774.78865441232</v>
      </c>
    </row>
    <row r="20" spans="1:5" x14ac:dyDescent="0.25">
      <c r="A20">
        <f>IF(ROWS($A$18:A20)-1&lt;=total_number_payments,ROWS($A$18:A20)-1,NA())</f>
        <v>2</v>
      </c>
      <c r="B20" s="6">
        <f t="shared" si="0"/>
        <v>606.17616179534764</v>
      </c>
      <c r="C20" s="6">
        <f t="shared" ref="C20:C83" si="2">IF(E19&gt;0.001,E19*epr,NA())</f>
        <v>380.79322100988128</v>
      </c>
      <c r="D20" s="6">
        <f t="shared" ref="D20:D83" si="3">B20-C20</f>
        <v>225.38294078546636</v>
      </c>
      <c r="E20" s="6">
        <f t="shared" ref="E20:E83" si="4">E19-D20</f>
        <v>499549.40571362682</v>
      </c>
    </row>
    <row r="21" spans="1:5" x14ac:dyDescent="0.25">
      <c r="A21">
        <f>IF(ROWS($A$18:A21)-1&lt;=total_number_payments,ROWS($A$18:A21)-1,NA())</f>
        <v>3</v>
      </c>
      <c r="B21" s="6">
        <f t="shared" si="0"/>
        <v>606.17616179534764</v>
      </c>
      <c r="C21" s="6">
        <f t="shared" si="2"/>
        <v>380.62149506865592</v>
      </c>
      <c r="D21" s="6">
        <f t="shared" si="3"/>
        <v>225.55466672669172</v>
      </c>
      <c r="E21" s="6">
        <f t="shared" si="4"/>
        <v>499323.85104690015</v>
      </c>
    </row>
    <row r="22" spans="1:5" x14ac:dyDescent="0.25">
      <c r="A22">
        <f>IF(ROWS($A$18:A22)-1&lt;=total_number_payments,ROWS($A$18:A22)-1,NA())</f>
        <v>4</v>
      </c>
      <c r="B22" s="6">
        <f t="shared" si="0"/>
        <v>606.17616179534764</v>
      </c>
      <c r="C22" s="6">
        <f t="shared" si="2"/>
        <v>380.44963828434732</v>
      </c>
      <c r="D22" s="6">
        <f t="shared" si="3"/>
        <v>225.72652351100032</v>
      </c>
      <c r="E22" s="6">
        <f t="shared" si="4"/>
        <v>499098.12452338915</v>
      </c>
    </row>
    <row r="23" spans="1:5" x14ac:dyDescent="0.25">
      <c r="A23">
        <f>IF(ROWS($A$18:A23)-1&lt;=total_number_payments,ROWS($A$18:A23)-1,NA())</f>
        <v>5</v>
      </c>
      <c r="B23" s="6">
        <f t="shared" si="0"/>
        <v>606.17616179534764</v>
      </c>
      <c r="C23" s="6">
        <f t="shared" si="2"/>
        <v>380.27765055726223</v>
      </c>
      <c r="D23" s="6">
        <f t="shared" si="3"/>
        <v>225.8985112380854</v>
      </c>
      <c r="E23" s="6">
        <f t="shared" si="4"/>
        <v>498872.22601215105</v>
      </c>
    </row>
    <row r="24" spans="1:5" x14ac:dyDescent="0.25">
      <c r="A24">
        <f>IF(ROWS($A$18:A24)-1&lt;=total_number_payments,ROWS($A$18:A24)-1,NA())</f>
        <v>6</v>
      </c>
      <c r="B24" s="6">
        <f t="shared" si="0"/>
        <v>606.17616179534764</v>
      </c>
      <c r="C24" s="6">
        <f t="shared" si="2"/>
        <v>380.10553178763138</v>
      </c>
      <c r="D24" s="6">
        <f t="shared" si="3"/>
        <v>226.07063000771626</v>
      </c>
      <c r="E24" s="6">
        <f t="shared" si="4"/>
        <v>498646.15538214333</v>
      </c>
    </row>
    <row r="25" spans="1:5" x14ac:dyDescent="0.25">
      <c r="A25">
        <f>IF(ROWS($A$18:A25)-1&lt;=total_number_payments,ROWS($A$18:A25)-1,NA())</f>
        <v>7</v>
      </c>
      <c r="B25" s="6">
        <f t="shared" si="0"/>
        <v>606.17616179534764</v>
      </c>
      <c r="C25" s="6">
        <f t="shared" si="2"/>
        <v>379.93328187560974</v>
      </c>
      <c r="D25" s="6">
        <f t="shared" si="3"/>
        <v>226.2428799197379</v>
      </c>
      <c r="E25" s="6">
        <f t="shared" si="4"/>
        <v>498419.91250222357</v>
      </c>
    </row>
    <row r="26" spans="1:5" x14ac:dyDescent="0.25">
      <c r="A26">
        <f>IF(ROWS($A$18:A26)-1&lt;=total_number_payments,ROWS($A$18:A26)-1,NA())</f>
        <v>8</v>
      </c>
      <c r="B26" s="6">
        <f t="shared" si="0"/>
        <v>606.17616179534764</v>
      </c>
      <c r="C26" s="6">
        <f t="shared" si="2"/>
        <v>379.7609007212759</v>
      </c>
      <c r="D26" s="6">
        <f t="shared" si="3"/>
        <v>226.41526107407174</v>
      </c>
      <c r="E26" s="6">
        <f t="shared" si="4"/>
        <v>498193.49724114948</v>
      </c>
    </row>
    <row r="27" spans="1:5" x14ac:dyDescent="0.25">
      <c r="A27">
        <f>IF(ROWS($A$18:A27)-1&lt;=total_number_payments,ROWS($A$18:A27)-1,NA())</f>
        <v>9</v>
      </c>
      <c r="B27" s="6">
        <f t="shared" si="0"/>
        <v>606.17616179534764</v>
      </c>
      <c r="C27" s="6">
        <f t="shared" si="2"/>
        <v>379.58838822463252</v>
      </c>
      <c r="D27" s="6">
        <f t="shared" si="3"/>
        <v>226.58777357071511</v>
      </c>
      <c r="E27" s="6">
        <f t="shared" si="4"/>
        <v>497966.90946757875</v>
      </c>
    </row>
    <row r="28" spans="1:5" x14ac:dyDescent="0.25">
      <c r="A28">
        <f>IF(ROWS($A$18:A28)-1&lt;=total_number_payments,ROWS($A$18:A28)-1,NA())</f>
        <v>10</v>
      </c>
      <c r="B28" s="6">
        <f t="shared" si="0"/>
        <v>606.17616179534764</v>
      </c>
      <c r="C28" s="6">
        <f t="shared" si="2"/>
        <v>379.41574428560597</v>
      </c>
      <c r="D28" s="6">
        <f t="shared" si="3"/>
        <v>226.76041750974167</v>
      </c>
      <c r="E28" s="6">
        <f t="shared" si="4"/>
        <v>497740.14905006898</v>
      </c>
    </row>
    <row r="29" spans="1:5" x14ac:dyDescent="0.25">
      <c r="A29">
        <f>IF(ROWS($A$18:A29)-1&lt;=total_number_payments,ROWS($A$18:A29)-1,NA())</f>
        <v>11</v>
      </c>
      <c r="B29" s="6">
        <f t="shared" si="0"/>
        <v>606.17616179534764</v>
      </c>
      <c r="C29" s="6">
        <f t="shared" si="2"/>
        <v>379.24296880404643</v>
      </c>
      <c r="D29" s="6">
        <f t="shared" si="3"/>
        <v>226.93319299130121</v>
      </c>
      <c r="E29" s="6">
        <f t="shared" si="4"/>
        <v>497513.21585707768</v>
      </c>
    </row>
    <row r="30" spans="1:5" x14ac:dyDescent="0.25">
      <c r="A30">
        <f>IF(ROWS($A$18:A30)-1&lt;=total_number_payments,ROWS($A$18:A30)-1,NA())</f>
        <v>12</v>
      </c>
      <c r="B30" s="6">
        <f t="shared" si="0"/>
        <v>606.17616179534764</v>
      </c>
      <c r="C30" s="6">
        <f t="shared" si="2"/>
        <v>379.0700616797277</v>
      </c>
      <c r="D30" s="6">
        <f t="shared" si="3"/>
        <v>227.10610011561994</v>
      </c>
      <c r="E30" s="6">
        <f t="shared" si="4"/>
        <v>497286.10975696205</v>
      </c>
    </row>
    <row r="31" spans="1:5" x14ac:dyDescent="0.25">
      <c r="A31">
        <f>IF(ROWS($A$18:A31)-1&lt;=total_number_payments,ROWS($A$18:A31)-1,NA())</f>
        <v>13</v>
      </c>
      <c r="B31" s="6">
        <f t="shared" si="0"/>
        <v>606.17616179534764</v>
      </c>
      <c r="C31" s="6">
        <f t="shared" si="2"/>
        <v>378.89702281234736</v>
      </c>
      <c r="D31" s="6">
        <f t="shared" si="3"/>
        <v>227.27913898300028</v>
      </c>
      <c r="E31" s="6">
        <f t="shared" si="4"/>
        <v>497058.83061797905</v>
      </c>
    </row>
    <row r="32" spans="1:5" x14ac:dyDescent="0.25">
      <c r="A32">
        <f>IF(ROWS($A$18:A32)-1&lt;=total_number_payments,ROWS($A$18:A32)-1,NA())</f>
        <v>14</v>
      </c>
      <c r="B32" s="6">
        <f t="shared" si="0"/>
        <v>606.17616179534764</v>
      </c>
      <c r="C32" s="6">
        <f t="shared" si="2"/>
        <v>378.72385210152635</v>
      </c>
      <c r="D32" s="6">
        <f t="shared" si="3"/>
        <v>227.45230969382129</v>
      </c>
      <c r="E32" s="6">
        <f t="shared" si="4"/>
        <v>496831.3783082852</v>
      </c>
    </row>
    <row r="33" spans="1:5" x14ac:dyDescent="0.25">
      <c r="A33">
        <f>IF(ROWS($A$18:A33)-1&lt;=total_number_payments,ROWS($A$18:A33)-1,NA())</f>
        <v>15</v>
      </c>
      <c r="B33" s="6">
        <f t="shared" si="0"/>
        <v>606.17616179534764</v>
      </c>
      <c r="C33" s="6">
        <f t="shared" si="2"/>
        <v>378.55054944680933</v>
      </c>
      <c r="D33" s="6">
        <f t="shared" si="3"/>
        <v>227.62561234853831</v>
      </c>
      <c r="E33" s="6">
        <f t="shared" si="4"/>
        <v>496603.75269593665</v>
      </c>
    </row>
    <row r="34" spans="1:5" x14ac:dyDescent="0.25">
      <c r="A34">
        <f>IF(ROWS($A$18:A34)-1&lt;=total_number_payments,ROWS($A$18:A34)-1,NA())</f>
        <v>16</v>
      </c>
      <c r="B34" s="6">
        <f t="shared" si="0"/>
        <v>606.17616179534764</v>
      </c>
      <c r="C34" s="6">
        <f t="shared" si="2"/>
        <v>378.37711474766428</v>
      </c>
      <c r="D34" s="6">
        <f t="shared" si="3"/>
        <v>227.79904704768336</v>
      </c>
      <c r="E34" s="6">
        <f t="shared" si="4"/>
        <v>496375.95364888897</v>
      </c>
    </row>
    <row r="35" spans="1:5" x14ac:dyDescent="0.25">
      <c r="A35">
        <f>IF(ROWS($A$18:A35)-1&lt;=total_number_payments,ROWS($A$18:A35)-1,NA())</f>
        <v>17</v>
      </c>
      <c r="B35" s="6">
        <f t="shared" si="0"/>
        <v>606.17616179534764</v>
      </c>
      <c r="C35" s="6">
        <f t="shared" si="2"/>
        <v>378.20354790348267</v>
      </c>
      <c r="D35" s="6">
        <f t="shared" si="3"/>
        <v>227.97261389186497</v>
      </c>
      <c r="E35" s="6">
        <f t="shared" si="4"/>
        <v>496147.98103499709</v>
      </c>
    </row>
    <row r="36" spans="1:5" x14ac:dyDescent="0.25">
      <c r="A36">
        <f>IF(ROWS($A$18:A36)-1&lt;=total_number_payments,ROWS($A$18:A36)-1,NA())</f>
        <v>18</v>
      </c>
      <c r="B36" s="6">
        <f t="shared" si="0"/>
        <v>606.17616179534764</v>
      </c>
      <c r="C36" s="6">
        <f t="shared" si="2"/>
        <v>378.02984881357929</v>
      </c>
      <c r="D36" s="6">
        <f t="shared" si="3"/>
        <v>228.14631298176835</v>
      </c>
      <c r="E36" s="6">
        <f t="shared" si="4"/>
        <v>495919.83472201531</v>
      </c>
    </row>
    <row r="37" spans="1:5" x14ac:dyDescent="0.25">
      <c r="A37">
        <f>IF(ROWS($A$18:A37)-1&lt;=total_number_payments,ROWS($A$18:A37)-1,NA())</f>
        <v>19</v>
      </c>
      <c r="B37" s="6">
        <f t="shared" si="0"/>
        <v>606.17616179534764</v>
      </c>
      <c r="C37" s="6">
        <f t="shared" si="2"/>
        <v>377.85601737719219</v>
      </c>
      <c r="D37" s="6">
        <f t="shared" si="3"/>
        <v>228.32014441815545</v>
      </c>
      <c r="E37" s="6">
        <f t="shared" si="4"/>
        <v>495691.51457759715</v>
      </c>
    </row>
    <row r="38" spans="1:5" x14ac:dyDescent="0.25">
      <c r="A38">
        <f>IF(ROWS($A$18:A38)-1&lt;=total_number_payments,ROWS($A$18:A38)-1,NA())</f>
        <v>20</v>
      </c>
      <c r="B38" s="6">
        <f t="shared" si="0"/>
        <v>606.17616179534764</v>
      </c>
      <c r="C38" s="6">
        <f t="shared" si="2"/>
        <v>377.68205349348267</v>
      </c>
      <c r="D38" s="6">
        <f t="shared" si="3"/>
        <v>228.49410830186497</v>
      </c>
      <c r="E38" s="6">
        <f t="shared" si="4"/>
        <v>495463.02046929527</v>
      </c>
    </row>
    <row r="39" spans="1:5" x14ac:dyDescent="0.25">
      <c r="A39">
        <f>IF(ROWS($A$18:A39)-1&lt;=total_number_payments,ROWS($A$18:A39)-1,NA())</f>
        <v>21</v>
      </c>
      <c r="B39" s="6">
        <f t="shared" si="0"/>
        <v>606.17616179534764</v>
      </c>
      <c r="C39" s="6">
        <f t="shared" si="2"/>
        <v>377.50795706153514</v>
      </c>
      <c r="D39" s="6">
        <f t="shared" si="3"/>
        <v>228.6682047338125</v>
      </c>
      <c r="E39" s="6">
        <f t="shared" si="4"/>
        <v>495234.35226456146</v>
      </c>
    </row>
    <row r="40" spans="1:5" x14ac:dyDescent="0.25">
      <c r="A40">
        <f>IF(ROWS($A$18:A40)-1&lt;=total_number_payments,ROWS($A$18:A40)-1,NA())</f>
        <v>22</v>
      </c>
      <c r="B40" s="6">
        <f t="shared" si="0"/>
        <v>606.17616179534764</v>
      </c>
      <c r="C40" s="6">
        <f t="shared" si="2"/>
        <v>377.33372798035725</v>
      </c>
      <c r="D40" s="6">
        <f t="shared" si="3"/>
        <v>228.84243381499039</v>
      </c>
      <c r="E40" s="6">
        <f t="shared" si="4"/>
        <v>495005.50983074645</v>
      </c>
    </row>
    <row r="41" spans="1:5" x14ac:dyDescent="0.25">
      <c r="A41">
        <f>IF(ROWS($A$18:A41)-1&lt;=total_number_payments,ROWS($A$18:A41)-1,NA())</f>
        <v>23</v>
      </c>
      <c r="B41" s="6">
        <f t="shared" si="0"/>
        <v>606.17616179534764</v>
      </c>
      <c r="C41" s="6">
        <f t="shared" si="2"/>
        <v>377.1593661488796</v>
      </c>
      <c r="D41" s="6">
        <f t="shared" si="3"/>
        <v>229.01679564646804</v>
      </c>
      <c r="E41" s="6">
        <f t="shared" si="4"/>
        <v>494776.49303509999</v>
      </c>
    </row>
    <row r="42" spans="1:5" x14ac:dyDescent="0.25">
      <c r="A42">
        <f>IF(ROWS($A$18:A42)-1&lt;=total_number_payments,ROWS($A$18:A42)-1,NA())</f>
        <v>24</v>
      </c>
      <c r="B42" s="6">
        <f t="shared" si="0"/>
        <v>606.17616179534764</v>
      </c>
      <c r="C42" s="6">
        <f t="shared" si="2"/>
        <v>376.98487146595573</v>
      </c>
      <c r="D42" s="6">
        <f t="shared" si="3"/>
        <v>229.1912903293919</v>
      </c>
      <c r="E42" s="6">
        <f t="shared" si="4"/>
        <v>494547.30174477061</v>
      </c>
    </row>
    <row r="43" spans="1:5" x14ac:dyDescent="0.25">
      <c r="A43">
        <f>IF(ROWS($A$18:A43)-1&lt;=total_number_payments,ROWS($A$18:A43)-1,NA())</f>
        <v>25</v>
      </c>
      <c r="B43" s="6">
        <f t="shared" si="0"/>
        <v>606.17616179534764</v>
      </c>
      <c r="C43" s="6">
        <f t="shared" si="2"/>
        <v>376.81024383036231</v>
      </c>
      <c r="D43" s="6">
        <f t="shared" si="3"/>
        <v>229.36591796498533</v>
      </c>
      <c r="E43" s="6">
        <f t="shared" si="4"/>
        <v>494317.93582680559</v>
      </c>
    </row>
    <row r="44" spans="1:5" x14ac:dyDescent="0.25">
      <c r="A44">
        <f>IF(ROWS($A$18:A44)-1&lt;=total_number_payments,ROWS($A$18:A44)-1,NA())</f>
        <v>26</v>
      </c>
      <c r="B44" s="6">
        <f t="shared" si="0"/>
        <v>606.17616179534764</v>
      </c>
      <c r="C44" s="6">
        <f t="shared" si="2"/>
        <v>376.63548314079861</v>
      </c>
      <c r="D44" s="6">
        <f t="shared" si="3"/>
        <v>229.54067865454903</v>
      </c>
      <c r="E44" s="6">
        <f t="shared" si="4"/>
        <v>494088.39514815103</v>
      </c>
    </row>
    <row r="45" spans="1:5" x14ac:dyDescent="0.25">
      <c r="A45">
        <f>IF(ROWS($A$18:A45)-1&lt;=total_number_payments,ROWS($A$18:A45)-1,NA())</f>
        <v>27</v>
      </c>
      <c r="B45" s="6">
        <f t="shared" si="0"/>
        <v>606.17616179534764</v>
      </c>
      <c r="C45" s="6">
        <f t="shared" si="2"/>
        <v>376.46058929588696</v>
      </c>
      <c r="D45" s="6">
        <f t="shared" si="3"/>
        <v>229.71557249946068</v>
      </c>
      <c r="E45" s="6">
        <f t="shared" si="4"/>
        <v>493858.67957565159</v>
      </c>
    </row>
    <row r="46" spans="1:5" x14ac:dyDescent="0.25">
      <c r="A46">
        <f>IF(ROWS($A$18:A46)-1&lt;=total_number_payments,ROWS($A$18:A46)-1,NA())</f>
        <v>28</v>
      </c>
      <c r="B46" s="6">
        <f t="shared" si="0"/>
        <v>606.17616179534764</v>
      </c>
      <c r="C46" s="6">
        <f t="shared" si="2"/>
        <v>376.28556219417243</v>
      </c>
      <c r="D46" s="6">
        <f t="shared" si="3"/>
        <v>229.89059960117521</v>
      </c>
      <c r="E46" s="6">
        <f t="shared" si="4"/>
        <v>493628.78897605039</v>
      </c>
    </row>
    <row r="47" spans="1:5" x14ac:dyDescent="0.25">
      <c r="A47">
        <f>IF(ROWS($A$18:A47)-1&lt;=total_number_payments,ROWS($A$18:A47)-1,NA())</f>
        <v>29</v>
      </c>
      <c r="B47" s="6">
        <f t="shared" si="0"/>
        <v>606.17616179534764</v>
      </c>
      <c r="C47" s="6">
        <f t="shared" si="2"/>
        <v>376.11040173412255</v>
      </c>
      <c r="D47" s="6">
        <f t="shared" si="3"/>
        <v>230.06576006122509</v>
      </c>
      <c r="E47" s="6">
        <f t="shared" si="4"/>
        <v>493398.72321598919</v>
      </c>
    </row>
    <row r="48" spans="1:5" x14ac:dyDescent="0.25">
      <c r="A48">
        <f>IF(ROWS($A$18:A48)-1&lt;=total_number_payments,ROWS($A$18:A48)-1,NA())</f>
        <v>30</v>
      </c>
      <c r="B48" s="6">
        <f t="shared" si="0"/>
        <v>606.17616179534764</v>
      </c>
      <c r="C48" s="6">
        <f t="shared" si="2"/>
        <v>375.93510781412778</v>
      </c>
      <c r="D48" s="6">
        <f t="shared" si="3"/>
        <v>230.24105398121986</v>
      </c>
      <c r="E48" s="6">
        <f t="shared" si="4"/>
        <v>493168.48216200795</v>
      </c>
    </row>
    <row r="49" spans="1:5" x14ac:dyDescent="0.25">
      <c r="A49">
        <f>IF(ROWS($A$18:A49)-1&lt;=total_number_payments,ROWS($A$18:A49)-1,NA())</f>
        <v>31</v>
      </c>
      <c r="B49" s="6">
        <f t="shared" si="0"/>
        <v>606.17616179534764</v>
      </c>
      <c r="C49" s="6">
        <f t="shared" si="2"/>
        <v>375.75968033250092</v>
      </c>
      <c r="D49" s="6">
        <f t="shared" si="3"/>
        <v>230.41648146284672</v>
      </c>
      <c r="E49" s="6">
        <f t="shared" si="4"/>
        <v>492938.06568054511</v>
      </c>
    </row>
    <row r="50" spans="1:5" x14ac:dyDescent="0.25">
      <c r="A50">
        <f>IF(ROWS($A$18:A50)-1&lt;=total_number_payments,ROWS($A$18:A50)-1,NA())</f>
        <v>32</v>
      </c>
      <c r="B50" s="6">
        <f t="shared" si="0"/>
        <v>606.17616179534764</v>
      </c>
      <c r="C50" s="6">
        <f t="shared" si="2"/>
        <v>375.58411918747754</v>
      </c>
      <c r="D50" s="6">
        <f t="shared" si="3"/>
        <v>230.5920426078701</v>
      </c>
      <c r="E50" s="6">
        <f t="shared" si="4"/>
        <v>492707.47363793722</v>
      </c>
    </row>
    <row r="51" spans="1:5" x14ac:dyDescent="0.25">
      <c r="A51">
        <f>IF(ROWS($A$18:A51)-1&lt;=total_number_payments,ROWS($A$18:A51)-1,NA())</f>
        <v>33</v>
      </c>
      <c r="B51" s="6">
        <f t="shared" si="0"/>
        <v>606.17616179534764</v>
      </c>
      <c r="C51" s="6">
        <f t="shared" si="2"/>
        <v>375.40842427721543</v>
      </c>
      <c r="D51" s="6">
        <f t="shared" si="3"/>
        <v>230.76773751813221</v>
      </c>
      <c r="E51" s="6">
        <f t="shared" si="4"/>
        <v>492476.7059004191</v>
      </c>
    </row>
    <row r="52" spans="1:5" x14ac:dyDescent="0.25">
      <c r="A52">
        <f>IF(ROWS($A$18:A52)-1&lt;=total_number_payments,ROWS($A$18:A52)-1,NA())</f>
        <v>34</v>
      </c>
      <c r="B52" s="6">
        <f t="shared" si="0"/>
        <v>606.17616179534764</v>
      </c>
      <c r="C52" s="6">
        <f t="shared" si="2"/>
        <v>375.23259549979491</v>
      </c>
      <c r="D52" s="6">
        <f t="shared" si="3"/>
        <v>230.94356629555273</v>
      </c>
      <c r="E52" s="6">
        <f t="shared" si="4"/>
        <v>492245.76233412354</v>
      </c>
    </row>
    <row r="53" spans="1:5" x14ac:dyDescent="0.25">
      <c r="A53">
        <f>IF(ROWS($A$18:A53)-1&lt;=total_number_payments,ROWS($A$18:A53)-1,NA())</f>
        <v>35</v>
      </c>
      <c r="B53" s="6">
        <f t="shared" si="0"/>
        <v>606.17616179534764</v>
      </c>
      <c r="C53" s="6">
        <f t="shared" si="2"/>
        <v>375.05663275321871</v>
      </c>
      <c r="D53" s="6">
        <f t="shared" si="3"/>
        <v>231.11952904212893</v>
      </c>
      <c r="E53" s="6">
        <f t="shared" si="4"/>
        <v>492014.64280508144</v>
      </c>
    </row>
    <row r="54" spans="1:5" x14ac:dyDescent="0.25">
      <c r="A54">
        <f>IF(ROWS($A$18:A54)-1&lt;=total_number_payments,ROWS($A$18:A54)-1,NA())</f>
        <v>36</v>
      </c>
      <c r="B54" s="6">
        <f t="shared" si="0"/>
        <v>606.17616179534764</v>
      </c>
      <c r="C54" s="6">
        <f t="shared" si="2"/>
        <v>374.88053593541167</v>
      </c>
      <c r="D54" s="6">
        <f t="shared" si="3"/>
        <v>231.29562585993597</v>
      </c>
      <c r="E54" s="6">
        <f t="shared" si="4"/>
        <v>491783.34717922151</v>
      </c>
    </row>
    <row r="55" spans="1:5" x14ac:dyDescent="0.25">
      <c r="A55">
        <f>IF(ROWS($A$18:A55)-1&lt;=total_number_payments,ROWS($A$18:A55)-1,NA())</f>
        <v>37</v>
      </c>
      <c r="B55" s="6">
        <f t="shared" si="0"/>
        <v>606.17616179534764</v>
      </c>
      <c r="C55" s="6">
        <f t="shared" si="2"/>
        <v>374.70430494422095</v>
      </c>
      <c r="D55" s="6">
        <f t="shared" si="3"/>
        <v>231.47185685112669</v>
      </c>
      <c r="E55" s="6">
        <f t="shared" si="4"/>
        <v>491551.87532237038</v>
      </c>
    </row>
    <row r="56" spans="1:5" x14ac:dyDescent="0.25">
      <c r="A56">
        <f>IF(ROWS($A$18:A56)-1&lt;=total_number_payments,ROWS($A$18:A56)-1,NA())</f>
        <v>38</v>
      </c>
      <c r="B56" s="6">
        <f t="shared" si="0"/>
        <v>606.17616179534764</v>
      </c>
      <c r="C56" s="6">
        <f t="shared" si="2"/>
        <v>374.52793967741587</v>
      </c>
      <c r="D56" s="6">
        <f t="shared" si="3"/>
        <v>231.64822211793177</v>
      </c>
      <c r="E56" s="6">
        <f t="shared" si="4"/>
        <v>491320.22710025246</v>
      </c>
    </row>
    <row r="57" spans="1:5" x14ac:dyDescent="0.25">
      <c r="A57">
        <f>IF(ROWS($A$18:A57)-1&lt;=total_number_payments,ROWS($A$18:A57)-1,NA())</f>
        <v>39</v>
      </c>
      <c r="B57" s="6">
        <f t="shared" si="0"/>
        <v>606.17616179534764</v>
      </c>
      <c r="C57" s="6">
        <f t="shared" si="2"/>
        <v>374.35144003268789</v>
      </c>
      <c r="D57" s="6">
        <f t="shared" si="3"/>
        <v>231.82472176265975</v>
      </c>
      <c r="E57" s="6">
        <f t="shared" si="4"/>
        <v>491088.40237848979</v>
      </c>
    </row>
    <row r="58" spans="1:5" x14ac:dyDescent="0.25">
      <c r="A58">
        <f>IF(ROWS($A$18:A58)-1&lt;=total_number_payments,ROWS($A$18:A58)-1,NA())</f>
        <v>40</v>
      </c>
      <c r="B58" s="6">
        <f t="shared" si="0"/>
        <v>606.17616179534764</v>
      </c>
      <c r="C58" s="6">
        <f t="shared" si="2"/>
        <v>374.17480590765052</v>
      </c>
      <c r="D58" s="6">
        <f t="shared" si="3"/>
        <v>232.00135588769712</v>
      </c>
      <c r="E58" s="6">
        <f t="shared" si="4"/>
        <v>490856.40102260211</v>
      </c>
    </row>
    <row r="59" spans="1:5" x14ac:dyDescent="0.25">
      <c r="A59">
        <f>IF(ROWS($A$18:A59)-1&lt;=total_number_payments,ROWS($A$18:A59)-1,NA())</f>
        <v>41</v>
      </c>
      <c r="B59" s="6">
        <f t="shared" si="0"/>
        <v>606.17616179534764</v>
      </c>
      <c r="C59" s="6">
        <f t="shared" si="2"/>
        <v>373.99803719983913</v>
      </c>
      <c r="D59" s="6">
        <f t="shared" si="3"/>
        <v>232.17812459550851</v>
      </c>
      <c r="E59" s="6">
        <f t="shared" si="4"/>
        <v>490624.22289800661</v>
      </c>
    </row>
    <row r="60" spans="1:5" x14ac:dyDescent="0.25">
      <c r="A60">
        <f>IF(ROWS($A$18:A60)-1&lt;=total_number_payments,ROWS($A$18:A60)-1,NA())</f>
        <v>42</v>
      </c>
      <c r="B60" s="6">
        <f t="shared" si="0"/>
        <v>606.17616179534764</v>
      </c>
      <c r="C60" s="6">
        <f t="shared" si="2"/>
        <v>373.82113380671126</v>
      </c>
      <c r="D60" s="6">
        <f t="shared" si="3"/>
        <v>232.35502798863638</v>
      </c>
      <c r="E60" s="6">
        <f t="shared" si="4"/>
        <v>490391.867870018</v>
      </c>
    </row>
    <row r="61" spans="1:5" x14ac:dyDescent="0.25">
      <c r="A61">
        <f>IF(ROWS($A$18:A61)-1&lt;=total_number_payments,ROWS($A$18:A61)-1,NA())</f>
        <v>43</v>
      </c>
      <c r="B61" s="6">
        <f t="shared" si="0"/>
        <v>606.17616179534764</v>
      </c>
      <c r="C61" s="6">
        <f t="shared" si="2"/>
        <v>373.644095625646</v>
      </c>
      <c r="D61" s="6">
        <f t="shared" si="3"/>
        <v>232.53206616970164</v>
      </c>
      <c r="E61" s="6">
        <f t="shared" si="4"/>
        <v>490159.33580384828</v>
      </c>
    </row>
    <row r="62" spans="1:5" x14ac:dyDescent="0.25">
      <c r="A62">
        <f>IF(ROWS($A$18:A62)-1&lt;=total_number_payments,ROWS($A$18:A62)-1,NA())</f>
        <v>44</v>
      </c>
      <c r="B62" s="6">
        <f t="shared" si="0"/>
        <v>606.17616179534764</v>
      </c>
      <c r="C62" s="6">
        <f t="shared" si="2"/>
        <v>373.46692255394458</v>
      </c>
      <c r="D62" s="6">
        <f t="shared" si="3"/>
        <v>232.70923924140305</v>
      </c>
      <c r="E62" s="6">
        <f t="shared" si="4"/>
        <v>489926.62656460691</v>
      </c>
    </row>
    <row r="63" spans="1:5" x14ac:dyDescent="0.25">
      <c r="A63">
        <f>IF(ROWS($A$18:A63)-1&lt;=total_number_payments,ROWS($A$18:A63)-1,NA())</f>
        <v>45</v>
      </c>
      <c r="B63" s="6">
        <f t="shared" si="0"/>
        <v>606.17616179534764</v>
      </c>
      <c r="C63" s="6">
        <f t="shared" si="2"/>
        <v>373.28961448882973</v>
      </c>
      <c r="D63" s="6">
        <f t="shared" si="3"/>
        <v>232.88654730651791</v>
      </c>
      <c r="E63" s="6">
        <f t="shared" si="4"/>
        <v>489693.74001730041</v>
      </c>
    </row>
    <row r="64" spans="1:5" x14ac:dyDescent="0.25">
      <c r="A64">
        <f>IF(ROWS($A$18:A64)-1&lt;=total_number_payments,ROWS($A$18:A64)-1,NA())</f>
        <v>46</v>
      </c>
      <c r="B64" s="6">
        <f t="shared" si="0"/>
        <v>606.17616179534764</v>
      </c>
      <c r="C64" s="6">
        <f t="shared" si="2"/>
        <v>373.11217132744605</v>
      </c>
      <c r="D64" s="6">
        <f t="shared" si="3"/>
        <v>233.06399046790159</v>
      </c>
      <c r="E64" s="6">
        <f t="shared" si="4"/>
        <v>489460.67602683249</v>
      </c>
    </row>
    <row r="65" spans="1:5" x14ac:dyDescent="0.25">
      <c r="A65">
        <f>IF(ROWS($A$18:A65)-1&lt;=total_number_payments,ROWS($A$18:A65)-1,NA())</f>
        <v>47</v>
      </c>
      <c r="B65" s="6">
        <f t="shared" si="0"/>
        <v>606.17616179534764</v>
      </c>
      <c r="C65" s="6">
        <f t="shared" si="2"/>
        <v>372.93459296685955</v>
      </c>
      <c r="D65" s="6">
        <f t="shared" si="3"/>
        <v>233.24156882848808</v>
      </c>
      <c r="E65" s="6">
        <f t="shared" si="4"/>
        <v>489227.43445800402</v>
      </c>
    </row>
    <row r="66" spans="1:5" x14ac:dyDescent="0.25">
      <c r="A66">
        <f>IF(ROWS($A$18:A66)-1&lt;=total_number_payments,ROWS($A$18:A66)-1,NA())</f>
        <v>48</v>
      </c>
      <c r="B66" s="6">
        <f t="shared" si="0"/>
        <v>606.17616179534764</v>
      </c>
      <c r="C66" s="6">
        <f t="shared" si="2"/>
        <v>372.75687930405815</v>
      </c>
      <c r="D66" s="6">
        <f t="shared" si="3"/>
        <v>233.41928249128949</v>
      </c>
      <c r="E66" s="6">
        <f t="shared" si="4"/>
        <v>488994.01517551276</v>
      </c>
    </row>
    <row r="67" spans="1:5" x14ac:dyDescent="0.25">
      <c r="A67">
        <f>IF(ROWS($A$18:A67)-1&lt;=total_number_payments,ROWS($A$18:A67)-1,NA())</f>
        <v>49</v>
      </c>
      <c r="B67" s="6">
        <f t="shared" si="0"/>
        <v>606.17616179534764</v>
      </c>
      <c r="C67" s="6">
        <f t="shared" si="2"/>
        <v>372.57903023595094</v>
      </c>
      <c r="D67" s="6">
        <f t="shared" si="3"/>
        <v>233.5971315593967</v>
      </c>
      <c r="E67" s="6">
        <f t="shared" si="4"/>
        <v>488760.41804395337</v>
      </c>
    </row>
    <row r="68" spans="1:5" x14ac:dyDescent="0.25">
      <c r="A68">
        <f>IF(ROWS($A$18:A68)-1&lt;=total_number_payments,ROWS($A$18:A68)-1,NA())</f>
        <v>50</v>
      </c>
      <c r="B68" s="6">
        <f t="shared" si="0"/>
        <v>606.17616179534764</v>
      </c>
      <c r="C68" s="6">
        <f t="shared" si="2"/>
        <v>372.40104565936861</v>
      </c>
      <c r="D68" s="6">
        <f t="shared" si="3"/>
        <v>233.77511613597903</v>
      </c>
      <c r="E68" s="6">
        <f t="shared" si="4"/>
        <v>488526.64292781736</v>
      </c>
    </row>
    <row r="69" spans="1:5" x14ac:dyDescent="0.25">
      <c r="A69">
        <f>IF(ROWS($A$18:A69)-1&lt;=total_number_payments,ROWS($A$18:A69)-1,NA())</f>
        <v>51</v>
      </c>
      <c r="B69" s="6">
        <f t="shared" si="0"/>
        <v>606.17616179534764</v>
      </c>
      <c r="C69" s="6">
        <f t="shared" si="2"/>
        <v>372.22292547106326</v>
      </c>
      <c r="D69" s="6">
        <f t="shared" si="3"/>
        <v>233.95323632428438</v>
      </c>
      <c r="E69" s="6">
        <f t="shared" si="4"/>
        <v>488292.68969149305</v>
      </c>
    </row>
    <row r="70" spans="1:5" x14ac:dyDescent="0.25">
      <c r="A70">
        <f>IF(ROWS($A$18:A70)-1&lt;=total_number_payments,ROWS($A$18:A70)-1,NA())</f>
        <v>52</v>
      </c>
      <c r="B70" s="6">
        <f t="shared" si="0"/>
        <v>606.17616179534764</v>
      </c>
      <c r="C70" s="6">
        <f t="shared" si="2"/>
        <v>372.04466956770835</v>
      </c>
      <c r="D70" s="6">
        <f t="shared" si="3"/>
        <v>234.13149222763928</v>
      </c>
      <c r="E70" s="6">
        <f t="shared" si="4"/>
        <v>488058.55819926539</v>
      </c>
    </row>
    <row r="71" spans="1:5" x14ac:dyDescent="0.25">
      <c r="A71">
        <f>IF(ROWS($A$18:A71)-1&lt;=total_number_payments,ROWS($A$18:A71)-1,NA())</f>
        <v>53</v>
      </c>
      <c r="B71" s="6">
        <f t="shared" si="0"/>
        <v>606.17616179534764</v>
      </c>
      <c r="C71" s="6">
        <f t="shared" si="2"/>
        <v>371.86627784589848</v>
      </c>
      <c r="D71" s="6">
        <f t="shared" si="3"/>
        <v>234.30988394944916</v>
      </c>
      <c r="E71" s="6">
        <f t="shared" si="4"/>
        <v>487824.24831531593</v>
      </c>
    </row>
    <row r="72" spans="1:5" x14ac:dyDescent="0.25">
      <c r="A72">
        <f>IF(ROWS($A$18:A72)-1&lt;=total_number_payments,ROWS($A$18:A72)-1,NA())</f>
        <v>54</v>
      </c>
      <c r="B72" s="6">
        <f t="shared" si="0"/>
        <v>606.17616179534764</v>
      </c>
      <c r="C72" s="6">
        <f t="shared" si="2"/>
        <v>371.68775020214957</v>
      </c>
      <c r="D72" s="6">
        <f t="shared" si="3"/>
        <v>234.48841159319807</v>
      </c>
      <c r="E72" s="6">
        <f t="shared" si="4"/>
        <v>487589.75990372273</v>
      </c>
    </row>
    <row r="73" spans="1:5" x14ac:dyDescent="0.25">
      <c r="A73">
        <f>IF(ROWS($A$18:A73)-1&lt;=total_number_payments,ROWS($A$18:A73)-1,NA())</f>
        <v>55</v>
      </c>
      <c r="B73" s="6">
        <f t="shared" si="0"/>
        <v>606.17616179534764</v>
      </c>
      <c r="C73" s="6">
        <f t="shared" si="2"/>
        <v>371.50908653289872</v>
      </c>
      <c r="D73" s="6">
        <f t="shared" si="3"/>
        <v>234.66707526244892</v>
      </c>
      <c r="E73" s="6">
        <f t="shared" si="4"/>
        <v>487355.09282846027</v>
      </c>
    </row>
    <row r="74" spans="1:5" x14ac:dyDescent="0.25">
      <c r="A74">
        <f>IF(ROWS($A$18:A74)-1&lt;=total_number_payments,ROWS($A$18:A74)-1,NA())</f>
        <v>56</v>
      </c>
      <c r="B74" s="6">
        <f t="shared" si="0"/>
        <v>606.17616179534764</v>
      </c>
      <c r="C74" s="6">
        <f t="shared" si="2"/>
        <v>371.33028673450406</v>
      </c>
      <c r="D74" s="6">
        <f t="shared" si="3"/>
        <v>234.84587506084358</v>
      </c>
      <c r="E74" s="6">
        <f t="shared" si="4"/>
        <v>487120.24695339944</v>
      </c>
    </row>
    <row r="75" spans="1:5" x14ac:dyDescent="0.25">
      <c r="A75">
        <f>IF(ROWS($A$18:A75)-1&lt;=total_number_payments,ROWS($A$18:A75)-1,NA())</f>
        <v>57</v>
      </c>
      <c r="B75" s="6">
        <f t="shared" si="0"/>
        <v>606.17616179534764</v>
      </c>
      <c r="C75" s="6">
        <f t="shared" si="2"/>
        <v>371.1513507032447</v>
      </c>
      <c r="D75" s="6">
        <f t="shared" si="3"/>
        <v>235.02481109210294</v>
      </c>
      <c r="E75" s="6">
        <f t="shared" si="4"/>
        <v>486885.22214230732</v>
      </c>
    </row>
    <row r="76" spans="1:5" x14ac:dyDescent="0.25">
      <c r="A76">
        <f>IF(ROWS($A$18:A76)-1&lt;=total_number_payments,ROWS($A$18:A76)-1,NA())</f>
        <v>58</v>
      </c>
      <c r="B76" s="6">
        <f t="shared" si="0"/>
        <v>606.17616179534764</v>
      </c>
      <c r="C76" s="6">
        <f t="shared" si="2"/>
        <v>370.97227833532082</v>
      </c>
      <c r="D76" s="6">
        <f t="shared" si="3"/>
        <v>235.20388346002682</v>
      </c>
      <c r="E76" s="6">
        <f t="shared" si="4"/>
        <v>486650.0182588473</v>
      </c>
    </row>
    <row r="77" spans="1:5" x14ac:dyDescent="0.25">
      <c r="A77">
        <f>IF(ROWS($A$18:A77)-1&lt;=total_number_payments,ROWS($A$18:A77)-1,NA())</f>
        <v>59</v>
      </c>
      <c r="B77" s="6">
        <f t="shared" si="0"/>
        <v>606.17616179534764</v>
      </c>
      <c r="C77" s="6">
        <f t="shared" si="2"/>
        <v>370.79306952685346</v>
      </c>
      <c r="D77" s="6">
        <f t="shared" si="3"/>
        <v>235.38309226849418</v>
      </c>
      <c r="E77" s="6">
        <f t="shared" si="4"/>
        <v>486414.63516657881</v>
      </c>
    </row>
    <row r="78" spans="1:5" x14ac:dyDescent="0.25">
      <c r="A78">
        <f>IF(ROWS($A$18:A78)-1&lt;=total_number_payments,ROWS($A$18:A78)-1,NA())</f>
        <v>60</v>
      </c>
      <c r="B78" s="6">
        <f t="shared" si="0"/>
        <v>606.17616179534764</v>
      </c>
      <c r="C78" s="6">
        <f t="shared" si="2"/>
        <v>370.61372417388458</v>
      </c>
      <c r="D78" s="6">
        <f t="shared" si="3"/>
        <v>235.56243762146306</v>
      </c>
      <c r="E78" s="6">
        <f t="shared" si="4"/>
        <v>486179.07272895734</v>
      </c>
    </row>
    <row r="79" spans="1:5" x14ac:dyDescent="0.25">
      <c r="A79">
        <f>IF(ROWS($A$18:A79)-1&lt;=total_number_payments,ROWS($A$18:A79)-1,NA())</f>
        <v>61</v>
      </c>
      <c r="B79" s="6">
        <f t="shared" si="0"/>
        <v>606.17616179534764</v>
      </c>
      <c r="C79" s="6">
        <f t="shared" si="2"/>
        <v>370.4342421723768</v>
      </c>
      <c r="D79" s="6">
        <f t="shared" si="3"/>
        <v>235.74191962297084</v>
      </c>
      <c r="E79" s="6">
        <f t="shared" si="4"/>
        <v>485943.33080933435</v>
      </c>
    </row>
    <row r="80" spans="1:5" x14ac:dyDescent="0.25">
      <c r="A80">
        <f>IF(ROWS($A$18:A80)-1&lt;=total_number_payments,ROWS($A$18:A80)-1,NA())</f>
        <v>62</v>
      </c>
      <c r="B80" s="6">
        <f t="shared" si="0"/>
        <v>606.17616179534764</v>
      </c>
      <c r="C80" s="6">
        <f t="shared" si="2"/>
        <v>370.25462341821355</v>
      </c>
      <c r="D80" s="6">
        <f t="shared" si="3"/>
        <v>235.92153837713408</v>
      </c>
      <c r="E80" s="6">
        <f t="shared" si="4"/>
        <v>485707.40927095723</v>
      </c>
    </row>
    <row r="81" spans="1:5" x14ac:dyDescent="0.25">
      <c r="A81">
        <f>IF(ROWS($A$18:A81)-1&lt;=total_number_payments,ROWS($A$18:A81)-1,NA())</f>
        <v>63</v>
      </c>
      <c r="B81" s="6">
        <f t="shared" si="0"/>
        <v>606.17616179534764</v>
      </c>
      <c r="C81" s="6">
        <f t="shared" si="2"/>
        <v>370.07486780719904</v>
      </c>
      <c r="D81" s="6">
        <f t="shared" si="3"/>
        <v>236.1012939881486</v>
      </c>
      <c r="E81" s="6">
        <f t="shared" si="4"/>
        <v>485471.30797696905</v>
      </c>
    </row>
    <row r="82" spans="1:5" x14ac:dyDescent="0.25">
      <c r="A82">
        <f>IF(ROWS($A$18:A82)-1&lt;=total_number_payments,ROWS($A$18:A82)-1,NA())</f>
        <v>64</v>
      </c>
      <c r="B82" s="6">
        <f t="shared" ref="B82:B145" si="5">IF(A82&lt;=total_number_payments,PMT,NA())</f>
        <v>606.17616179534764</v>
      </c>
      <c r="C82" s="6">
        <f t="shared" si="2"/>
        <v>369.89497523505787</v>
      </c>
      <c r="D82" s="6">
        <f t="shared" si="3"/>
        <v>236.28118656028977</v>
      </c>
      <c r="E82" s="6">
        <f t="shared" si="4"/>
        <v>485235.02679040877</v>
      </c>
    </row>
    <row r="83" spans="1:5" x14ac:dyDescent="0.25">
      <c r="A83">
        <f>IF(ROWS($A$18:A83)-1&lt;=total_number_payments,ROWS($A$18:A83)-1,NA())</f>
        <v>65</v>
      </c>
      <c r="B83" s="6">
        <f t="shared" si="5"/>
        <v>606.17616179534764</v>
      </c>
      <c r="C83" s="6">
        <f t="shared" si="2"/>
        <v>369.71494559743536</v>
      </c>
      <c r="D83" s="6">
        <f t="shared" si="3"/>
        <v>236.46121619791228</v>
      </c>
      <c r="E83" s="6">
        <f t="shared" si="4"/>
        <v>484998.56557421084</v>
      </c>
    </row>
    <row r="84" spans="1:5" x14ac:dyDescent="0.25">
      <c r="A84">
        <f>IF(ROWS($A$18:A84)-1&lt;=total_number_payments,ROWS($A$18:A84)-1,NA())</f>
        <v>66</v>
      </c>
      <c r="B84" s="6">
        <f t="shared" si="5"/>
        <v>606.17616179534764</v>
      </c>
      <c r="C84" s="6">
        <f t="shared" ref="C84:C147" si="6">IF(E83&gt;0.001,E83*epr,NA())</f>
        <v>369.53477878989719</v>
      </c>
      <c r="D84" s="6">
        <f t="shared" ref="D84:D147" si="7">B84-C84</f>
        <v>236.64138300545045</v>
      </c>
      <c r="E84" s="6">
        <f t="shared" ref="E84:E147" si="8">E83-D84</f>
        <v>484761.92419120541</v>
      </c>
    </row>
    <row r="85" spans="1:5" x14ac:dyDescent="0.25">
      <c r="A85">
        <f>IF(ROWS($A$18:A85)-1&lt;=total_number_payments,ROWS($A$18:A85)-1,NA())</f>
        <v>67</v>
      </c>
      <c r="B85" s="6">
        <f t="shared" si="5"/>
        <v>606.17616179534764</v>
      </c>
      <c r="C85" s="6">
        <f t="shared" si="6"/>
        <v>369.35447470792963</v>
      </c>
      <c r="D85" s="6">
        <f t="shared" si="7"/>
        <v>236.82168708741801</v>
      </c>
      <c r="E85" s="6">
        <f t="shared" si="8"/>
        <v>484525.102504118</v>
      </c>
    </row>
    <row r="86" spans="1:5" x14ac:dyDescent="0.25">
      <c r="A86">
        <f>IF(ROWS($A$18:A86)-1&lt;=total_number_payments,ROWS($A$18:A86)-1,NA())</f>
        <v>68</v>
      </c>
      <c r="B86" s="6">
        <f t="shared" si="5"/>
        <v>606.17616179534764</v>
      </c>
      <c r="C86" s="6">
        <f t="shared" si="6"/>
        <v>369.17403324693913</v>
      </c>
      <c r="D86" s="6">
        <f t="shared" si="7"/>
        <v>237.00212854840851</v>
      </c>
      <c r="E86" s="6">
        <f t="shared" si="8"/>
        <v>484288.1003755696</v>
      </c>
    </row>
    <row r="87" spans="1:5" x14ac:dyDescent="0.25">
      <c r="A87">
        <f>IF(ROWS($A$18:A87)-1&lt;=total_number_payments,ROWS($A$18:A87)-1,NA())</f>
        <v>69</v>
      </c>
      <c r="B87" s="6">
        <f t="shared" si="5"/>
        <v>606.17616179534764</v>
      </c>
      <c r="C87" s="6">
        <f t="shared" si="6"/>
        <v>368.99345430225259</v>
      </c>
      <c r="D87" s="6">
        <f t="shared" si="7"/>
        <v>237.18270749309505</v>
      </c>
      <c r="E87" s="6">
        <f t="shared" si="8"/>
        <v>484050.91766807652</v>
      </c>
    </row>
    <row r="88" spans="1:5" x14ac:dyDescent="0.25">
      <c r="A88">
        <f>IF(ROWS($A$18:A88)-1&lt;=total_number_payments,ROWS($A$18:A88)-1,NA())</f>
        <v>70</v>
      </c>
      <c r="B88" s="6">
        <f t="shared" si="5"/>
        <v>606.17616179534764</v>
      </c>
      <c r="C88" s="6">
        <f t="shared" si="6"/>
        <v>368.81273776911718</v>
      </c>
      <c r="D88" s="6">
        <f t="shared" si="7"/>
        <v>237.36342402623046</v>
      </c>
      <c r="E88" s="6">
        <f t="shared" si="8"/>
        <v>483813.55424405029</v>
      </c>
    </row>
    <row r="89" spans="1:5" x14ac:dyDescent="0.25">
      <c r="A89">
        <f>IF(ROWS($A$18:A89)-1&lt;=total_number_payments,ROWS($A$18:A89)-1,NA())</f>
        <v>71</v>
      </c>
      <c r="B89" s="6">
        <f t="shared" si="5"/>
        <v>606.17616179534764</v>
      </c>
      <c r="C89" s="6">
        <f t="shared" si="6"/>
        <v>368.6318835427</v>
      </c>
      <c r="D89" s="6">
        <f t="shared" si="7"/>
        <v>237.54427825264764</v>
      </c>
      <c r="E89" s="6">
        <f t="shared" si="8"/>
        <v>483576.00996579765</v>
      </c>
    </row>
    <row r="90" spans="1:5" x14ac:dyDescent="0.25">
      <c r="A90">
        <f>IF(ROWS($A$18:A90)-1&lt;=total_number_payments,ROWS($A$18:A90)-1,NA())</f>
        <v>72</v>
      </c>
      <c r="B90" s="6">
        <f t="shared" si="5"/>
        <v>606.17616179534764</v>
      </c>
      <c r="C90" s="6">
        <f t="shared" si="6"/>
        <v>368.45089151808861</v>
      </c>
      <c r="D90" s="6">
        <f t="shared" si="7"/>
        <v>237.72527027725903</v>
      </c>
      <c r="E90" s="6">
        <f t="shared" si="8"/>
        <v>483338.28469552041</v>
      </c>
    </row>
    <row r="91" spans="1:5" x14ac:dyDescent="0.25">
      <c r="A91">
        <f>IF(ROWS($A$18:A91)-1&lt;=total_number_payments,ROWS($A$18:A91)-1,NA())</f>
        <v>73</v>
      </c>
      <c r="B91" s="6">
        <f t="shared" si="5"/>
        <v>606.17616179534764</v>
      </c>
      <c r="C91" s="6">
        <f t="shared" si="6"/>
        <v>368.26976159029044</v>
      </c>
      <c r="D91" s="6">
        <f t="shared" si="7"/>
        <v>237.9064002050572</v>
      </c>
      <c r="E91" s="6">
        <f t="shared" si="8"/>
        <v>483100.37829531537</v>
      </c>
    </row>
    <row r="92" spans="1:5" x14ac:dyDescent="0.25">
      <c r="A92">
        <f>IF(ROWS($A$18:A92)-1&lt;=total_number_payments,ROWS($A$18:A92)-1,NA())</f>
        <v>74</v>
      </c>
      <c r="B92" s="6">
        <f t="shared" si="5"/>
        <v>606.17616179534764</v>
      </c>
      <c r="C92" s="6">
        <f t="shared" si="6"/>
        <v>368.08849365423299</v>
      </c>
      <c r="D92" s="6">
        <f t="shared" si="7"/>
        <v>238.08766814111465</v>
      </c>
      <c r="E92" s="6">
        <f t="shared" si="8"/>
        <v>482862.29062717425</v>
      </c>
    </row>
    <row r="93" spans="1:5" x14ac:dyDescent="0.25">
      <c r="A93">
        <f>IF(ROWS($A$18:A93)-1&lt;=total_number_payments,ROWS($A$18:A93)-1,NA())</f>
        <v>75</v>
      </c>
      <c r="B93" s="6">
        <f t="shared" si="5"/>
        <v>606.17616179534764</v>
      </c>
      <c r="C93" s="6">
        <f t="shared" si="6"/>
        <v>367.9070876047636</v>
      </c>
      <c r="D93" s="6">
        <f t="shared" si="7"/>
        <v>238.26907419058404</v>
      </c>
      <c r="E93" s="6">
        <f t="shared" si="8"/>
        <v>482624.02155298367</v>
      </c>
    </row>
    <row r="94" spans="1:5" x14ac:dyDescent="0.25">
      <c r="A94">
        <f>IF(ROWS($A$18:A94)-1&lt;=total_number_payments,ROWS($A$18:A94)-1,NA())</f>
        <v>76</v>
      </c>
      <c r="B94" s="6">
        <f t="shared" si="5"/>
        <v>606.17616179534764</v>
      </c>
      <c r="C94" s="6">
        <f t="shared" si="6"/>
        <v>367.72554333664965</v>
      </c>
      <c r="D94" s="6">
        <f t="shared" si="7"/>
        <v>238.45061845869799</v>
      </c>
      <c r="E94" s="6">
        <f t="shared" si="8"/>
        <v>482385.57093452499</v>
      </c>
    </row>
    <row r="95" spans="1:5" x14ac:dyDescent="0.25">
      <c r="A95">
        <f>IF(ROWS($A$18:A95)-1&lt;=total_number_payments,ROWS($A$18:A95)-1,NA())</f>
        <v>77</v>
      </c>
      <c r="B95" s="6">
        <f t="shared" si="5"/>
        <v>606.17616179534764</v>
      </c>
      <c r="C95" s="6">
        <f t="shared" si="6"/>
        <v>367.54386074457824</v>
      </c>
      <c r="D95" s="6">
        <f t="shared" si="7"/>
        <v>238.6323010507694</v>
      </c>
      <c r="E95" s="6">
        <f t="shared" si="8"/>
        <v>482146.93863347423</v>
      </c>
    </row>
    <row r="96" spans="1:5" x14ac:dyDescent="0.25">
      <c r="A96">
        <f>IF(ROWS($A$18:A96)-1&lt;=total_number_payments,ROWS($A$18:A96)-1,NA())</f>
        <v>78</v>
      </c>
      <c r="B96" s="6">
        <f t="shared" si="5"/>
        <v>606.17616179534764</v>
      </c>
      <c r="C96" s="6">
        <f t="shared" si="6"/>
        <v>367.36203972315622</v>
      </c>
      <c r="D96" s="6">
        <f t="shared" si="7"/>
        <v>238.81412207219142</v>
      </c>
      <c r="E96" s="6">
        <f t="shared" si="8"/>
        <v>481908.12451140204</v>
      </c>
    </row>
    <row r="97" spans="1:5" x14ac:dyDescent="0.25">
      <c r="A97">
        <f>IF(ROWS($A$18:A97)-1&lt;=total_number_payments,ROWS($A$18:A97)-1,NA())</f>
        <v>79</v>
      </c>
      <c r="B97" s="6">
        <f t="shared" si="5"/>
        <v>606.17616179534764</v>
      </c>
      <c r="C97" s="6">
        <f t="shared" si="6"/>
        <v>367.18008016691016</v>
      </c>
      <c r="D97" s="6">
        <f t="shared" si="7"/>
        <v>238.99608162843748</v>
      </c>
      <c r="E97" s="6">
        <f t="shared" si="8"/>
        <v>481669.12842977361</v>
      </c>
    </row>
    <row r="98" spans="1:5" x14ac:dyDescent="0.25">
      <c r="A98">
        <f>IF(ROWS($A$18:A98)-1&lt;=total_number_payments,ROWS($A$18:A98)-1,NA())</f>
        <v>80</v>
      </c>
      <c r="B98" s="6">
        <f t="shared" si="5"/>
        <v>606.17616179534764</v>
      </c>
      <c r="C98" s="6">
        <f t="shared" si="6"/>
        <v>366.99798197028633</v>
      </c>
      <c r="D98" s="6">
        <f t="shared" si="7"/>
        <v>239.17817982506131</v>
      </c>
      <c r="E98" s="6">
        <f t="shared" si="8"/>
        <v>481429.95024994854</v>
      </c>
    </row>
    <row r="99" spans="1:5" x14ac:dyDescent="0.25">
      <c r="A99">
        <f>IF(ROWS($A$18:A99)-1&lt;=total_number_payments,ROWS($A$18:A99)-1,NA())</f>
        <v>81</v>
      </c>
      <c r="B99" s="6">
        <f t="shared" si="5"/>
        <v>606.17616179534764</v>
      </c>
      <c r="C99" s="6">
        <f t="shared" si="6"/>
        <v>366.81574502765045</v>
      </c>
      <c r="D99" s="6">
        <f t="shared" si="7"/>
        <v>239.36041676769719</v>
      </c>
      <c r="E99" s="6">
        <f t="shared" si="8"/>
        <v>481190.58983318083</v>
      </c>
    </row>
    <row r="100" spans="1:5" x14ac:dyDescent="0.25">
      <c r="A100">
        <f>IF(ROWS($A$18:A100)-1&lt;=total_number_payments,ROWS($A$18:A100)-1,NA())</f>
        <v>82</v>
      </c>
      <c r="B100" s="6">
        <f t="shared" si="5"/>
        <v>606.17616179534764</v>
      </c>
      <c r="C100" s="6">
        <f t="shared" si="6"/>
        <v>366.63336923328785</v>
      </c>
      <c r="D100" s="6">
        <f t="shared" si="7"/>
        <v>239.54279256205979</v>
      </c>
      <c r="E100" s="6">
        <f t="shared" si="8"/>
        <v>480951.04704061878</v>
      </c>
    </row>
    <row r="101" spans="1:5" x14ac:dyDescent="0.25">
      <c r="A101">
        <f>IF(ROWS($A$18:A101)-1&lt;=total_number_payments,ROWS($A$18:A101)-1,NA())</f>
        <v>83</v>
      </c>
      <c r="B101" s="6">
        <f t="shared" si="5"/>
        <v>606.17616179534764</v>
      </c>
      <c r="C101" s="6">
        <f t="shared" si="6"/>
        <v>366.45085448140333</v>
      </c>
      <c r="D101" s="6">
        <f t="shared" si="7"/>
        <v>239.72530731394431</v>
      </c>
      <c r="E101" s="6">
        <f t="shared" si="8"/>
        <v>480711.32173330482</v>
      </c>
    </row>
    <row r="102" spans="1:5" x14ac:dyDescent="0.25">
      <c r="A102">
        <f>IF(ROWS($A$18:A102)-1&lt;=total_number_payments,ROWS($A$18:A102)-1,NA())</f>
        <v>84</v>
      </c>
      <c r="B102" s="6">
        <f t="shared" si="5"/>
        <v>606.17616179534764</v>
      </c>
      <c r="C102" s="6">
        <f t="shared" si="6"/>
        <v>366.268200666121</v>
      </c>
      <c r="D102" s="6">
        <f t="shared" si="7"/>
        <v>239.90796112922663</v>
      </c>
      <c r="E102" s="6">
        <f t="shared" si="8"/>
        <v>480471.41377217561</v>
      </c>
    </row>
    <row r="103" spans="1:5" x14ac:dyDescent="0.25">
      <c r="A103">
        <f>IF(ROWS($A$18:A103)-1&lt;=total_number_payments,ROWS($A$18:A103)-1,NA())</f>
        <v>85</v>
      </c>
      <c r="B103" s="6">
        <f t="shared" si="5"/>
        <v>606.17616179534764</v>
      </c>
      <c r="C103" s="6">
        <f t="shared" si="6"/>
        <v>366.0854076814843</v>
      </c>
      <c r="D103" s="6">
        <f t="shared" si="7"/>
        <v>240.09075411386334</v>
      </c>
      <c r="E103" s="6">
        <f t="shared" si="8"/>
        <v>480231.32301806175</v>
      </c>
    </row>
    <row r="104" spans="1:5" x14ac:dyDescent="0.25">
      <c r="A104">
        <f>IF(ROWS($A$18:A104)-1&lt;=total_number_payments,ROWS($A$18:A104)-1,NA())</f>
        <v>86</v>
      </c>
      <c r="B104" s="6">
        <f t="shared" si="5"/>
        <v>606.17616179534764</v>
      </c>
      <c r="C104" s="6">
        <f t="shared" si="6"/>
        <v>365.90247542145602</v>
      </c>
      <c r="D104" s="6">
        <f t="shared" si="7"/>
        <v>240.27368637389162</v>
      </c>
      <c r="E104" s="6">
        <f t="shared" si="8"/>
        <v>479991.04933168786</v>
      </c>
    </row>
    <row r="105" spans="1:5" x14ac:dyDescent="0.25">
      <c r="A105">
        <f>IF(ROWS($A$18:A105)-1&lt;=total_number_payments,ROWS($A$18:A105)-1,NA())</f>
        <v>87</v>
      </c>
      <c r="B105" s="6">
        <f t="shared" si="5"/>
        <v>606.17616179534764</v>
      </c>
      <c r="C105" s="6">
        <f t="shared" si="6"/>
        <v>365.71940377991808</v>
      </c>
      <c r="D105" s="6">
        <f t="shared" si="7"/>
        <v>240.45675801542956</v>
      </c>
      <c r="E105" s="6">
        <f t="shared" si="8"/>
        <v>479750.59257367242</v>
      </c>
    </row>
    <row r="106" spans="1:5" x14ac:dyDescent="0.25">
      <c r="A106">
        <f>IF(ROWS($A$18:A106)-1&lt;=total_number_payments,ROWS($A$18:A106)-1,NA())</f>
        <v>88</v>
      </c>
      <c r="B106" s="6">
        <f t="shared" si="5"/>
        <v>606.17616179534764</v>
      </c>
      <c r="C106" s="6">
        <f t="shared" si="6"/>
        <v>365.53619265067164</v>
      </c>
      <c r="D106" s="6">
        <f t="shared" si="7"/>
        <v>240.639969144676</v>
      </c>
      <c r="E106" s="6">
        <f t="shared" si="8"/>
        <v>479509.95260452776</v>
      </c>
    </row>
    <row r="107" spans="1:5" x14ac:dyDescent="0.25">
      <c r="A107">
        <f>IF(ROWS($A$18:A107)-1&lt;=total_number_payments,ROWS($A$18:A107)-1,NA())</f>
        <v>89</v>
      </c>
      <c r="B107" s="6">
        <f t="shared" si="5"/>
        <v>606.17616179534764</v>
      </c>
      <c r="C107" s="6">
        <f t="shared" si="6"/>
        <v>365.35284192743683</v>
      </c>
      <c r="D107" s="6">
        <f t="shared" si="7"/>
        <v>240.82331986791081</v>
      </c>
      <c r="E107" s="6">
        <f t="shared" si="8"/>
        <v>479269.12928465987</v>
      </c>
    </row>
    <row r="108" spans="1:5" x14ac:dyDescent="0.25">
      <c r="A108">
        <f>IF(ROWS($A$18:A108)-1&lt;=total_number_payments,ROWS($A$18:A108)-1,NA())</f>
        <v>90</v>
      </c>
      <c r="B108" s="6">
        <f t="shared" si="5"/>
        <v>606.17616179534764</v>
      </c>
      <c r="C108" s="6">
        <f t="shared" si="6"/>
        <v>365.16935150385285</v>
      </c>
      <c r="D108" s="6">
        <f t="shared" si="7"/>
        <v>241.00681029149479</v>
      </c>
      <c r="E108" s="6">
        <f t="shared" si="8"/>
        <v>479028.12247436837</v>
      </c>
    </row>
    <row r="109" spans="1:5" x14ac:dyDescent="0.25">
      <c r="A109">
        <f>IF(ROWS($A$18:A109)-1&lt;=total_number_payments,ROWS($A$18:A109)-1,NA())</f>
        <v>91</v>
      </c>
      <c r="B109" s="6">
        <f t="shared" si="5"/>
        <v>606.17616179534764</v>
      </c>
      <c r="C109" s="6">
        <f t="shared" si="6"/>
        <v>364.98572127347785</v>
      </c>
      <c r="D109" s="6">
        <f t="shared" si="7"/>
        <v>241.19044052186979</v>
      </c>
      <c r="E109" s="6">
        <f t="shared" si="8"/>
        <v>478786.9320338465</v>
      </c>
    </row>
    <row r="110" spans="1:5" x14ac:dyDescent="0.25">
      <c r="A110">
        <f>IF(ROWS($A$18:A110)-1&lt;=total_number_payments,ROWS($A$18:A110)-1,NA())</f>
        <v>92</v>
      </c>
      <c r="B110" s="6">
        <f t="shared" si="5"/>
        <v>606.17616179534764</v>
      </c>
      <c r="C110" s="6">
        <f t="shared" si="6"/>
        <v>364.80195112978896</v>
      </c>
      <c r="D110" s="6">
        <f t="shared" si="7"/>
        <v>241.37421066555868</v>
      </c>
      <c r="E110" s="6">
        <f t="shared" si="8"/>
        <v>478545.55782318092</v>
      </c>
    </row>
    <row r="111" spans="1:5" x14ac:dyDescent="0.25">
      <c r="A111">
        <f>IF(ROWS($A$18:A111)-1&lt;=total_number_payments,ROWS($A$18:A111)-1,NA())</f>
        <v>93</v>
      </c>
      <c r="B111" s="6">
        <f t="shared" si="5"/>
        <v>606.17616179534764</v>
      </c>
      <c r="C111" s="6">
        <f t="shared" si="6"/>
        <v>364.61804096618198</v>
      </c>
      <c r="D111" s="6">
        <f t="shared" si="7"/>
        <v>241.55812082916566</v>
      </c>
      <c r="E111" s="6">
        <f t="shared" si="8"/>
        <v>478303.99970235175</v>
      </c>
    </row>
    <row r="112" spans="1:5" x14ac:dyDescent="0.25">
      <c r="A112">
        <f>IF(ROWS($A$18:A112)-1&lt;=total_number_payments,ROWS($A$18:A112)-1,NA())</f>
        <v>94</v>
      </c>
      <c r="B112" s="6">
        <f t="shared" si="5"/>
        <v>606.17616179534764</v>
      </c>
      <c r="C112" s="6">
        <f t="shared" si="6"/>
        <v>364.4339906759717</v>
      </c>
      <c r="D112" s="6">
        <f t="shared" si="7"/>
        <v>241.74217111937594</v>
      </c>
      <c r="E112" s="6">
        <f t="shared" si="8"/>
        <v>478062.25753123238</v>
      </c>
    </row>
    <row r="113" spans="1:5" x14ac:dyDescent="0.25">
      <c r="A113">
        <f>IF(ROWS($A$18:A113)-1&lt;=total_number_payments,ROWS($A$18:A113)-1,NA())</f>
        <v>95</v>
      </c>
      <c r="B113" s="6">
        <f t="shared" si="5"/>
        <v>606.17616179534764</v>
      </c>
      <c r="C113" s="6">
        <f t="shared" si="6"/>
        <v>364.24980015239146</v>
      </c>
      <c r="D113" s="6">
        <f t="shared" si="7"/>
        <v>241.92636164295618</v>
      </c>
      <c r="E113" s="6">
        <f t="shared" si="8"/>
        <v>477820.33116958942</v>
      </c>
    </row>
    <row r="114" spans="1:5" x14ac:dyDescent="0.25">
      <c r="A114">
        <f>IF(ROWS($A$18:A114)-1&lt;=total_number_payments,ROWS($A$18:A114)-1,NA())</f>
        <v>96</v>
      </c>
      <c r="B114" s="6">
        <f t="shared" si="5"/>
        <v>606.17616179534764</v>
      </c>
      <c r="C114" s="6">
        <f t="shared" si="6"/>
        <v>364.06546928859325</v>
      </c>
      <c r="D114" s="6">
        <f t="shared" si="7"/>
        <v>242.11069250675439</v>
      </c>
      <c r="E114" s="6">
        <f t="shared" si="8"/>
        <v>477578.22047708265</v>
      </c>
    </row>
    <row r="115" spans="1:5" x14ac:dyDescent="0.25">
      <c r="A115">
        <f>IF(ROWS($A$18:A115)-1&lt;=total_number_payments,ROWS($A$18:A115)-1,NA())</f>
        <v>97</v>
      </c>
      <c r="B115" s="6">
        <f t="shared" si="5"/>
        <v>606.17616179534764</v>
      </c>
      <c r="C115" s="6">
        <f t="shared" si="6"/>
        <v>363.88099797764778</v>
      </c>
      <c r="D115" s="6">
        <f t="shared" si="7"/>
        <v>242.29516381769986</v>
      </c>
      <c r="E115" s="6">
        <f t="shared" si="8"/>
        <v>477335.92531326495</v>
      </c>
    </row>
    <row r="116" spans="1:5" x14ac:dyDescent="0.25">
      <c r="A116">
        <f>IF(ROWS($A$18:A116)-1&lt;=total_number_payments,ROWS($A$18:A116)-1,NA())</f>
        <v>98</v>
      </c>
      <c r="B116" s="6">
        <f t="shared" si="5"/>
        <v>606.17616179534764</v>
      </c>
      <c r="C116" s="6">
        <f t="shared" si="6"/>
        <v>363.69638611254413</v>
      </c>
      <c r="D116" s="6">
        <f t="shared" si="7"/>
        <v>242.47977568280351</v>
      </c>
      <c r="E116" s="6">
        <f t="shared" si="8"/>
        <v>477093.44553758216</v>
      </c>
    </row>
    <row r="117" spans="1:5" x14ac:dyDescent="0.25">
      <c r="A117">
        <f>IF(ROWS($A$18:A117)-1&lt;=total_number_payments,ROWS($A$18:A117)-1,NA())</f>
        <v>99</v>
      </c>
      <c r="B117" s="6">
        <f t="shared" si="5"/>
        <v>606.17616179534764</v>
      </c>
      <c r="C117" s="6">
        <f t="shared" si="6"/>
        <v>363.51163358619004</v>
      </c>
      <c r="D117" s="6">
        <f t="shared" si="7"/>
        <v>242.6645282091576</v>
      </c>
      <c r="E117" s="6">
        <f t="shared" si="8"/>
        <v>476850.78100937302</v>
      </c>
    </row>
    <row r="118" spans="1:5" x14ac:dyDescent="0.25">
      <c r="A118">
        <f>IF(ROWS($A$18:A118)-1&lt;=total_number_payments,ROWS($A$18:A118)-1,NA())</f>
        <v>100</v>
      </c>
      <c r="B118" s="6">
        <f t="shared" si="5"/>
        <v>606.17616179534764</v>
      </c>
      <c r="C118" s="6">
        <f t="shared" si="6"/>
        <v>363.3267402914114</v>
      </c>
      <c r="D118" s="6">
        <f t="shared" si="7"/>
        <v>242.84942150393624</v>
      </c>
      <c r="E118" s="6">
        <f t="shared" si="8"/>
        <v>476607.93158786907</v>
      </c>
    </row>
    <row r="119" spans="1:5" x14ac:dyDescent="0.25">
      <c r="A119">
        <f>IF(ROWS($A$18:A119)-1&lt;=total_number_payments,ROWS($A$18:A119)-1,NA())</f>
        <v>101</v>
      </c>
      <c r="B119" s="6">
        <f t="shared" si="5"/>
        <v>606.17616179534764</v>
      </c>
      <c r="C119" s="6">
        <f t="shared" si="6"/>
        <v>363.14170612095262</v>
      </c>
      <c r="D119" s="6">
        <f t="shared" si="7"/>
        <v>243.03445567439502</v>
      </c>
      <c r="E119" s="6">
        <f t="shared" si="8"/>
        <v>476364.89713219466</v>
      </c>
    </row>
    <row r="120" spans="1:5" x14ac:dyDescent="0.25">
      <c r="A120">
        <f>IF(ROWS($A$18:A120)-1&lt;=total_number_payments,ROWS($A$18:A120)-1,NA())</f>
        <v>102</v>
      </c>
      <c r="B120" s="6">
        <f t="shared" si="5"/>
        <v>606.17616179534764</v>
      </c>
      <c r="C120" s="6">
        <f t="shared" si="6"/>
        <v>362.9565309674764</v>
      </c>
      <c r="D120" s="6">
        <f t="shared" si="7"/>
        <v>243.21963082787124</v>
      </c>
      <c r="E120" s="6">
        <f t="shared" si="8"/>
        <v>476121.67750136676</v>
      </c>
    </row>
    <row r="121" spans="1:5" x14ac:dyDescent="0.25">
      <c r="A121">
        <f>IF(ROWS($A$18:A121)-1&lt;=total_number_payments,ROWS($A$18:A121)-1,NA())</f>
        <v>103</v>
      </c>
      <c r="B121" s="6">
        <f t="shared" si="5"/>
        <v>606.17616179534764</v>
      </c>
      <c r="C121" s="6">
        <f t="shared" si="6"/>
        <v>362.7712147235635</v>
      </c>
      <c r="D121" s="6">
        <f t="shared" si="7"/>
        <v>243.40494707178414</v>
      </c>
      <c r="E121" s="6">
        <f t="shared" si="8"/>
        <v>475878.27255429496</v>
      </c>
    </row>
    <row r="122" spans="1:5" x14ac:dyDescent="0.25">
      <c r="A122">
        <f>IF(ROWS($A$18:A122)-1&lt;=total_number_payments,ROWS($A$18:A122)-1,NA())</f>
        <v>104</v>
      </c>
      <c r="B122" s="6">
        <f t="shared" si="5"/>
        <v>606.17616179534764</v>
      </c>
      <c r="C122" s="6">
        <f t="shared" si="6"/>
        <v>362.58575728171303</v>
      </c>
      <c r="D122" s="6">
        <f t="shared" si="7"/>
        <v>243.59040451363461</v>
      </c>
      <c r="E122" s="6">
        <f t="shared" si="8"/>
        <v>475634.68214978132</v>
      </c>
    </row>
    <row r="123" spans="1:5" x14ac:dyDescent="0.25">
      <c r="A123">
        <f>IF(ROWS($A$18:A123)-1&lt;=total_number_payments,ROWS($A$18:A123)-1,NA())</f>
        <v>105</v>
      </c>
      <c r="B123" s="6">
        <f t="shared" si="5"/>
        <v>606.17616179534764</v>
      </c>
      <c r="C123" s="6">
        <f t="shared" si="6"/>
        <v>362.40015853434204</v>
      </c>
      <c r="D123" s="6">
        <f t="shared" si="7"/>
        <v>243.7760032610056</v>
      </c>
      <c r="E123" s="6">
        <f t="shared" si="8"/>
        <v>475390.90614652034</v>
      </c>
    </row>
    <row r="124" spans="1:5" x14ac:dyDescent="0.25">
      <c r="A124">
        <f>IF(ROWS($A$18:A124)-1&lt;=total_number_payments,ROWS($A$18:A124)-1,NA())</f>
        <v>106</v>
      </c>
      <c r="B124" s="6">
        <f t="shared" si="5"/>
        <v>606.17616179534764</v>
      </c>
      <c r="C124" s="6">
        <f t="shared" si="6"/>
        <v>362.21441837378575</v>
      </c>
      <c r="D124" s="6">
        <f t="shared" si="7"/>
        <v>243.96174342156189</v>
      </c>
      <c r="E124" s="6">
        <f t="shared" si="8"/>
        <v>475146.94440309878</v>
      </c>
    </row>
    <row r="125" spans="1:5" x14ac:dyDescent="0.25">
      <c r="A125">
        <f>IF(ROWS($A$18:A125)-1&lt;=total_number_payments,ROWS($A$18:A125)-1,NA())</f>
        <v>107</v>
      </c>
      <c r="B125" s="6">
        <f t="shared" si="5"/>
        <v>606.17616179534764</v>
      </c>
      <c r="C125" s="6">
        <f t="shared" si="6"/>
        <v>362.02853669229717</v>
      </c>
      <c r="D125" s="6">
        <f t="shared" si="7"/>
        <v>244.14762510305047</v>
      </c>
      <c r="E125" s="6">
        <f t="shared" si="8"/>
        <v>474902.79677799571</v>
      </c>
    </row>
    <row r="126" spans="1:5" x14ac:dyDescent="0.25">
      <c r="A126">
        <f>IF(ROWS($A$18:A126)-1&lt;=total_number_payments,ROWS($A$18:A126)-1,NA())</f>
        <v>108</v>
      </c>
      <c r="B126" s="6">
        <f t="shared" si="5"/>
        <v>606.17616179534764</v>
      </c>
      <c r="C126" s="6">
        <f t="shared" si="6"/>
        <v>361.84251338204734</v>
      </c>
      <c r="D126" s="6">
        <f t="shared" si="7"/>
        <v>244.3336484133003</v>
      </c>
      <c r="E126" s="6">
        <f t="shared" si="8"/>
        <v>474658.46312958241</v>
      </c>
    </row>
    <row r="127" spans="1:5" x14ac:dyDescent="0.25">
      <c r="A127">
        <f>IF(ROWS($A$18:A127)-1&lt;=total_number_payments,ROWS($A$18:A127)-1,NA())</f>
        <v>109</v>
      </c>
      <c r="B127" s="6">
        <f t="shared" si="5"/>
        <v>606.17616179534764</v>
      </c>
      <c r="C127" s="6">
        <f t="shared" si="6"/>
        <v>361.65634833512507</v>
      </c>
      <c r="D127" s="6">
        <f t="shared" si="7"/>
        <v>244.51981346022257</v>
      </c>
      <c r="E127" s="6">
        <f t="shared" si="8"/>
        <v>474413.94331612217</v>
      </c>
    </row>
    <row r="128" spans="1:5" x14ac:dyDescent="0.25">
      <c r="A128">
        <f>IF(ROWS($A$18:A128)-1&lt;=total_number_payments,ROWS($A$18:A128)-1,NA())</f>
        <v>110</v>
      </c>
      <c r="B128" s="6">
        <f t="shared" si="5"/>
        <v>606.17616179534764</v>
      </c>
      <c r="C128" s="6">
        <f t="shared" si="6"/>
        <v>361.47004144353707</v>
      </c>
      <c r="D128" s="6">
        <f t="shared" si="7"/>
        <v>244.70612035181057</v>
      </c>
      <c r="E128" s="6">
        <f t="shared" si="8"/>
        <v>474169.23719577037</v>
      </c>
    </row>
    <row r="129" spans="1:5" x14ac:dyDescent="0.25">
      <c r="A129">
        <f>IF(ROWS($A$18:A129)-1&lt;=total_number_payments,ROWS($A$18:A129)-1,NA())</f>
        <v>111</v>
      </c>
      <c r="B129" s="6">
        <f t="shared" si="5"/>
        <v>606.17616179534764</v>
      </c>
      <c r="C129" s="6">
        <f t="shared" si="6"/>
        <v>361.28359259920768</v>
      </c>
      <c r="D129" s="6">
        <f t="shared" si="7"/>
        <v>244.89256919613996</v>
      </c>
      <c r="E129" s="6">
        <f t="shared" si="8"/>
        <v>473924.34462657425</v>
      </c>
    </row>
    <row r="130" spans="1:5" x14ac:dyDescent="0.25">
      <c r="A130">
        <f>IF(ROWS($A$18:A130)-1&lt;=total_number_payments,ROWS($A$18:A130)-1,NA())</f>
        <v>112</v>
      </c>
      <c r="B130" s="6">
        <f t="shared" si="5"/>
        <v>606.17616179534764</v>
      </c>
      <c r="C130" s="6">
        <f t="shared" si="6"/>
        <v>361.09700169397883</v>
      </c>
      <c r="D130" s="6">
        <f t="shared" si="7"/>
        <v>245.07916010136881</v>
      </c>
      <c r="E130" s="6">
        <f t="shared" si="8"/>
        <v>473679.26546647289</v>
      </c>
    </row>
    <row r="131" spans="1:5" x14ac:dyDescent="0.25">
      <c r="A131">
        <f>IF(ROWS($A$18:A131)-1&lt;=total_number_payments,ROWS($A$18:A131)-1,NA())</f>
        <v>113</v>
      </c>
      <c r="B131" s="6">
        <f t="shared" si="5"/>
        <v>606.17616179534764</v>
      </c>
      <c r="C131" s="6">
        <f t="shared" si="6"/>
        <v>360.91026861961018</v>
      </c>
      <c r="D131" s="6">
        <f t="shared" si="7"/>
        <v>245.26589317573746</v>
      </c>
      <c r="E131" s="6">
        <f t="shared" si="8"/>
        <v>473433.99957329716</v>
      </c>
    </row>
    <row r="132" spans="1:5" x14ac:dyDescent="0.25">
      <c r="A132">
        <f>IF(ROWS($A$18:A132)-1&lt;=total_number_payments,ROWS($A$18:A132)-1,NA())</f>
        <v>114</v>
      </c>
      <c r="B132" s="6">
        <f t="shared" si="5"/>
        <v>606.17616179534764</v>
      </c>
      <c r="C132" s="6">
        <f t="shared" si="6"/>
        <v>360.72339326777876</v>
      </c>
      <c r="D132" s="6">
        <f t="shared" si="7"/>
        <v>245.45276852756888</v>
      </c>
      <c r="E132" s="6">
        <f t="shared" si="8"/>
        <v>473188.5468047696</v>
      </c>
    </row>
    <row r="133" spans="1:5" x14ac:dyDescent="0.25">
      <c r="A133">
        <f>IF(ROWS($A$18:A133)-1&lt;=total_number_payments,ROWS($A$18:A133)-1,NA())</f>
        <v>115</v>
      </c>
      <c r="B133" s="6">
        <f t="shared" si="5"/>
        <v>606.17616179534764</v>
      </c>
      <c r="C133" s="6">
        <f t="shared" si="6"/>
        <v>360.53637553007923</v>
      </c>
      <c r="D133" s="6">
        <f t="shared" si="7"/>
        <v>245.63978626526841</v>
      </c>
      <c r="E133" s="6">
        <f t="shared" si="8"/>
        <v>472942.90701850434</v>
      </c>
    </row>
    <row r="134" spans="1:5" x14ac:dyDescent="0.25">
      <c r="A134">
        <f>IF(ROWS($A$18:A134)-1&lt;=total_number_payments,ROWS($A$18:A134)-1,NA())</f>
        <v>116</v>
      </c>
      <c r="B134" s="6">
        <f t="shared" si="5"/>
        <v>606.17616179534764</v>
      </c>
      <c r="C134" s="6">
        <f t="shared" si="6"/>
        <v>360.34921529802358</v>
      </c>
      <c r="D134" s="6">
        <f t="shared" si="7"/>
        <v>245.82694649732406</v>
      </c>
      <c r="E134" s="6">
        <f t="shared" si="8"/>
        <v>472697.08007200703</v>
      </c>
    </row>
    <row r="135" spans="1:5" x14ac:dyDescent="0.25">
      <c r="A135">
        <f>IF(ROWS($A$18:A135)-1&lt;=total_number_payments,ROWS($A$18:A135)-1,NA())</f>
        <v>117</v>
      </c>
      <c r="B135" s="6">
        <f t="shared" si="5"/>
        <v>606.17616179534764</v>
      </c>
      <c r="C135" s="6">
        <f t="shared" si="6"/>
        <v>360.16191246304112</v>
      </c>
      <c r="D135" s="6">
        <f t="shared" si="7"/>
        <v>246.01424933230652</v>
      </c>
      <c r="E135" s="6">
        <f t="shared" si="8"/>
        <v>472451.06582267472</v>
      </c>
    </row>
    <row r="136" spans="1:5" x14ac:dyDescent="0.25">
      <c r="A136">
        <f>IF(ROWS($A$18:A136)-1&lt;=total_number_payments,ROWS($A$18:A136)-1,NA())</f>
        <v>118</v>
      </c>
      <c r="B136" s="6">
        <f t="shared" si="5"/>
        <v>606.17616179534764</v>
      </c>
      <c r="C136" s="6">
        <f t="shared" si="6"/>
        <v>359.97446691647843</v>
      </c>
      <c r="D136" s="6">
        <f t="shared" si="7"/>
        <v>246.2016948788692</v>
      </c>
      <c r="E136" s="6">
        <f t="shared" si="8"/>
        <v>472204.86412779585</v>
      </c>
    </row>
    <row r="137" spans="1:5" x14ac:dyDescent="0.25">
      <c r="A137">
        <f>IF(ROWS($A$18:A137)-1&lt;=total_number_payments,ROWS($A$18:A137)-1,NA())</f>
        <v>119</v>
      </c>
      <c r="B137" s="6">
        <f t="shared" si="5"/>
        <v>606.17616179534764</v>
      </c>
      <c r="C137" s="6">
        <f t="shared" si="6"/>
        <v>359.78687854959935</v>
      </c>
      <c r="D137" s="6">
        <f t="shared" si="7"/>
        <v>246.38928324574829</v>
      </c>
      <c r="E137" s="6">
        <f t="shared" si="8"/>
        <v>471958.47484455013</v>
      </c>
    </row>
    <row r="138" spans="1:5" x14ac:dyDescent="0.25">
      <c r="A138">
        <f>IF(ROWS($A$18:A138)-1&lt;=total_number_payments,ROWS($A$18:A138)-1,NA())</f>
        <v>120</v>
      </c>
      <c r="B138" s="6">
        <f t="shared" si="5"/>
        <v>606.17616179534764</v>
      </c>
      <c r="C138" s="6">
        <f t="shared" si="6"/>
        <v>359.59914725358487</v>
      </c>
      <c r="D138" s="6">
        <f t="shared" si="7"/>
        <v>246.57701454176276</v>
      </c>
      <c r="E138" s="6">
        <f t="shared" si="8"/>
        <v>471711.89783000835</v>
      </c>
    </row>
    <row r="139" spans="1:5" x14ac:dyDescent="0.25">
      <c r="A139">
        <f>IF(ROWS($A$18:A139)-1&lt;=total_number_payments,ROWS($A$18:A139)-1,NA())</f>
        <v>121</v>
      </c>
      <c r="B139" s="6">
        <f t="shared" si="5"/>
        <v>606.17616179534764</v>
      </c>
      <c r="C139" s="6">
        <f t="shared" si="6"/>
        <v>359.41127291953302</v>
      </c>
      <c r="D139" s="6">
        <f t="shared" si="7"/>
        <v>246.76488887581462</v>
      </c>
      <c r="E139" s="6">
        <f t="shared" si="8"/>
        <v>471465.13294113253</v>
      </c>
    </row>
    <row r="140" spans="1:5" x14ac:dyDescent="0.25">
      <c r="A140">
        <f>IF(ROWS($A$18:A140)-1&lt;=total_number_payments,ROWS($A$18:A140)-1,NA())</f>
        <v>122</v>
      </c>
      <c r="B140" s="6">
        <f t="shared" si="5"/>
        <v>606.17616179534764</v>
      </c>
      <c r="C140" s="6">
        <f t="shared" si="6"/>
        <v>359.22325543845886</v>
      </c>
      <c r="D140" s="6">
        <f t="shared" si="7"/>
        <v>246.95290635688878</v>
      </c>
      <c r="E140" s="6">
        <f t="shared" si="8"/>
        <v>471218.18003477564</v>
      </c>
    </row>
    <row r="141" spans="1:5" x14ac:dyDescent="0.25">
      <c r="A141">
        <f>IF(ROWS($A$18:A141)-1&lt;=total_number_payments,ROWS($A$18:A141)-1,NA())</f>
        <v>123</v>
      </c>
      <c r="B141" s="6">
        <f t="shared" si="5"/>
        <v>606.17616179534764</v>
      </c>
      <c r="C141" s="6">
        <f t="shared" si="6"/>
        <v>359.03509470129444</v>
      </c>
      <c r="D141" s="6">
        <f t="shared" si="7"/>
        <v>247.1410670940532</v>
      </c>
      <c r="E141" s="6">
        <f t="shared" si="8"/>
        <v>470971.03896768158</v>
      </c>
    </row>
    <row r="142" spans="1:5" x14ac:dyDescent="0.25">
      <c r="A142">
        <f>IF(ROWS($A$18:A142)-1&lt;=total_number_payments,ROWS($A$18:A142)-1,NA())</f>
        <v>124</v>
      </c>
      <c r="B142" s="6">
        <f t="shared" si="5"/>
        <v>606.17616179534764</v>
      </c>
      <c r="C142" s="6">
        <f t="shared" si="6"/>
        <v>358.84679059888879</v>
      </c>
      <c r="D142" s="6">
        <f t="shared" si="7"/>
        <v>247.32937119645885</v>
      </c>
      <c r="E142" s="6">
        <f t="shared" si="8"/>
        <v>470723.70959648513</v>
      </c>
    </row>
    <row r="143" spans="1:5" x14ac:dyDescent="0.25">
      <c r="A143">
        <f>IF(ROWS($A$18:A143)-1&lt;=total_number_payments,ROWS($A$18:A143)-1,NA())</f>
        <v>125</v>
      </c>
      <c r="B143" s="6">
        <f t="shared" si="5"/>
        <v>606.17616179534764</v>
      </c>
      <c r="C143" s="6">
        <f t="shared" si="6"/>
        <v>358.65834302200756</v>
      </c>
      <c r="D143" s="6">
        <f t="shared" si="7"/>
        <v>247.51781877334008</v>
      </c>
      <c r="E143" s="6">
        <f t="shared" si="8"/>
        <v>470476.19177771179</v>
      </c>
    </row>
    <row r="144" spans="1:5" x14ac:dyDescent="0.25">
      <c r="A144">
        <f>IF(ROWS($A$18:A144)-1&lt;=total_number_payments,ROWS($A$18:A144)-1,NA())</f>
        <v>126</v>
      </c>
      <c r="B144" s="6">
        <f t="shared" si="5"/>
        <v>606.17616179534764</v>
      </c>
      <c r="C144" s="6">
        <f t="shared" si="6"/>
        <v>358.46975186133335</v>
      </c>
      <c r="D144" s="6">
        <f t="shared" si="7"/>
        <v>247.70640993401429</v>
      </c>
      <c r="E144" s="6">
        <f t="shared" si="8"/>
        <v>470228.48536777776</v>
      </c>
    </row>
    <row r="145" spans="1:5" x14ac:dyDescent="0.25">
      <c r="A145">
        <f>IF(ROWS($A$18:A145)-1&lt;=total_number_payments,ROWS($A$18:A145)-1,NA())</f>
        <v>127</v>
      </c>
      <c r="B145" s="6">
        <f t="shared" si="5"/>
        <v>606.17616179534764</v>
      </c>
      <c r="C145" s="6">
        <f t="shared" si="6"/>
        <v>358.28101700746538</v>
      </c>
      <c r="D145" s="6">
        <f t="shared" si="7"/>
        <v>247.89514478788226</v>
      </c>
      <c r="E145" s="6">
        <f t="shared" si="8"/>
        <v>469980.59022298985</v>
      </c>
    </row>
    <row r="146" spans="1:5" x14ac:dyDescent="0.25">
      <c r="A146">
        <f>IF(ROWS($A$18:A146)-1&lt;=total_number_payments,ROWS($A$18:A146)-1,NA())</f>
        <v>128</v>
      </c>
      <c r="B146" s="6">
        <f t="shared" ref="B146:B209" si="9">IF(A146&lt;=total_number_payments,PMT,NA())</f>
        <v>606.17616179534764</v>
      </c>
      <c r="C146" s="6">
        <f t="shared" si="6"/>
        <v>358.09213835091964</v>
      </c>
      <c r="D146" s="6">
        <f t="shared" si="7"/>
        <v>248.084023444428</v>
      </c>
      <c r="E146" s="6">
        <f t="shared" si="8"/>
        <v>469732.5061995454</v>
      </c>
    </row>
    <row r="147" spans="1:5" x14ac:dyDescent="0.25">
      <c r="A147">
        <f>IF(ROWS($A$18:A147)-1&lt;=total_number_payments,ROWS($A$18:A147)-1,NA())</f>
        <v>129</v>
      </c>
      <c r="B147" s="6">
        <f t="shared" si="9"/>
        <v>606.17616179534764</v>
      </c>
      <c r="C147" s="6">
        <f t="shared" si="6"/>
        <v>357.90311578212851</v>
      </c>
      <c r="D147" s="6">
        <f t="shared" si="7"/>
        <v>248.27304601321913</v>
      </c>
      <c r="E147" s="6">
        <f t="shared" si="8"/>
        <v>469484.2331535322</v>
      </c>
    </row>
    <row r="148" spans="1:5" x14ac:dyDescent="0.25">
      <c r="A148">
        <f>IF(ROWS($A$18:A148)-1&lt;=total_number_payments,ROWS($A$18:A148)-1,NA())</f>
        <v>130</v>
      </c>
      <c r="B148" s="6">
        <f t="shared" si="9"/>
        <v>606.17616179534764</v>
      </c>
      <c r="C148" s="6">
        <f t="shared" ref="C148:C211" si="10">IF(E147&gt;0.001,E147*epr,NA())</f>
        <v>357.71394919144103</v>
      </c>
      <c r="D148" s="6">
        <f t="shared" ref="D148:D211" si="11">B148-C148</f>
        <v>248.46221260390661</v>
      </c>
      <c r="E148" s="6">
        <f t="shared" ref="E148:E211" si="12">E147-D148</f>
        <v>469235.77094092831</v>
      </c>
    </row>
    <row r="149" spans="1:5" x14ac:dyDescent="0.25">
      <c r="A149">
        <f>IF(ROWS($A$18:A149)-1&lt;=total_number_payments,ROWS($A$18:A149)-1,NA())</f>
        <v>131</v>
      </c>
      <c r="B149" s="6">
        <f t="shared" si="9"/>
        <v>606.17616179534764</v>
      </c>
      <c r="C149" s="6">
        <f t="shared" si="10"/>
        <v>357.52463846912264</v>
      </c>
      <c r="D149" s="6">
        <f t="shared" si="11"/>
        <v>248.651523326225</v>
      </c>
      <c r="E149" s="6">
        <f t="shared" si="12"/>
        <v>468987.11941760208</v>
      </c>
    </row>
    <row r="150" spans="1:5" x14ac:dyDescent="0.25">
      <c r="A150">
        <f>IF(ROWS($A$18:A150)-1&lt;=total_number_payments,ROWS($A$18:A150)-1,NA())</f>
        <v>132</v>
      </c>
      <c r="B150" s="6">
        <f t="shared" si="9"/>
        <v>606.17616179534764</v>
      </c>
      <c r="C150" s="6">
        <f t="shared" si="10"/>
        <v>357.33518350535519</v>
      </c>
      <c r="D150" s="6">
        <f t="shared" si="11"/>
        <v>248.84097828999245</v>
      </c>
      <c r="E150" s="6">
        <f t="shared" si="12"/>
        <v>468738.27843931207</v>
      </c>
    </row>
    <row r="151" spans="1:5" x14ac:dyDescent="0.25">
      <c r="A151">
        <f>IF(ROWS($A$18:A151)-1&lt;=total_number_payments,ROWS($A$18:A151)-1,NA())</f>
        <v>133</v>
      </c>
      <c r="B151" s="6">
        <f t="shared" si="9"/>
        <v>606.17616179534764</v>
      </c>
      <c r="C151" s="6">
        <f t="shared" si="10"/>
        <v>357.14558419023683</v>
      </c>
      <c r="D151" s="6">
        <f t="shared" si="11"/>
        <v>249.03057760511081</v>
      </c>
      <c r="E151" s="6">
        <f t="shared" si="12"/>
        <v>468489.24786170694</v>
      </c>
    </row>
    <row r="152" spans="1:5" x14ac:dyDescent="0.25">
      <c r="A152">
        <f>IF(ROWS($A$18:A152)-1&lt;=total_number_payments,ROWS($A$18:A152)-1,NA())</f>
        <v>134</v>
      </c>
      <c r="B152" s="6">
        <f t="shared" si="9"/>
        <v>606.17616179534764</v>
      </c>
      <c r="C152" s="6">
        <f t="shared" si="10"/>
        <v>356.95584041378197</v>
      </c>
      <c r="D152" s="6">
        <f t="shared" si="11"/>
        <v>249.22032138156567</v>
      </c>
      <c r="E152" s="6">
        <f t="shared" si="12"/>
        <v>468240.02754032536</v>
      </c>
    </row>
    <row r="153" spans="1:5" x14ac:dyDescent="0.25">
      <c r="A153">
        <f>IF(ROWS($A$18:A153)-1&lt;=total_number_payments,ROWS($A$18:A153)-1,NA())</f>
        <v>135</v>
      </c>
      <c r="B153" s="6">
        <f t="shared" si="9"/>
        <v>606.17616179534764</v>
      </c>
      <c r="C153" s="6">
        <f t="shared" si="10"/>
        <v>356.76595206592128</v>
      </c>
      <c r="D153" s="6">
        <f t="shared" si="11"/>
        <v>249.41020972942636</v>
      </c>
      <c r="E153" s="6">
        <f t="shared" si="12"/>
        <v>467990.61733059591</v>
      </c>
    </row>
    <row r="154" spans="1:5" x14ac:dyDescent="0.25">
      <c r="A154">
        <f>IF(ROWS($A$18:A154)-1&lt;=total_number_payments,ROWS($A$18:A154)-1,NA())</f>
        <v>136</v>
      </c>
      <c r="B154" s="6">
        <f t="shared" si="9"/>
        <v>606.17616179534764</v>
      </c>
      <c r="C154" s="6">
        <f t="shared" si="10"/>
        <v>356.57591903650155</v>
      </c>
      <c r="D154" s="6">
        <f t="shared" si="11"/>
        <v>249.60024275884609</v>
      </c>
      <c r="E154" s="6">
        <f t="shared" si="12"/>
        <v>467741.01708783704</v>
      </c>
    </row>
    <row r="155" spans="1:5" x14ac:dyDescent="0.25">
      <c r="A155">
        <f>IF(ROWS($A$18:A155)-1&lt;=total_number_payments,ROWS($A$18:A155)-1,NA())</f>
        <v>137</v>
      </c>
      <c r="B155" s="6">
        <f t="shared" si="9"/>
        <v>606.17616179534764</v>
      </c>
      <c r="C155" s="6">
        <f t="shared" si="10"/>
        <v>356.38574121528552</v>
      </c>
      <c r="D155" s="6">
        <f t="shared" si="11"/>
        <v>249.79042058006212</v>
      </c>
      <c r="E155" s="6">
        <f t="shared" si="12"/>
        <v>467491.22666725697</v>
      </c>
    </row>
    <row r="156" spans="1:5" x14ac:dyDescent="0.25">
      <c r="A156">
        <f>IF(ROWS($A$18:A156)-1&lt;=total_number_payments,ROWS($A$18:A156)-1,NA())</f>
        <v>138</v>
      </c>
      <c r="B156" s="6">
        <f t="shared" si="9"/>
        <v>606.17616179534764</v>
      </c>
      <c r="C156" s="6">
        <f t="shared" si="10"/>
        <v>356.19541849195207</v>
      </c>
      <c r="D156" s="6">
        <f t="shared" si="11"/>
        <v>249.98074330339557</v>
      </c>
      <c r="E156" s="6">
        <f t="shared" si="12"/>
        <v>467241.2459239536</v>
      </c>
    </row>
    <row r="157" spans="1:5" x14ac:dyDescent="0.25">
      <c r="A157">
        <f>IF(ROWS($A$18:A157)-1&lt;=total_number_payments,ROWS($A$18:A157)-1,NA())</f>
        <v>139</v>
      </c>
      <c r="B157" s="6">
        <f t="shared" si="9"/>
        <v>606.17616179534764</v>
      </c>
      <c r="C157" s="6">
        <f t="shared" si="10"/>
        <v>356.00495075609604</v>
      </c>
      <c r="D157" s="6">
        <f t="shared" si="11"/>
        <v>250.1712110392516</v>
      </c>
      <c r="E157" s="6">
        <f t="shared" si="12"/>
        <v>466991.07471291436</v>
      </c>
    </row>
    <row r="158" spans="1:5" x14ac:dyDescent="0.25">
      <c r="A158">
        <f>IF(ROWS($A$18:A158)-1&lt;=total_number_payments,ROWS($A$18:A158)-1,NA())</f>
        <v>140</v>
      </c>
      <c r="B158" s="6">
        <f t="shared" si="9"/>
        <v>606.17616179534764</v>
      </c>
      <c r="C158" s="6">
        <f t="shared" si="10"/>
        <v>355.81433789722803</v>
      </c>
      <c r="D158" s="6">
        <f t="shared" si="11"/>
        <v>250.36182389811961</v>
      </c>
      <c r="E158" s="6">
        <f t="shared" si="12"/>
        <v>466740.71288901626</v>
      </c>
    </row>
    <row r="159" spans="1:5" x14ac:dyDescent="0.25">
      <c r="A159">
        <f>IF(ROWS($A$18:A159)-1&lt;=total_number_payments,ROWS($A$18:A159)-1,NA())</f>
        <v>141</v>
      </c>
      <c r="B159" s="6">
        <f t="shared" si="9"/>
        <v>606.17616179534764</v>
      </c>
      <c r="C159" s="6">
        <f t="shared" si="10"/>
        <v>355.62357980477452</v>
      </c>
      <c r="D159" s="6">
        <f t="shared" si="11"/>
        <v>250.55258199057312</v>
      </c>
      <c r="E159" s="6">
        <f t="shared" si="12"/>
        <v>466490.16030702571</v>
      </c>
    </row>
    <row r="160" spans="1:5" x14ac:dyDescent="0.25">
      <c r="A160">
        <f>IF(ROWS($A$18:A160)-1&lt;=total_number_payments,ROWS($A$18:A160)-1,NA())</f>
        <v>142</v>
      </c>
      <c r="B160" s="6">
        <f t="shared" si="9"/>
        <v>606.17616179534764</v>
      </c>
      <c r="C160" s="6">
        <f t="shared" si="10"/>
        <v>355.43267636807775</v>
      </c>
      <c r="D160" s="6">
        <f t="shared" si="11"/>
        <v>250.74348542726989</v>
      </c>
      <c r="E160" s="6">
        <f t="shared" si="12"/>
        <v>466239.41682159842</v>
      </c>
    </row>
    <row r="161" spans="1:5" x14ac:dyDescent="0.25">
      <c r="A161">
        <f>IF(ROWS($A$18:A161)-1&lt;=total_number_payments,ROWS($A$18:A161)-1,NA())</f>
        <v>143</v>
      </c>
      <c r="B161" s="6">
        <f t="shared" si="9"/>
        <v>606.17616179534764</v>
      </c>
      <c r="C161" s="6">
        <f t="shared" si="10"/>
        <v>355.24162747639565</v>
      </c>
      <c r="D161" s="6">
        <f t="shared" si="11"/>
        <v>250.93453431895199</v>
      </c>
      <c r="E161" s="6">
        <f t="shared" si="12"/>
        <v>465988.48228727945</v>
      </c>
    </row>
    <row r="162" spans="1:5" x14ac:dyDescent="0.25">
      <c r="A162">
        <f>IF(ROWS($A$18:A162)-1&lt;=total_number_payments,ROWS($A$18:A162)-1,NA())</f>
        <v>144</v>
      </c>
      <c r="B162" s="6">
        <f t="shared" si="9"/>
        <v>606.17616179534764</v>
      </c>
      <c r="C162" s="6">
        <f t="shared" si="10"/>
        <v>355.05043301890169</v>
      </c>
      <c r="D162" s="6">
        <f t="shared" si="11"/>
        <v>251.12572877644595</v>
      </c>
      <c r="E162" s="6">
        <f t="shared" si="12"/>
        <v>465737.356558503</v>
      </c>
    </row>
    <row r="163" spans="1:5" x14ac:dyDescent="0.25">
      <c r="A163">
        <f>IF(ROWS($A$18:A163)-1&lt;=total_number_payments,ROWS($A$18:A163)-1,NA())</f>
        <v>145</v>
      </c>
      <c r="B163" s="6">
        <f t="shared" si="9"/>
        <v>606.17616179534764</v>
      </c>
      <c r="C163" s="6">
        <f t="shared" si="10"/>
        <v>354.85909288468503</v>
      </c>
      <c r="D163" s="6">
        <f t="shared" si="11"/>
        <v>251.31706891066261</v>
      </c>
      <c r="E163" s="6">
        <f t="shared" si="12"/>
        <v>465486.03948959237</v>
      </c>
    </row>
    <row r="164" spans="1:5" x14ac:dyDescent="0.25">
      <c r="A164">
        <f>IF(ROWS($A$18:A164)-1&lt;=total_number_payments,ROWS($A$18:A164)-1,NA())</f>
        <v>146</v>
      </c>
      <c r="B164" s="6">
        <f t="shared" si="9"/>
        <v>606.17616179534764</v>
      </c>
      <c r="C164" s="6">
        <f t="shared" si="10"/>
        <v>354.66760696275026</v>
      </c>
      <c r="D164" s="6">
        <f t="shared" si="11"/>
        <v>251.50855483259738</v>
      </c>
      <c r="E164" s="6">
        <f t="shared" si="12"/>
        <v>465234.53093475976</v>
      </c>
    </row>
    <row r="165" spans="1:5" x14ac:dyDescent="0.25">
      <c r="A165">
        <f>IF(ROWS($A$18:A165)-1&lt;=total_number_payments,ROWS($A$18:A165)-1,NA())</f>
        <v>147</v>
      </c>
      <c r="B165" s="6">
        <f t="shared" si="9"/>
        <v>606.17616179534764</v>
      </c>
      <c r="C165" s="6">
        <f t="shared" si="10"/>
        <v>354.47597514201732</v>
      </c>
      <c r="D165" s="6">
        <f t="shared" si="11"/>
        <v>251.70018665333032</v>
      </c>
      <c r="E165" s="6">
        <f t="shared" si="12"/>
        <v>464982.83074810641</v>
      </c>
    </row>
    <row r="166" spans="1:5" x14ac:dyDescent="0.25">
      <c r="A166">
        <f>IF(ROWS($A$18:A166)-1&lt;=total_number_payments,ROWS($A$18:A166)-1,NA())</f>
        <v>148</v>
      </c>
      <c r="B166" s="6">
        <f t="shared" si="9"/>
        <v>606.17616179534764</v>
      </c>
      <c r="C166" s="6">
        <f t="shared" si="10"/>
        <v>354.28419731132169</v>
      </c>
      <c r="D166" s="6">
        <f t="shared" si="11"/>
        <v>251.89196448402595</v>
      </c>
      <c r="E166" s="6">
        <f t="shared" si="12"/>
        <v>464730.93878362241</v>
      </c>
    </row>
    <row r="167" spans="1:5" x14ac:dyDescent="0.25">
      <c r="A167">
        <f>IF(ROWS($A$18:A167)-1&lt;=total_number_payments,ROWS($A$18:A167)-1,NA())</f>
        <v>149</v>
      </c>
      <c r="B167" s="6">
        <f t="shared" si="9"/>
        <v>606.17616179534764</v>
      </c>
      <c r="C167" s="6">
        <f t="shared" si="10"/>
        <v>354.09227335941404</v>
      </c>
      <c r="D167" s="6">
        <f t="shared" si="11"/>
        <v>252.0838884359336</v>
      </c>
      <c r="E167" s="6">
        <f t="shared" si="12"/>
        <v>464478.85489518649</v>
      </c>
    </row>
    <row r="168" spans="1:5" x14ac:dyDescent="0.25">
      <c r="A168">
        <f>IF(ROWS($A$18:A168)-1&lt;=total_number_payments,ROWS($A$18:A168)-1,NA())</f>
        <v>150</v>
      </c>
      <c r="B168" s="6">
        <f t="shared" si="9"/>
        <v>606.17616179534764</v>
      </c>
      <c r="C168" s="6">
        <f t="shared" si="10"/>
        <v>353.90020317496027</v>
      </c>
      <c r="D168" s="6">
        <f t="shared" si="11"/>
        <v>252.27595862038737</v>
      </c>
      <c r="E168" s="6">
        <f t="shared" si="12"/>
        <v>464226.57893656613</v>
      </c>
    </row>
    <row r="169" spans="1:5" x14ac:dyDescent="0.25">
      <c r="A169">
        <f>IF(ROWS($A$18:A169)-1&lt;=total_number_payments,ROWS($A$18:A169)-1,NA())</f>
        <v>151</v>
      </c>
      <c r="B169" s="6">
        <f t="shared" si="9"/>
        <v>606.17616179534764</v>
      </c>
      <c r="C169" s="6">
        <f t="shared" si="10"/>
        <v>353.70798664654143</v>
      </c>
      <c r="D169" s="6">
        <f t="shared" si="11"/>
        <v>252.46817514880621</v>
      </c>
      <c r="E169" s="6">
        <f t="shared" si="12"/>
        <v>463974.11076141731</v>
      </c>
    </row>
    <row r="170" spans="1:5" x14ac:dyDescent="0.25">
      <c r="A170">
        <f>IF(ROWS($A$18:A170)-1&lt;=total_number_payments,ROWS($A$18:A170)-1,NA())</f>
        <v>152</v>
      </c>
      <c r="B170" s="6">
        <f t="shared" si="9"/>
        <v>606.17616179534764</v>
      </c>
      <c r="C170" s="6">
        <f t="shared" si="10"/>
        <v>353.5156236626537</v>
      </c>
      <c r="D170" s="6">
        <f t="shared" si="11"/>
        <v>252.66053813269394</v>
      </c>
      <c r="E170" s="6">
        <f t="shared" si="12"/>
        <v>463721.4502232846</v>
      </c>
    </row>
    <row r="171" spans="1:5" x14ac:dyDescent="0.25">
      <c r="A171">
        <f>IF(ROWS($A$18:A171)-1&lt;=total_number_payments,ROWS($A$18:A171)-1,NA())</f>
        <v>153</v>
      </c>
      <c r="B171" s="6">
        <f t="shared" si="9"/>
        <v>606.17616179534764</v>
      </c>
      <c r="C171" s="6">
        <f t="shared" si="10"/>
        <v>353.32311411170843</v>
      </c>
      <c r="D171" s="6">
        <f t="shared" si="11"/>
        <v>252.8530476836392</v>
      </c>
      <c r="E171" s="6">
        <f t="shared" si="12"/>
        <v>463468.59717560094</v>
      </c>
    </row>
    <row r="172" spans="1:5" x14ac:dyDescent="0.25">
      <c r="A172">
        <f>IF(ROWS($A$18:A172)-1&lt;=total_number_payments,ROWS($A$18:A172)-1,NA())</f>
        <v>154</v>
      </c>
      <c r="B172" s="6">
        <f t="shared" si="9"/>
        <v>606.17616179534764</v>
      </c>
      <c r="C172" s="6">
        <f t="shared" si="10"/>
        <v>353.13045788203169</v>
      </c>
      <c r="D172" s="6">
        <f t="shared" si="11"/>
        <v>253.04570391331595</v>
      </c>
      <c r="E172" s="6">
        <f t="shared" si="12"/>
        <v>463215.55147168762</v>
      </c>
    </row>
    <row r="173" spans="1:5" x14ac:dyDescent="0.25">
      <c r="A173">
        <f>IF(ROWS($A$18:A173)-1&lt;=total_number_payments,ROWS($A$18:A173)-1,NA())</f>
        <v>155</v>
      </c>
      <c r="B173" s="6">
        <f t="shared" si="9"/>
        <v>606.17616179534764</v>
      </c>
      <c r="C173" s="6">
        <f t="shared" si="10"/>
        <v>352.93765486186476</v>
      </c>
      <c r="D173" s="6">
        <f t="shared" si="11"/>
        <v>253.23850693348288</v>
      </c>
      <c r="E173" s="6">
        <f t="shared" si="12"/>
        <v>462962.31296475412</v>
      </c>
    </row>
    <row r="174" spans="1:5" x14ac:dyDescent="0.25">
      <c r="A174">
        <f>IF(ROWS($A$18:A174)-1&lt;=total_number_payments,ROWS($A$18:A174)-1,NA())</f>
        <v>156</v>
      </c>
      <c r="B174" s="6">
        <f t="shared" si="9"/>
        <v>606.17616179534764</v>
      </c>
      <c r="C174" s="6">
        <f t="shared" si="10"/>
        <v>352.74470493936354</v>
      </c>
      <c r="D174" s="6">
        <f t="shared" si="11"/>
        <v>253.4314568559841</v>
      </c>
      <c r="E174" s="6">
        <f t="shared" si="12"/>
        <v>462708.88150789816</v>
      </c>
    </row>
    <row r="175" spans="1:5" x14ac:dyDescent="0.25">
      <c r="A175">
        <f>IF(ROWS($A$18:A175)-1&lt;=total_number_payments,ROWS($A$18:A175)-1,NA())</f>
        <v>157</v>
      </c>
      <c r="B175" s="6">
        <f t="shared" si="9"/>
        <v>606.17616179534764</v>
      </c>
      <c r="C175" s="6">
        <f t="shared" si="10"/>
        <v>352.55160800259881</v>
      </c>
      <c r="D175" s="6">
        <f t="shared" si="11"/>
        <v>253.62455379274883</v>
      </c>
      <c r="E175" s="6">
        <f t="shared" si="12"/>
        <v>462455.2569541054</v>
      </c>
    </row>
    <row r="176" spans="1:5" x14ac:dyDescent="0.25">
      <c r="A176">
        <f>IF(ROWS($A$18:A176)-1&lt;=total_number_payments,ROWS($A$18:A176)-1,NA())</f>
        <v>158</v>
      </c>
      <c r="B176" s="6">
        <f t="shared" si="9"/>
        <v>606.17616179534764</v>
      </c>
      <c r="C176" s="6">
        <f t="shared" si="10"/>
        <v>352.358363939556</v>
      </c>
      <c r="D176" s="6">
        <f t="shared" si="11"/>
        <v>253.81779785579164</v>
      </c>
      <c r="E176" s="6">
        <f t="shared" si="12"/>
        <v>462201.43915624963</v>
      </c>
    </row>
    <row r="177" spans="1:5" x14ac:dyDescent="0.25">
      <c r="A177">
        <f>IF(ROWS($A$18:A177)-1&lt;=total_number_payments,ROWS($A$18:A177)-1,NA())</f>
        <v>159</v>
      </c>
      <c r="B177" s="6">
        <f t="shared" si="9"/>
        <v>606.17616179534764</v>
      </c>
      <c r="C177" s="6">
        <f t="shared" si="10"/>
        <v>352.16497263813528</v>
      </c>
      <c r="D177" s="6">
        <f t="shared" si="11"/>
        <v>254.01118915721236</v>
      </c>
      <c r="E177" s="6">
        <f t="shared" si="12"/>
        <v>461947.42796709243</v>
      </c>
    </row>
    <row r="178" spans="1:5" x14ac:dyDescent="0.25">
      <c r="A178">
        <f>IF(ROWS($A$18:A178)-1&lt;=total_number_payments,ROWS($A$18:A178)-1,NA())</f>
        <v>160</v>
      </c>
      <c r="B178" s="6">
        <f t="shared" si="9"/>
        <v>606.17616179534764</v>
      </c>
      <c r="C178" s="6">
        <f t="shared" si="10"/>
        <v>351.9714339861514</v>
      </c>
      <c r="D178" s="6">
        <f t="shared" si="11"/>
        <v>254.20472780919624</v>
      </c>
      <c r="E178" s="6">
        <f t="shared" si="12"/>
        <v>461693.22323928325</v>
      </c>
    </row>
    <row r="179" spans="1:5" x14ac:dyDescent="0.25">
      <c r="A179">
        <f>IF(ROWS($A$18:A179)-1&lt;=total_number_payments,ROWS($A$18:A179)-1,NA())</f>
        <v>161</v>
      </c>
      <c r="B179" s="6">
        <f t="shared" si="9"/>
        <v>606.17616179534764</v>
      </c>
      <c r="C179" s="6">
        <f t="shared" si="10"/>
        <v>351.77774787133353</v>
      </c>
      <c r="D179" s="6">
        <f t="shared" si="11"/>
        <v>254.39841392401411</v>
      </c>
      <c r="E179" s="6">
        <f t="shared" si="12"/>
        <v>461438.82482535922</v>
      </c>
    </row>
    <row r="180" spans="1:5" x14ac:dyDescent="0.25">
      <c r="A180">
        <f>IF(ROWS($A$18:A180)-1&lt;=total_number_payments,ROWS($A$18:A180)-1,NA())</f>
        <v>162</v>
      </c>
      <c r="B180" s="6">
        <f t="shared" si="9"/>
        <v>606.17616179534764</v>
      </c>
      <c r="C180" s="6">
        <f t="shared" si="10"/>
        <v>351.58391418132533</v>
      </c>
      <c r="D180" s="6">
        <f t="shared" si="11"/>
        <v>254.59224761402231</v>
      </c>
      <c r="E180" s="6">
        <f t="shared" si="12"/>
        <v>461184.23257774522</v>
      </c>
    </row>
    <row r="181" spans="1:5" x14ac:dyDescent="0.25">
      <c r="A181">
        <f>IF(ROWS($A$18:A181)-1&lt;=total_number_payments,ROWS($A$18:A181)-1,NA())</f>
        <v>163</v>
      </c>
      <c r="B181" s="6">
        <f t="shared" si="9"/>
        <v>606.17616179534764</v>
      </c>
      <c r="C181" s="6">
        <f t="shared" si="10"/>
        <v>351.38993280368504</v>
      </c>
      <c r="D181" s="6">
        <f t="shared" si="11"/>
        <v>254.7862289916626</v>
      </c>
      <c r="E181" s="6">
        <f t="shared" si="12"/>
        <v>460929.44634875358</v>
      </c>
    </row>
    <row r="182" spans="1:5" x14ac:dyDescent="0.25">
      <c r="A182">
        <f>IF(ROWS($A$18:A182)-1&lt;=total_number_payments,ROWS($A$18:A182)-1,NA())</f>
        <v>164</v>
      </c>
      <c r="B182" s="6">
        <f t="shared" si="9"/>
        <v>606.17616179534764</v>
      </c>
      <c r="C182" s="6">
        <f t="shared" si="10"/>
        <v>351.19580362588493</v>
      </c>
      <c r="D182" s="6">
        <f t="shared" si="11"/>
        <v>254.9803581694627</v>
      </c>
      <c r="E182" s="6">
        <f t="shared" si="12"/>
        <v>460674.46599058411</v>
      </c>
    </row>
    <row r="183" spans="1:5" x14ac:dyDescent="0.25">
      <c r="A183">
        <f>IF(ROWS($A$18:A183)-1&lt;=total_number_payments,ROWS($A$18:A183)-1,NA())</f>
        <v>165</v>
      </c>
      <c r="B183" s="6">
        <f t="shared" si="9"/>
        <v>606.17616179534764</v>
      </c>
      <c r="C183" s="6">
        <f t="shared" si="10"/>
        <v>351.00152653531177</v>
      </c>
      <c r="D183" s="6">
        <f t="shared" si="11"/>
        <v>255.17463526003587</v>
      </c>
      <c r="E183" s="6">
        <f t="shared" si="12"/>
        <v>460419.29135532409</v>
      </c>
    </row>
    <row r="184" spans="1:5" x14ac:dyDescent="0.25">
      <c r="A184">
        <f>IF(ROWS($A$18:A184)-1&lt;=total_number_payments,ROWS($A$18:A184)-1,NA())</f>
        <v>166</v>
      </c>
      <c r="B184" s="6">
        <f t="shared" si="9"/>
        <v>606.17616179534764</v>
      </c>
      <c r="C184" s="6">
        <f t="shared" si="10"/>
        <v>350.80710141926642</v>
      </c>
      <c r="D184" s="6">
        <f t="shared" si="11"/>
        <v>255.36906037608122</v>
      </c>
      <c r="E184" s="6">
        <f t="shared" si="12"/>
        <v>460163.92229494802</v>
      </c>
    </row>
    <row r="185" spans="1:5" x14ac:dyDescent="0.25">
      <c r="A185">
        <f>IF(ROWS($A$18:A185)-1&lt;=total_number_payments,ROWS($A$18:A185)-1,NA())</f>
        <v>167</v>
      </c>
      <c r="B185" s="6">
        <f t="shared" si="9"/>
        <v>606.17616179534764</v>
      </c>
      <c r="C185" s="6">
        <f t="shared" si="10"/>
        <v>350.61252816496381</v>
      </c>
      <c r="D185" s="6">
        <f t="shared" si="11"/>
        <v>255.56363363038383</v>
      </c>
      <c r="E185" s="6">
        <f t="shared" si="12"/>
        <v>459908.35866131762</v>
      </c>
    </row>
    <row r="186" spans="1:5" x14ac:dyDescent="0.25">
      <c r="A186">
        <f>IF(ROWS($A$18:A186)-1&lt;=total_number_payments,ROWS($A$18:A186)-1,NA())</f>
        <v>168</v>
      </c>
      <c r="B186" s="6">
        <f t="shared" si="9"/>
        <v>606.17616179534764</v>
      </c>
      <c r="C186" s="6">
        <f t="shared" si="10"/>
        <v>350.41780665953308</v>
      </c>
      <c r="D186" s="6">
        <f t="shared" si="11"/>
        <v>255.75835513581455</v>
      </c>
      <c r="E186" s="6">
        <f t="shared" si="12"/>
        <v>459652.60030618182</v>
      </c>
    </row>
    <row r="187" spans="1:5" x14ac:dyDescent="0.25">
      <c r="A187">
        <f>IF(ROWS($A$18:A187)-1&lt;=total_number_payments,ROWS($A$18:A187)-1,NA())</f>
        <v>169</v>
      </c>
      <c r="B187" s="6">
        <f t="shared" si="9"/>
        <v>606.17616179534764</v>
      </c>
      <c r="C187" s="6">
        <f t="shared" si="10"/>
        <v>350.22293679001734</v>
      </c>
      <c r="D187" s="6">
        <f t="shared" si="11"/>
        <v>255.9532250053303</v>
      </c>
      <c r="E187" s="6">
        <f t="shared" si="12"/>
        <v>459396.64708117652</v>
      </c>
    </row>
    <row r="188" spans="1:5" x14ac:dyDescent="0.25">
      <c r="A188">
        <f>IF(ROWS($A$18:A188)-1&lt;=total_number_payments,ROWS($A$18:A188)-1,NA())</f>
        <v>170</v>
      </c>
      <c r="B188" s="6">
        <f t="shared" si="9"/>
        <v>606.17616179534764</v>
      </c>
      <c r="C188" s="6">
        <f t="shared" si="10"/>
        <v>350.02791844337355</v>
      </c>
      <c r="D188" s="6">
        <f t="shared" si="11"/>
        <v>256.14824335197409</v>
      </c>
      <c r="E188" s="6">
        <f t="shared" si="12"/>
        <v>459140.49883782456</v>
      </c>
    </row>
    <row r="189" spans="1:5" x14ac:dyDescent="0.25">
      <c r="A189">
        <f>IF(ROWS($A$18:A189)-1&lt;=total_number_payments,ROWS($A$18:A189)-1,NA())</f>
        <v>171</v>
      </c>
      <c r="B189" s="6">
        <f t="shared" si="9"/>
        <v>606.17616179534764</v>
      </c>
      <c r="C189" s="6">
        <f t="shared" si="10"/>
        <v>349.83275150647256</v>
      </c>
      <c r="D189" s="6">
        <f t="shared" si="11"/>
        <v>256.34341028887508</v>
      </c>
      <c r="E189" s="6">
        <f t="shared" si="12"/>
        <v>458884.1554275357</v>
      </c>
    </row>
    <row r="190" spans="1:5" x14ac:dyDescent="0.25">
      <c r="A190">
        <f>IF(ROWS($A$18:A190)-1&lt;=total_number_payments,ROWS($A$18:A190)-1,NA())</f>
        <v>172</v>
      </c>
      <c r="B190" s="6">
        <f t="shared" si="9"/>
        <v>606.17616179534764</v>
      </c>
      <c r="C190" s="6">
        <f t="shared" si="10"/>
        <v>349.63743586609911</v>
      </c>
      <c r="D190" s="6">
        <f t="shared" si="11"/>
        <v>256.53872592924853</v>
      </c>
      <c r="E190" s="6">
        <f t="shared" si="12"/>
        <v>458627.61670160643</v>
      </c>
    </row>
    <row r="191" spans="1:5" x14ac:dyDescent="0.25">
      <c r="A191">
        <f>IF(ROWS($A$18:A191)-1&lt;=total_number_payments,ROWS($A$18:A191)-1,NA())</f>
        <v>173</v>
      </c>
      <c r="B191" s="6">
        <f t="shared" si="9"/>
        <v>606.17616179534764</v>
      </c>
      <c r="C191" s="6">
        <f t="shared" si="10"/>
        <v>349.44197140895153</v>
      </c>
      <c r="D191" s="6">
        <f t="shared" si="11"/>
        <v>256.73419038639611</v>
      </c>
      <c r="E191" s="6">
        <f t="shared" si="12"/>
        <v>458370.88251122006</v>
      </c>
    </row>
    <row r="192" spans="1:5" x14ac:dyDescent="0.25">
      <c r="A192">
        <f>IF(ROWS($A$18:A192)-1&lt;=total_number_payments,ROWS($A$18:A192)-1,NA())</f>
        <v>174</v>
      </c>
      <c r="B192" s="6">
        <f t="shared" si="9"/>
        <v>606.17616179534764</v>
      </c>
      <c r="C192" s="6">
        <f t="shared" si="10"/>
        <v>349.24635802164198</v>
      </c>
      <c r="D192" s="6">
        <f t="shared" si="11"/>
        <v>256.92980377370566</v>
      </c>
      <c r="E192" s="6">
        <f t="shared" si="12"/>
        <v>458113.95270744635</v>
      </c>
    </row>
    <row r="193" spans="1:5" x14ac:dyDescent="0.25">
      <c r="A193">
        <f>IF(ROWS($A$18:A193)-1&lt;=total_number_payments,ROWS($A$18:A193)-1,NA())</f>
        <v>175</v>
      </c>
      <c r="B193" s="6">
        <f t="shared" si="9"/>
        <v>606.17616179534764</v>
      </c>
      <c r="C193" s="6">
        <f t="shared" si="10"/>
        <v>349.05059559069616</v>
      </c>
      <c r="D193" s="6">
        <f t="shared" si="11"/>
        <v>257.12556620465148</v>
      </c>
      <c r="E193" s="6">
        <f t="shared" si="12"/>
        <v>457856.82714124169</v>
      </c>
    </row>
    <row r="194" spans="1:5" x14ac:dyDescent="0.25">
      <c r="A194">
        <f>IF(ROWS($A$18:A194)-1&lt;=total_number_payments,ROWS($A$18:A194)-1,NA())</f>
        <v>176</v>
      </c>
      <c r="B194" s="6">
        <f t="shared" si="9"/>
        <v>606.17616179534764</v>
      </c>
      <c r="C194" s="6">
        <f t="shared" si="10"/>
        <v>348.85468400255331</v>
      </c>
      <c r="D194" s="6">
        <f t="shared" si="11"/>
        <v>257.32147779279433</v>
      </c>
      <c r="E194" s="6">
        <f t="shared" si="12"/>
        <v>457599.50566344889</v>
      </c>
    </row>
    <row r="195" spans="1:5" x14ac:dyDescent="0.25">
      <c r="A195">
        <f>IF(ROWS($A$18:A195)-1&lt;=total_number_payments,ROWS($A$18:A195)-1,NA())</f>
        <v>177</v>
      </c>
      <c r="B195" s="6">
        <f t="shared" si="9"/>
        <v>606.17616179534764</v>
      </c>
      <c r="C195" s="6">
        <f t="shared" si="10"/>
        <v>348.65862314356605</v>
      </c>
      <c r="D195" s="6">
        <f t="shared" si="11"/>
        <v>257.51753865178159</v>
      </c>
      <c r="E195" s="6">
        <f t="shared" si="12"/>
        <v>457341.98812479712</v>
      </c>
    </row>
    <row r="196" spans="1:5" x14ac:dyDescent="0.25">
      <c r="A196">
        <f>IF(ROWS($A$18:A196)-1&lt;=total_number_payments,ROWS($A$18:A196)-1,NA())</f>
        <v>178</v>
      </c>
      <c r="B196" s="6">
        <f t="shared" si="9"/>
        <v>606.17616179534764</v>
      </c>
      <c r="C196" s="6">
        <f t="shared" si="10"/>
        <v>348.46241290000063</v>
      </c>
      <c r="D196" s="6">
        <f t="shared" si="11"/>
        <v>257.71374889534701</v>
      </c>
      <c r="E196" s="6">
        <f t="shared" si="12"/>
        <v>457084.27437590179</v>
      </c>
    </row>
    <row r="197" spans="1:5" x14ac:dyDescent="0.25">
      <c r="A197">
        <f>IF(ROWS($A$18:A197)-1&lt;=total_number_payments,ROWS($A$18:A197)-1,NA())</f>
        <v>179</v>
      </c>
      <c r="B197" s="6">
        <f t="shared" si="9"/>
        <v>606.17616179534764</v>
      </c>
      <c r="C197" s="6">
        <f t="shared" si="10"/>
        <v>348.26605315803647</v>
      </c>
      <c r="D197" s="6">
        <f t="shared" si="11"/>
        <v>257.91010863731117</v>
      </c>
      <c r="E197" s="6">
        <f t="shared" si="12"/>
        <v>456826.36426726449</v>
      </c>
    </row>
    <row r="198" spans="1:5" x14ac:dyDescent="0.25">
      <c r="A198">
        <f>IF(ROWS($A$18:A198)-1&lt;=total_number_payments,ROWS($A$18:A198)-1,NA())</f>
        <v>180</v>
      </c>
      <c r="B198" s="6">
        <f t="shared" si="9"/>
        <v>606.17616179534764</v>
      </c>
      <c r="C198" s="6">
        <f t="shared" si="10"/>
        <v>348.06954380376624</v>
      </c>
      <c r="D198" s="6">
        <f t="shared" si="11"/>
        <v>258.1066179915814</v>
      </c>
      <c r="E198" s="6">
        <f t="shared" si="12"/>
        <v>456568.25764927291</v>
      </c>
    </row>
    <row r="199" spans="1:5" x14ac:dyDescent="0.25">
      <c r="A199">
        <f>IF(ROWS($A$18:A199)-1&lt;=total_number_payments,ROWS($A$18:A199)-1,NA())</f>
        <v>181</v>
      </c>
      <c r="B199" s="6">
        <f t="shared" si="9"/>
        <v>606.17616179534764</v>
      </c>
      <c r="C199" s="6">
        <f t="shared" si="10"/>
        <v>347.87288472319597</v>
      </c>
      <c r="D199" s="6">
        <f t="shared" si="11"/>
        <v>258.30327707215167</v>
      </c>
      <c r="E199" s="6">
        <f t="shared" si="12"/>
        <v>456309.95437220077</v>
      </c>
    </row>
    <row r="200" spans="1:5" x14ac:dyDescent="0.25">
      <c r="A200">
        <f>IF(ROWS($A$18:A200)-1&lt;=total_number_payments,ROWS($A$18:A200)-1,NA())</f>
        <v>182</v>
      </c>
      <c r="B200" s="6">
        <f t="shared" si="9"/>
        <v>606.17616179534764</v>
      </c>
      <c r="C200" s="6">
        <f t="shared" si="10"/>
        <v>347.67607580224472</v>
      </c>
      <c r="D200" s="6">
        <f t="shared" si="11"/>
        <v>258.50008599310291</v>
      </c>
      <c r="E200" s="6">
        <f t="shared" si="12"/>
        <v>456051.45428620768</v>
      </c>
    </row>
    <row r="201" spans="1:5" x14ac:dyDescent="0.25">
      <c r="A201">
        <f>IF(ROWS($A$18:A201)-1&lt;=total_number_payments,ROWS($A$18:A201)-1,NA())</f>
        <v>183</v>
      </c>
      <c r="B201" s="6">
        <f t="shared" si="9"/>
        <v>606.17616179534764</v>
      </c>
      <c r="C201" s="6">
        <f t="shared" si="10"/>
        <v>347.47911692674467</v>
      </c>
      <c r="D201" s="6">
        <f t="shared" si="11"/>
        <v>258.69704486860297</v>
      </c>
      <c r="E201" s="6">
        <f t="shared" si="12"/>
        <v>455792.75724133907</v>
      </c>
    </row>
    <row r="202" spans="1:5" x14ac:dyDescent="0.25">
      <c r="A202">
        <f>IF(ROWS($A$18:A202)-1&lt;=total_number_payments,ROWS($A$18:A202)-1,NA())</f>
        <v>184</v>
      </c>
      <c r="B202" s="6">
        <f t="shared" si="9"/>
        <v>606.17616179534764</v>
      </c>
      <c r="C202" s="6">
        <f t="shared" si="10"/>
        <v>347.28200798244103</v>
      </c>
      <c r="D202" s="6">
        <f t="shared" si="11"/>
        <v>258.89415381290661</v>
      </c>
      <c r="E202" s="6">
        <f t="shared" si="12"/>
        <v>455533.86308752617</v>
      </c>
    </row>
    <row r="203" spans="1:5" x14ac:dyDescent="0.25">
      <c r="A203">
        <f>IF(ROWS($A$18:A203)-1&lt;=total_number_payments,ROWS($A$18:A203)-1,NA())</f>
        <v>185</v>
      </c>
      <c r="B203" s="6">
        <f t="shared" si="9"/>
        <v>606.17616179534764</v>
      </c>
      <c r="C203" s="6">
        <f t="shared" si="10"/>
        <v>347.08474885499191</v>
      </c>
      <c r="D203" s="6">
        <f t="shared" si="11"/>
        <v>259.09141294035572</v>
      </c>
      <c r="E203" s="6">
        <f t="shared" si="12"/>
        <v>455274.77167458582</v>
      </c>
    </row>
    <row r="204" spans="1:5" x14ac:dyDescent="0.25">
      <c r="A204">
        <f>IF(ROWS($A$18:A204)-1&lt;=total_number_payments,ROWS($A$18:A204)-1,NA())</f>
        <v>186</v>
      </c>
      <c r="B204" s="6">
        <f t="shared" si="9"/>
        <v>606.17616179534764</v>
      </c>
      <c r="C204" s="6">
        <f t="shared" si="10"/>
        <v>346.88733942996834</v>
      </c>
      <c r="D204" s="6">
        <f t="shared" si="11"/>
        <v>259.2888223653793</v>
      </c>
      <c r="E204" s="6">
        <f t="shared" si="12"/>
        <v>455015.48285222042</v>
      </c>
    </row>
    <row r="205" spans="1:5" x14ac:dyDescent="0.25">
      <c r="A205">
        <f>IF(ROWS($A$18:A205)-1&lt;=total_number_payments,ROWS($A$18:A205)-1,NA())</f>
        <v>187</v>
      </c>
      <c r="B205" s="6">
        <f t="shared" si="9"/>
        <v>606.17616179534764</v>
      </c>
      <c r="C205" s="6">
        <f t="shared" si="10"/>
        <v>346.68977959285405</v>
      </c>
      <c r="D205" s="6">
        <f t="shared" si="11"/>
        <v>259.48638220249359</v>
      </c>
      <c r="E205" s="6">
        <f t="shared" si="12"/>
        <v>454755.99647001794</v>
      </c>
    </row>
    <row r="206" spans="1:5" x14ac:dyDescent="0.25">
      <c r="A206">
        <f>IF(ROWS($A$18:A206)-1&lt;=total_number_payments,ROWS($A$18:A206)-1,NA())</f>
        <v>188</v>
      </c>
      <c r="B206" s="6">
        <f t="shared" si="9"/>
        <v>606.17616179534764</v>
      </c>
      <c r="C206" s="6">
        <f t="shared" si="10"/>
        <v>346.49206922904574</v>
      </c>
      <c r="D206" s="6">
        <f t="shared" si="11"/>
        <v>259.6840925663019</v>
      </c>
      <c r="E206" s="6">
        <f t="shared" si="12"/>
        <v>454496.31237745163</v>
      </c>
    </row>
    <row r="207" spans="1:5" x14ac:dyDescent="0.25">
      <c r="A207">
        <f>IF(ROWS($A$18:A207)-1&lt;=total_number_payments,ROWS($A$18:A207)-1,NA())</f>
        <v>189</v>
      </c>
      <c r="B207" s="6">
        <f t="shared" si="9"/>
        <v>606.17616179534764</v>
      </c>
      <c r="C207" s="6">
        <f t="shared" si="10"/>
        <v>346.29420822385259</v>
      </c>
      <c r="D207" s="6">
        <f t="shared" si="11"/>
        <v>259.88195357149505</v>
      </c>
      <c r="E207" s="6">
        <f t="shared" si="12"/>
        <v>454236.43042388011</v>
      </c>
    </row>
    <row r="208" spans="1:5" x14ac:dyDescent="0.25">
      <c r="A208">
        <f>IF(ROWS($A$18:A208)-1&lt;=total_number_payments,ROWS($A$18:A208)-1,NA())</f>
        <v>190</v>
      </c>
      <c r="B208" s="6">
        <f t="shared" si="9"/>
        <v>606.17616179534764</v>
      </c>
      <c r="C208" s="6">
        <f t="shared" si="10"/>
        <v>346.09619646249649</v>
      </c>
      <c r="D208" s="6">
        <f t="shared" si="11"/>
        <v>260.07996533285115</v>
      </c>
      <c r="E208" s="6">
        <f t="shared" si="12"/>
        <v>453976.35045854724</v>
      </c>
    </row>
    <row r="209" spans="1:5" x14ac:dyDescent="0.25">
      <c r="A209">
        <f>IF(ROWS($A$18:A209)-1&lt;=total_number_payments,ROWS($A$18:A209)-1,NA())</f>
        <v>191</v>
      </c>
      <c r="B209" s="6">
        <f t="shared" si="9"/>
        <v>606.17616179534764</v>
      </c>
      <c r="C209" s="6">
        <f t="shared" si="10"/>
        <v>345.89803383011184</v>
      </c>
      <c r="D209" s="6">
        <f t="shared" si="11"/>
        <v>260.2781279652358</v>
      </c>
      <c r="E209" s="6">
        <f t="shared" si="12"/>
        <v>453716.07233058201</v>
      </c>
    </row>
    <row r="210" spans="1:5" x14ac:dyDescent="0.25">
      <c r="A210">
        <f>IF(ROWS($A$18:A210)-1&lt;=total_number_payments,ROWS($A$18:A210)-1,NA())</f>
        <v>192</v>
      </c>
      <c r="B210" s="6">
        <f t="shared" ref="B210:B273" si="13">IF(A210&lt;=total_number_payments,PMT,NA())</f>
        <v>606.17616179534764</v>
      </c>
      <c r="C210" s="6">
        <f t="shared" si="10"/>
        <v>345.69972021174556</v>
      </c>
      <c r="D210" s="6">
        <f t="shared" si="11"/>
        <v>260.47644158360208</v>
      </c>
      <c r="E210" s="6">
        <f t="shared" si="12"/>
        <v>453455.59588899842</v>
      </c>
    </row>
    <row r="211" spans="1:5" x14ac:dyDescent="0.25">
      <c r="A211">
        <f>IF(ROWS($A$18:A211)-1&lt;=total_number_payments,ROWS($A$18:A211)-1,NA())</f>
        <v>193</v>
      </c>
      <c r="B211" s="6">
        <f t="shared" si="13"/>
        <v>606.17616179534764</v>
      </c>
      <c r="C211" s="6">
        <f t="shared" si="10"/>
        <v>345.5012554923569</v>
      </c>
      <c r="D211" s="6">
        <f t="shared" si="11"/>
        <v>260.67490630299073</v>
      </c>
      <c r="E211" s="6">
        <f t="shared" si="12"/>
        <v>453194.92098269542</v>
      </c>
    </row>
    <row r="212" spans="1:5" x14ac:dyDescent="0.25">
      <c r="A212">
        <f>IF(ROWS($A$18:A212)-1&lt;=total_number_payments,ROWS($A$18:A212)-1,NA())</f>
        <v>194</v>
      </c>
      <c r="B212" s="6">
        <f t="shared" si="13"/>
        <v>606.17616179534764</v>
      </c>
      <c r="C212" s="6">
        <f t="shared" ref="C212:C275" si="14">IF(E211&gt;0.001,E211*epr,NA())</f>
        <v>345.30263955681761</v>
      </c>
      <c r="D212" s="6">
        <f t="shared" ref="D212:D275" si="15">B212-C212</f>
        <v>260.87352223853003</v>
      </c>
      <c r="E212" s="6">
        <f t="shared" ref="E212:E275" si="16">E211-D212</f>
        <v>452934.0474604569</v>
      </c>
    </row>
    <row r="213" spans="1:5" x14ac:dyDescent="0.25">
      <c r="A213">
        <f>IF(ROWS($A$18:A213)-1&lt;=total_number_payments,ROWS($A$18:A213)-1,NA())</f>
        <v>195</v>
      </c>
      <c r="B213" s="6">
        <f t="shared" si="13"/>
        <v>606.17616179534764</v>
      </c>
      <c r="C213" s="6">
        <f t="shared" si="14"/>
        <v>345.10387228991152</v>
      </c>
      <c r="D213" s="6">
        <f t="shared" si="15"/>
        <v>261.07228950543612</v>
      </c>
      <c r="E213" s="6">
        <f t="shared" si="16"/>
        <v>452672.97517095145</v>
      </c>
    </row>
    <row r="214" spans="1:5" x14ac:dyDescent="0.25">
      <c r="A214">
        <f>IF(ROWS($A$18:A214)-1&lt;=total_number_payments,ROWS($A$18:A214)-1,NA())</f>
        <v>196</v>
      </c>
      <c r="B214" s="6">
        <f t="shared" si="13"/>
        <v>606.17616179534764</v>
      </c>
      <c r="C214" s="6">
        <f t="shared" si="14"/>
        <v>344.90495357633483</v>
      </c>
      <c r="D214" s="6">
        <f t="shared" si="15"/>
        <v>261.27120821901281</v>
      </c>
      <c r="E214" s="6">
        <f t="shared" si="16"/>
        <v>452411.70396273246</v>
      </c>
    </row>
    <row r="215" spans="1:5" x14ac:dyDescent="0.25">
      <c r="A215">
        <f>IF(ROWS($A$18:A215)-1&lt;=total_number_payments,ROWS($A$18:A215)-1,NA())</f>
        <v>197</v>
      </c>
      <c r="B215" s="6">
        <f t="shared" si="13"/>
        <v>606.17616179534764</v>
      </c>
      <c r="C215" s="6">
        <f t="shared" si="14"/>
        <v>344.7058833006958</v>
      </c>
      <c r="D215" s="6">
        <f t="shared" si="15"/>
        <v>261.47027849465184</v>
      </c>
      <c r="E215" s="6">
        <f t="shared" si="16"/>
        <v>452150.23368423781</v>
      </c>
    </row>
    <row r="216" spans="1:5" x14ac:dyDescent="0.25">
      <c r="A216">
        <f>IF(ROWS($A$18:A216)-1&lt;=total_number_payments,ROWS($A$18:A216)-1,NA())</f>
        <v>198</v>
      </c>
      <c r="B216" s="6">
        <f t="shared" si="13"/>
        <v>606.17616179534764</v>
      </c>
      <c r="C216" s="6">
        <f t="shared" si="14"/>
        <v>344.50666134751486</v>
      </c>
      <c r="D216" s="6">
        <f t="shared" si="15"/>
        <v>261.66950044783277</v>
      </c>
      <c r="E216" s="6">
        <f t="shared" si="16"/>
        <v>451888.56418379</v>
      </c>
    </row>
    <row r="217" spans="1:5" x14ac:dyDescent="0.25">
      <c r="A217">
        <f>IF(ROWS($A$18:A217)-1&lt;=total_number_payments,ROWS($A$18:A217)-1,NA())</f>
        <v>199</v>
      </c>
      <c r="B217" s="6">
        <f t="shared" si="13"/>
        <v>606.17616179534764</v>
      </c>
      <c r="C217" s="6">
        <f t="shared" si="14"/>
        <v>344.3072876012244</v>
      </c>
      <c r="D217" s="6">
        <f t="shared" si="15"/>
        <v>261.86887419412324</v>
      </c>
      <c r="E217" s="6">
        <f t="shared" si="16"/>
        <v>451626.6953095959</v>
      </c>
    </row>
    <row r="218" spans="1:5" x14ac:dyDescent="0.25">
      <c r="A218">
        <f>IF(ROWS($A$18:A218)-1&lt;=total_number_payments,ROWS($A$18:A218)-1,NA())</f>
        <v>200</v>
      </c>
      <c r="B218" s="6">
        <f t="shared" si="13"/>
        <v>606.17616179534764</v>
      </c>
      <c r="C218" s="6">
        <f t="shared" si="14"/>
        <v>344.10776194616869</v>
      </c>
      <c r="D218" s="6">
        <f t="shared" si="15"/>
        <v>262.06839984917895</v>
      </c>
      <c r="E218" s="6">
        <f t="shared" si="16"/>
        <v>451364.62690974673</v>
      </c>
    </row>
    <row r="219" spans="1:5" x14ac:dyDescent="0.25">
      <c r="A219">
        <f>IF(ROWS($A$18:A219)-1&lt;=total_number_payments,ROWS($A$18:A219)-1,NA())</f>
        <v>201</v>
      </c>
      <c r="B219" s="6">
        <f t="shared" si="13"/>
        <v>606.17616179534764</v>
      </c>
      <c r="C219" s="6">
        <f t="shared" si="14"/>
        <v>343.90808426660391</v>
      </c>
      <c r="D219" s="6">
        <f t="shared" si="15"/>
        <v>262.26807752874373</v>
      </c>
      <c r="E219" s="6">
        <f t="shared" si="16"/>
        <v>451102.35883221799</v>
      </c>
    </row>
    <row r="220" spans="1:5" x14ac:dyDescent="0.25">
      <c r="A220">
        <f>IF(ROWS($A$18:A220)-1&lt;=total_number_payments,ROWS($A$18:A220)-1,NA())</f>
        <v>202</v>
      </c>
      <c r="B220" s="6">
        <f t="shared" si="13"/>
        <v>606.17616179534764</v>
      </c>
      <c r="C220" s="6">
        <f t="shared" si="14"/>
        <v>343.70825444669816</v>
      </c>
      <c r="D220" s="6">
        <f t="shared" si="15"/>
        <v>262.46790734864948</v>
      </c>
      <c r="E220" s="6">
        <f t="shared" si="16"/>
        <v>450839.89092486934</v>
      </c>
    </row>
    <row r="221" spans="1:5" x14ac:dyDescent="0.25">
      <c r="A221">
        <f>IF(ROWS($A$18:A221)-1&lt;=total_number_payments,ROWS($A$18:A221)-1,NA())</f>
        <v>203</v>
      </c>
      <c r="B221" s="6">
        <f t="shared" si="13"/>
        <v>606.17616179534764</v>
      </c>
      <c r="C221" s="6">
        <f t="shared" si="14"/>
        <v>343.50827237053124</v>
      </c>
      <c r="D221" s="6">
        <f t="shared" si="15"/>
        <v>262.66788942481639</v>
      </c>
      <c r="E221" s="6">
        <f t="shared" si="16"/>
        <v>450577.22303544451</v>
      </c>
    </row>
    <row r="222" spans="1:5" x14ac:dyDescent="0.25">
      <c r="A222">
        <f>IF(ROWS($A$18:A222)-1&lt;=total_number_payments,ROWS($A$18:A222)-1,NA())</f>
        <v>204</v>
      </c>
      <c r="B222" s="6">
        <f t="shared" si="13"/>
        <v>606.17616179534764</v>
      </c>
      <c r="C222" s="6">
        <f t="shared" si="14"/>
        <v>343.30813792209449</v>
      </c>
      <c r="D222" s="6">
        <f t="shared" si="15"/>
        <v>262.86802387325315</v>
      </c>
      <c r="E222" s="6">
        <f t="shared" si="16"/>
        <v>450314.35501157126</v>
      </c>
    </row>
    <row r="223" spans="1:5" x14ac:dyDescent="0.25">
      <c r="A223">
        <f>IF(ROWS($A$18:A223)-1&lt;=total_number_payments,ROWS($A$18:A223)-1,NA())</f>
        <v>205</v>
      </c>
      <c r="B223" s="6">
        <f t="shared" si="13"/>
        <v>606.17616179534764</v>
      </c>
      <c r="C223" s="6">
        <f t="shared" si="14"/>
        <v>343.10785098529101</v>
      </c>
      <c r="D223" s="6">
        <f t="shared" si="15"/>
        <v>263.06831081005663</v>
      </c>
      <c r="E223" s="6">
        <f t="shared" si="16"/>
        <v>450051.28670076118</v>
      </c>
    </row>
    <row r="224" spans="1:5" x14ac:dyDescent="0.25">
      <c r="A224">
        <f>IF(ROWS($A$18:A224)-1&lt;=total_number_payments,ROWS($A$18:A224)-1,NA())</f>
        <v>206</v>
      </c>
      <c r="B224" s="6">
        <f t="shared" si="13"/>
        <v>606.17616179534764</v>
      </c>
      <c r="C224" s="6">
        <f t="shared" si="14"/>
        <v>342.90741144393536</v>
      </c>
      <c r="D224" s="6">
        <f t="shared" si="15"/>
        <v>263.26875035141228</v>
      </c>
      <c r="E224" s="6">
        <f t="shared" si="16"/>
        <v>449788.01795040979</v>
      </c>
    </row>
    <row r="225" spans="1:5" x14ac:dyDescent="0.25">
      <c r="A225">
        <f>IF(ROWS($A$18:A225)-1&lt;=total_number_payments,ROWS($A$18:A225)-1,NA())</f>
        <v>207</v>
      </c>
      <c r="B225" s="6">
        <f t="shared" si="13"/>
        <v>606.17616179534764</v>
      </c>
      <c r="C225" s="6">
        <f t="shared" si="14"/>
        <v>342.7068191817537</v>
      </c>
      <c r="D225" s="6">
        <f t="shared" si="15"/>
        <v>263.46934261359394</v>
      </c>
      <c r="E225" s="6">
        <f t="shared" si="16"/>
        <v>449524.5486077962</v>
      </c>
    </row>
    <row r="226" spans="1:5" x14ac:dyDescent="0.25">
      <c r="A226">
        <f>IF(ROWS($A$18:A226)-1&lt;=total_number_payments,ROWS($A$18:A226)-1,NA())</f>
        <v>208</v>
      </c>
      <c r="B226" s="6">
        <f t="shared" si="13"/>
        <v>606.17616179534764</v>
      </c>
      <c r="C226" s="6">
        <f t="shared" si="14"/>
        <v>342.50607408238341</v>
      </c>
      <c r="D226" s="6">
        <f t="shared" si="15"/>
        <v>263.67008771296423</v>
      </c>
      <c r="E226" s="6">
        <f t="shared" si="16"/>
        <v>449260.87852008321</v>
      </c>
    </row>
    <row r="227" spans="1:5" x14ac:dyDescent="0.25">
      <c r="A227">
        <f>IF(ROWS($A$18:A227)-1&lt;=total_number_payments,ROWS($A$18:A227)-1,NA())</f>
        <v>209</v>
      </c>
      <c r="B227" s="6">
        <f t="shared" si="13"/>
        <v>606.17616179534764</v>
      </c>
      <c r="C227" s="6">
        <f t="shared" si="14"/>
        <v>342.30517602937334</v>
      </c>
      <c r="D227" s="6">
        <f t="shared" si="15"/>
        <v>263.8709857659743</v>
      </c>
      <c r="E227" s="6">
        <f t="shared" si="16"/>
        <v>448997.00753431721</v>
      </c>
    </row>
    <row r="228" spans="1:5" x14ac:dyDescent="0.25">
      <c r="A228">
        <f>IF(ROWS($A$18:A228)-1&lt;=total_number_payments,ROWS($A$18:A228)-1,NA())</f>
        <v>210</v>
      </c>
      <c r="B228" s="6">
        <f t="shared" si="13"/>
        <v>606.17616179534764</v>
      </c>
      <c r="C228" s="6">
        <f t="shared" si="14"/>
        <v>342.10412490618359</v>
      </c>
      <c r="D228" s="6">
        <f t="shared" si="15"/>
        <v>264.07203688916405</v>
      </c>
      <c r="E228" s="6">
        <f t="shared" si="16"/>
        <v>448732.93549742806</v>
      </c>
    </row>
    <row r="229" spans="1:5" x14ac:dyDescent="0.25">
      <c r="A229">
        <f>IF(ROWS($A$18:A229)-1&lt;=total_number_payments,ROWS($A$18:A229)-1,NA())</f>
        <v>211</v>
      </c>
      <c r="B229" s="6">
        <f t="shared" si="13"/>
        <v>606.17616179534764</v>
      </c>
      <c r="C229" s="6">
        <f t="shared" si="14"/>
        <v>341.90292059618548</v>
      </c>
      <c r="D229" s="6">
        <f t="shared" si="15"/>
        <v>264.27324119916216</v>
      </c>
      <c r="E229" s="6">
        <f t="shared" si="16"/>
        <v>448468.66225622891</v>
      </c>
    </row>
    <row r="230" spans="1:5" x14ac:dyDescent="0.25">
      <c r="A230">
        <f>IF(ROWS($A$18:A230)-1&lt;=total_number_payments,ROWS($A$18:A230)-1,NA())</f>
        <v>212</v>
      </c>
      <c r="B230" s="6">
        <f t="shared" si="13"/>
        <v>606.17616179534764</v>
      </c>
      <c r="C230" s="6">
        <f t="shared" si="14"/>
        <v>341.70156298266147</v>
      </c>
      <c r="D230" s="6">
        <f t="shared" si="15"/>
        <v>264.47459881268617</v>
      </c>
      <c r="E230" s="6">
        <f t="shared" si="16"/>
        <v>448204.18765741622</v>
      </c>
    </row>
    <row r="231" spans="1:5" x14ac:dyDescent="0.25">
      <c r="A231">
        <f>IF(ROWS($A$18:A231)-1&lt;=total_number_payments,ROWS($A$18:A231)-1,NA())</f>
        <v>213</v>
      </c>
      <c r="B231" s="6">
        <f t="shared" si="13"/>
        <v>606.17616179534764</v>
      </c>
      <c r="C231" s="6">
        <f t="shared" si="14"/>
        <v>341.50005194880492</v>
      </c>
      <c r="D231" s="6">
        <f t="shared" si="15"/>
        <v>264.67610984654272</v>
      </c>
      <c r="E231" s="6">
        <f t="shared" si="16"/>
        <v>447939.51154756965</v>
      </c>
    </row>
    <row r="232" spans="1:5" x14ac:dyDescent="0.25">
      <c r="A232">
        <f>IF(ROWS($A$18:A232)-1&lt;=total_number_payments,ROWS($A$18:A232)-1,NA())</f>
        <v>214</v>
      </c>
      <c r="B232" s="6">
        <f t="shared" si="13"/>
        <v>606.17616179534764</v>
      </c>
      <c r="C232" s="6">
        <f t="shared" si="14"/>
        <v>341.29838737772042</v>
      </c>
      <c r="D232" s="6">
        <f t="shared" si="15"/>
        <v>264.87777441762722</v>
      </c>
      <c r="E232" s="6">
        <f t="shared" si="16"/>
        <v>447674.63377315202</v>
      </c>
    </row>
    <row r="233" spans="1:5" x14ac:dyDescent="0.25">
      <c r="A233">
        <f>IF(ROWS($A$18:A233)-1&lt;=total_number_payments,ROWS($A$18:A233)-1,NA())</f>
        <v>215</v>
      </c>
      <c r="B233" s="6">
        <f t="shared" si="13"/>
        <v>606.17616179534764</v>
      </c>
      <c r="C233" s="6">
        <f t="shared" si="14"/>
        <v>341.0965691524234</v>
      </c>
      <c r="D233" s="6">
        <f t="shared" si="15"/>
        <v>265.07959264292424</v>
      </c>
      <c r="E233" s="6">
        <f t="shared" si="16"/>
        <v>447409.55418050912</v>
      </c>
    </row>
    <row r="234" spans="1:5" x14ac:dyDescent="0.25">
      <c r="A234">
        <f>IF(ROWS($A$18:A234)-1&lt;=total_number_payments,ROWS($A$18:A234)-1,NA())</f>
        <v>216</v>
      </c>
      <c r="B234" s="6">
        <f t="shared" si="13"/>
        <v>606.17616179534764</v>
      </c>
      <c r="C234" s="6">
        <f t="shared" si="14"/>
        <v>340.89459715584019</v>
      </c>
      <c r="D234" s="6">
        <f t="shared" si="15"/>
        <v>265.28156463950745</v>
      </c>
      <c r="E234" s="6">
        <f t="shared" si="16"/>
        <v>447144.27261586959</v>
      </c>
    </row>
    <row r="235" spans="1:5" x14ac:dyDescent="0.25">
      <c r="A235">
        <f>IF(ROWS($A$18:A235)-1&lt;=total_number_payments,ROWS($A$18:A235)-1,NA())</f>
        <v>217</v>
      </c>
      <c r="B235" s="6">
        <f t="shared" si="13"/>
        <v>606.17616179534764</v>
      </c>
      <c r="C235" s="6">
        <f t="shared" si="14"/>
        <v>340.69247127080786</v>
      </c>
      <c r="D235" s="6">
        <f t="shared" si="15"/>
        <v>265.48369052453978</v>
      </c>
      <c r="E235" s="6">
        <f t="shared" si="16"/>
        <v>446878.78892534506</v>
      </c>
    </row>
    <row r="236" spans="1:5" x14ac:dyDescent="0.25">
      <c r="A236">
        <f>IF(ROWS($A$18:A236)-1&lt;=total_number_payments,ROWS($A$18:A236)-1,NA())</f>
        <v>218</v>
      </c>
      <c r="B236" s="6">
        <f t="shared" si="13"/>
        <v>606.17616179534764</v>
      </c>
      <c r="C236" s="6">
        <f t="shared" si="14"/>
        <v>340.49019138007424</v>
      </c>
      <c r="D236" s="6">
        <f t="shared" si="15"/>
        <v>265.6859704152734</v>
      </c>
      <c r="E236" s="6">
        <f t="shared" si="16"/>
        <v>446613.10295492981</v>
      </c>
    </row>
    <row r="237" spans="1:5" x14ac:dyDescent="0.25">
      <c r="A237">
        <f>IF(ROWS($A$18:A237)-1&lt;=total_number_payments,ROWS($A$18:A237)-1,NA())</f>
        <v>219</v>
      </c>
      <c r="B237" s="6">
        <f t="shared" si="13"/>
        <v>606.17616179534764</v>
      </c>
      <c r="C237" s="6">
        <f t="shared" si="14"/>
        <v>340.28775736629785</v>
      </c>
      <c r="D237" s="6">
        <f t="shared" si="15"/>
        <v>265.88840442904979</v>
      </c>
      <c r="E237" s="6">
        <f t="shared" si="16"/>
        <v>446347.21455050074</v>
      </c>
    </row>
    <row r="238" spans="1:5" x14ac:dyDescent="0.25">
      <c r="A238">
        <f>IF(ROWS($A$18:A238)-1&lt;=total_number_payments,ROWS($A$18:A238)-1,NA())</f>
        <v>220</v>
      </c>
      <c r="B238" s="6">
        <f t="shared" si="13"/>
        <v>606.17616179534764</v>
      </c>
      <c r="C238" s="6">
        <f t="shared" si="14"/>
        <v>340.08516911204777</v>
      </c>
      <c r="D238" s="6">
        <f t="shared" si="15"/>
        <v>266.09099268329987</v>
      </c>
      <c r="E238" s="6">
        <f t="shared" si="16"/>
        <v>446081.12355781742</v>
      </c>
    </row>
    <row r="239" spans="1:5" x14ac:dyDescent="0.25">
      <c r="A239">
        <f>IF(ROWS($A$18:A239)-1&lt;=total_number_payments,ROWS($A$18:A239)-1,NA())</f>
        <v>221</v>
      </c>
      <c r="B239" s="6">
        <f t="shared" si="13"/>
        <v>606.17616179534764</v>
      </c>
      <c r="C239" s="6">
        <f t="shared" si="14"/>
        <v>339.8824264998035</v>
      </c>
      <c r="D239" s="6">
        <f t="shared" si="15"/>
        <v>266.29373529554414</v>
      </c>
      <c r="E239" s="6">
        <f t="shared" si="16"/>
        <v>445814.82982252189</v>
      </c>
    </row>
    <row r="240" spans="1:5" x14ac:dyDescent="0.25">
      <c r="A240">
        <f>IF(ROWS($A$18:A240)-1&lt;=total_number_payments,ROWS($A$18:A240)-1,NA())</f>
        <v>222</v>
      </c>
      <c r="B240" s="6">
        <f t="shared" si="13"/>
        <v>606.17616179534764</v>
      </c>
      <c r="C240" s="6">
        <f t="shared" si="14"/>
        <v>339.67952941195529</v>
      </c>
      <c r="D240" s="6">
        <f t="shared" si="15"/>
        <v>266.49663238339235</v>
      </c>
      <c r="E240" s="6">
        <f t="shared" si="16"/>
        <v>445548.33319013851</v>
      </c>
    </row>
    <row r="241" spans="1:5" x14ac:dyDescent="0.25">
      <c r="A241">
        <f>IF(ROWS($A$18:A241)-1&lt;=total_number_payments,ROWS($A$18:A241)-1,NA())</f>
        <v>223</v>
      </c>
      <c r="B241" s="6">
        <f t="shared" si="13"/>
        <v>606.17616179534764</v>
      </c>
      <c r="C241" s="6">
        <f t="shared" si="14"/>
        <v>339.47647773080354</v>
      </c>
      <c r="D241" s="6">
        <f t="shared" si="15"/>
        <v>266.6996840645441</v>
      </c>
      <c r="E241" s="6">
        <f t="shared" si="16"/>
        <v>445281.63350607397</v>
      </c>
    </row>
    <row r="242" spans="1:5" x14ac:dyDescent="0.25">
      <c r="A242">
        <f>IF(ROWS($A$18:A242)-1&lt;=total_number_payments,ROWS($A$18:A242)-1,NA())</f>
        <v>224</v>
      </c>
      <c r="B242" s="6">
        <f t="shared" si="13"/>
        <v>606.17616179534764</v>
      </c>
      <c r="C242" s="6">
        <f t="shared" si="14"/>
        <v>339.27327133855897</v>
      </c>
      <c r="D242" s="6">
        <f t="shared" si="15"/>
        <v>266.90289045678867</v>
      </c>
      <c r="E242" s="6">
        <f t="shared" si="16"/>
        <v>445014.73061561718</v>
      </c>
    </row>
    <row r="243" spans="1:5" x14ac:dyDescent="0.25">
      <c r="A243">
        <f>IF(ROWS($A$18:A243)-1&lt;=total_number_payments,ROWS($A$18:A243)-1,NA())</f>
        <v>225</v>
      </c>
      <c r="B243" s="6">
        <f t="shared" si="13"/>
        <v>606.17616179534764</v>
      </c>
      <c r="C243" s="6">
        <f t="shared" si="14"/>
        <v>339.06991011734266</v>
      </c>
      <c r="D243" s="6">
        <f t="shared" si="15"/>
        <v>267.10625167800498</v>
      </c>
      <c r="E243" s="6">
        <f t="shared" si="16"/>
        <v>444747.62436393916</v>
      </c>
    </row>
    <row r="244" spans="1:5" x14ac:dyDescent="0.25">
      <c r="A244">
        <f>IF(ROWS($A$18:A244)-1&lt;=total_number_payments,ROWS($A$18:A244)-1,NA())</f>
        <v>226</v>
      </c>
      <c r="B244" s="6">
        <f t="shared" si="13"/>
        <v>606.17616179534764</v>
      </c>
      <c r="C244" s="6">
        <f t="shared" si="14"/>
        <v>338.86639394918581</v>
      </c>
      <c r="D244" s="6">
        <f t="shared" si="15"/>
        <v>267.30976784616183</v>
      </c>
      <c r="E244" s="6">
        <f t="shared" si="16"/>
        <v>444480.31459609303</v>
      </c>
    </row>
    <row r="245" spans="1:5" x14ac:dyDescent="0.25">
      <c r="A245">
        <f>IF(ROWS($A$18:A245)-1&lt;=total_number_payments,ROWS($A$18:A245)-1,NA())</f>
        <v>227</v>
      </c>
      <c r="B245" s="6">
        <f t="shared" si="13"/>
        <v>606.17616179534764</v>
      </c>
      <c r="C245" s="6">
        <f t="shared" si="14"/>
        <v>338.66272271602975</v>
      </c>
      <c r="D245" s="6">
        <f t="shared" si="15"/>
        <v>267.51343907931789</v>
      </c>
      <c r="E245" s="6">
        <f t="shared" si="16"/>
        <v>444212.80115701369</v>
      </c>
    </row>
    <row r="246" spans="1:5" x14ac:dyDescent="0.25">
      <c r="A246">
        <f>IF(ROWS($A$18:A246)-1&lt;=total_number_payments,ROWS($A$18:A246)-1,NA())</f>
        <v>228</v>
      </c>
      <c r="B246" s="6">
        <f t="shared" si="13"/>
        <v>606.17616179534764</v>
      </c>
      <c r="C246" s="6">
        <f t="shared" si="14"/>
        <v>338.45889629972589</v>
      </c>
      <c r="D246" s="6">
        <f t="shared" si="15"/>
        <v>267.71726549562175</v>
      </c>
      <c r="E246" s="6">
        <f t="shared" si="16"/>
        <v>443945.08389151806</v>
      </c>
    </row>
    <row r="247" spans="1:5" x14ac:dyDescent="0.25">
      <c r="A247">
        <f>IF(ROWS($A$18:A247)-1&lt;=total_number_payments,ROWS($A$18:A247)-1,NA())</f>
        <v>229</v>
      </c>
      <c r="B247" s="6">
        <f t="shared" si="13"/>
        <v>606.17616179534764</v>
      </c>
      <c r="C247" s="6">
        <f t="shared" si="14"/>
        <v>338.25491458203561</v>
      </c>
      <c r="D247" s="6">
        <f t="shared" si="15"/>
        <v>267.92124721331203</v>
      </c>
      <c r="E247" s="6">
        <f t="shared" si="16"/>
        <v>443677.16264430474</v>
      </c>
    </row>
    <row r="248" spans="1:5" x14ac:dyDescent="0.25">
      <c r="A248">
        <f>IF(ROWS($A$18:A248)-1&lt;=total_number_payments,ROWS($A$18:A248)-1,NA())</f>
        <v>230</v>
      </c>
      <c r="B248" s="6">
        <f t="shared" si="13"/>
        <v>606.17616179534764</v>
      </c>
      <c r="C248" s="6">
        <f t="shared" si="14"/>
        <v>338.05077744463011</v>
      </c>
      <c r="D248" s="6">
        <f t="shared" si="15"/>
        <v>268.12538435071752</v>
      </c>
      <c r="E248" s="6">
        <f t="shared" si="16"/>
        <v>443409.03725995403</v>
      </c>
    </row>
    <row r="249" spans="1:5" x14ac:dyDescent="0.25">
      <c r="A249">
        <f>IF(ROWS($A$18:A249)-1&lt;=total_number_payments,ROWS($A$18:A249)-1,NA())</f>
        <v>231</v>
      </c>
      <c r="B249" s="6">
        <f t="shared" si="13"/>
        <v>606.17616179534764</v>
      </c>
      <c r="C249" s="6">
        <f t="shared" si="14"/>
        <v>337.84648476909058</v>
      </c>
      <c r="D249" s="6">
        <f t="shared" si="15"/>
        <v>268.32967702625706</v>
      </c>
      <c r="E249" s="6">
        <f t="shared" si="16"/>
        <v>443140.70758292777</v>
      </c>
    </row>
    <row r="250" spans="1:5" x14ac:dyDescent="0.25">
      <c r="A250">
        <f>IF(ROWS($A$18:A250)-1&lt;=total_number_payments,ROWS($A$18:A250)-1,NA())</f>
        <v>232</v>
      </c>
      <c r="B250" s="6">
        <f t="shared" si="13"/>
        <v>606.17616179534764</v>
      </c>
      <c r="C250" s="6">
        <f t="shared" si="14"/>
        <v>337.64203643690786</v>
      </c>
      <c r="D250" s="6">
        <f t="shared" si="15"/>
        <v>268.53412535843978</v>
      </c>
      <c r="E250" s="6">
        <f t="shared" si="16"/>
        <v>442872.17345756933</v>
      </c>
    </row>
    <row r="251" spans="1:5" x14ac:dyDescent="0.25">
      <c r="A251">
        <f>IF(ROWS($A$18:A251)-1&lt;=total_number_payments,ROWS($A$18:A251)-1,NA())</f>
        <v>233</v>
      </c>
      <c r="B251" s="6">
        <f t="shared" si="13"/>
        <v>606.17616179534764</v>
      </c>
      <c r="C251" s="6">
        <f t="shared" si="14"/>
        <v>337.43743232948253</v>
      </c>
      <c r="D251" s="6">
        <f t="shared" si="15"/>
        <v>268.73872946586511</v>
      </c>
      <c r="E251" s="6">
        <f t="shared" si="16"/>
        <v>442603.43472810346</v>
      </c>
    </row>
    <row r="252" spans="1:5" x14ac:dyDescent="0.25">
      <c r="A252">
        <f>IF(ROWS($A$18:A252)-1&lt;=total_number_payments,ROWS($A$18:A252)-1,NA())</f>
        <v>234</v>
      </c>
      <c r="B252" s="6">
        <f t="shared" si="13"/>
        <v>606.17616179534764</v>
      </c>
      <c r="C252" s="6">
        <f t="shared" si="14"/>
        <v>337.23267232812481</v>
      </c>
      <c r="D252" s="6">
        <f t="shared" si="15"/>
        <v>268.94348946722283</v>
      </c>
      <c r="E252" s="6">
        <f t="shared" si="16"/>
        <v>442334.49123863626</v>
      </c>
    </row>
    <row r="253" spans="1:5" x14ac:dyDescent="0.25">
      <c r="A253">
        <f>IF(ROWS($A$18:A253)-1&lt;=total_number_payments,ROWS($A$18:A253)-1,NA())</f>
        <v>235</v>
      </c>
      <c r="B253" s="6">
        <f t="shared" si="13"/>
        <v>606.17616179534764</v>
      </c>
      <c r="C253" s="6">
        <f t="shared" si="14"/>
        <v>337.02775631405461</v>
      </c>
      <c r="D253" s="6">
        <f t="shared" si="15"/>
        <v>269.14840548129303</v>
      </c>
      <c r="E253" s="6">
        <f t="shared" si="16"/>
        <v>442065.34283315495</v>
      </c>
    </row>
    <row r="254" spans="1:5" x14ac:dyDescent="0.25">
      <c r="A254">
        <f>IF(ROWS($A$18:A254)-1&lt;=total_number_payments,ROWS($A$18:A254)-1,NA())</f>
        <v>236</v>
      </c>
      <c r="B254" s="6">
        <f t="shared" si="13"/>
        <v>606.17616179534764</v>
      </c>
      <c r="C254" s="6">
        <f t="shared" si="14"/>
        <v>336.82268416840105</v>
      </c>
      <c r="D254" s="6">
        <f t="shared" si="15"/>
        <v>269.35347762694659</v>
      </c>
      <c r="E254" s="6">
        <f t="shared" si="16"/>
        <v>441795.98935552803</v>
      </c>
    </row>
    <row r="255" spans="1:5" x14ac:dyDescent="0.25">
      <c r="A255">
        <f>IF(ROWS($A$18:A255)-1&lt;=total_number_payments,ROWS($A$18:A255)-1,NA())</f>
        <v>237</v>
      </c>
      <c r="B255" s="6">
        <f t="shared" si="13"/>
        <v>606.17616179534764</v>
      </c>
      <c r="C255" s="6">
        <f t="shared" si="14"/>
        <v>336.61745577220302</v>
      </c>
      <c r="D255" s="6">
        <f t="shared" si="15"/>
        <v>269.55870602314462</v>
      </c>
      <c r="E255" s="6">
        <f t="shared" si="16"/>
        <v>441526.43064950488</v>
      </c>
    </row>
    <row r="256" spans="1:5" x14ac:dyDescent="0.25">
      <c r="A256">
        <f>IF(ROWS($A$18:A256)-1&lt;=total_number_payments,ROWS($A$18:A256)-1,NA())</f>
        <v>238</v>
      </c>
      <c r="B256" s="6">
        <f t="shared" si="13"/>
        <v>606.17616179534764</v>
      </c>
      <c r="C256" s="6">
        <f t="shared" si="14"/>
        <v>336.41207100640844</v>
      </c>
      <c r="D256" s="6">
        <f t="shared" si="15"/>
        <v>269.7640907889392</v>
      </c>
      <c r="E256" s="6">
        <f t="shared" si="16"/>
        <v>441256.66655871592</v>
      </c>
    </row>
    <row r="257" spans="1:5" x14ac:dyDescent="0.25">
      <c r="A257">
        <f>IF(ROWS($A$18:A257)-1&lt;=total_number_payments,ROWS($A$18:A257)-1,NA())</f>
        <v>239</v>
      </c>
      <c r="B257" s="6">
        <f t="shared" si="13"/>
        <v>606.17616179534764</v>
      </c>
      <c r="C257" s="6">
        <f t="shared" si="14"/>
        <v>336.20652975187477</v>
      </c>
      <c r="D257" s="6">
        <f t="shared" si="15"/>
        <v>269.96963204347287</v>
      </c>
      <c r="E257" s="6">
        <f t="shared" si="16"/>
        <v>440986.69692667248</v>
      </c>
    </row>
    <row r="258" spans="1:5" x14ac:dyDescent="0.25">
      <c r="A258">
        <f>IF(ROWS($A$18:A258)-1&lt;=total_number_payments,ROWS($A$18:A258)-1,NA())</f>
        <v>240</v>
      </c>
      <c r="B258" s="6">
        <f t="shared" si="13"/>
        <v>606.17616179534764</v>
      </c>
      <c r="C258" s="6">
        <f t="shared" si="14"/>
        <v>336.00083188936861</v>
      </c>
      <c r="D258" s="6">
        <f t="shared" si="15"/>
        <v>270.17532990597903</v>
      </c>
      <c r="E258" s="6">
        <f t="shared" si="16"/>
        <v>440716.52159676648</v>
      </c>
    </row>
    <row r="259" spans="1:5" x14ac:dyDescent="0.25">
      <c r="A259">
        <f>IF(ROWS($A$18:A259)-1&lt;=total_number_payments,ROWS($A$18:A259)-1,NA())</f>
        <v>241</v>
      </c>
      <c r="B259" s="6">
        <f t="shared" si="13"/>
        <v>606.17616179534764</v>
      </c>
      <c r="C259" s="6">
        <f t="shared" si="14"/>
        <v>335.79497729956569</v>
      </c>
      <c r="D259" s="6">
        <f t="shared" si="15"/>
        <v>270.38118449578195</v>
      </c>
      <c r="E259" s="6">
        <f t="shared" si="16"/>
        <v>440446.14041227067</v>
      </c>
    </row>
    <row r="260" spans="1:5" x14ac:dyDescent="0.25">
      <c r="A260">
        <f>IF(ROWS($A$18:A260)-1&lt;=total_number_payments,ROWS($A$18:A260)-1,NA())</f>
        <v>242</v>
      </c>
      <c r="B260" s="6">
        <f t="shared" si="13"/>
        <v>606.17616179534764</v>
      </c>
      <c r="C260" s="6">
        <f t="shared" si="14"/>
        <v>335.58896586305076</v>
      </c>
      <c r="D260" s="6">
        <f t="shared" si="15"/>
        <v>270.58719593229688</v>
      </c>
      <c r="E260" s="6">
        <f t="shared" si="16"/>
        <v>440175.55321633839</v>
      </c>
    </row>
    <row r="261" spans="1:5" x14ac:dyDescent="0.25">
      <c r="A261">
        <f>IF(ROWS($A$18:A261)-1&lt;=total_number_payments,ROWS($A$18:A261)-1,NA())</f>
        <v>243</v>
      </c>
      <c r="B261" s="6">
        <f t="shared" si="13"/>
        <v>606.17616179534764</v>
      </c>
      <c r="C261" s="6">
        <f t="shared" si="14"/>
        <v>335.38279746031782</v>
      </c>
      <c r="D261" s="6">
        <f t="shared" si="15"/>
        <v>270.79336433502982</v>
      </c>
      <c r="E261" s="6">
        <f t="shared" si="16"/>
        <v>439904.75985200336</v>
      </c>
    </row>
    <row r="262" spans="1:5" x14ac:dyDescent="0.25">
      <c r="A262">
        <f>IF(ROWS($A$18:A262)-1&lt;=total_number_payments,ROWS($A$18:A262)-1,NA())</f>
        <v>244</v>
      </c>
      <c r="B262" s="6">
        <f t="shared" si="13"/>
        <v>606.17616179534764</v>
      </c>
      <c r="C262" s="6">
        <f t="shared" si="14"/>
        <v>335.17647197176956</v>
      </c>
      <c r="D262" s="6">
        <f t="shared" si="15"/>
        <v>270.99968982357808</v>
      </c>
      <c r="E262" s="6">
        <f t="shared" si="16"/>
        <v>439633.76016217977</v>
      </c>
    </row>
    <row r="263" spans="1:5" x14ac:dyDescent="0.25">
      <c r="A263">
        <f>IF(ROWS($A$18:A263)-1&lt;=total_number_payments,ROWS($A$18:A263)-1,NA())</f>
        <v>245</v>
      </c>
      <c r="B263" s="6">
        <f t="shared" si="13"/>
        <v>606.17616179534764</v>
      </c>
      <c r="C263" s="6">
        <f t="shared" si="14"/>
        <v>334.96998927771756</v>
      </c>
      <c r="D263" s="6">
        <f t="shared" si="15"/>
        <v>271.20617251763008</v>
      </c>
      <c r="E263" s="6">
        <f t="shared" si="16"/>
        <v>439362.55398966215</v>
      </c>
    </row>
    <row r="264" spans="1:5" x14ac:dyDescent="0.25">
      <c r="A264">
        <f>IF(ROWS($A$18:A264)-1&lt;=total_number_payments,ROWS($A$18:A264)-1,NA())</f>
        <v>246</v>
      </c>
      <c r="B264" s="6">
        <f t="shared" si="13"/>
        <v>606.17616179534764</v>
      </c>
      <c r="C264" s="6">
        <f t="shared" si="14"/>
        <v>334.7633492583825</v>
      </c>
      <c r="D264" s="6">
        <f t="shared" si="15"/>
        <v>271.41281253696513</v>
      </c>
      <c r="E264" s="6">
        <f t="shared" si="16"/>
        <v>439091.14117712516</v>
      </c>
    </row>
    <row r="265" spans="1:5" x14ac:dyDescent="0.25">
      <c r="A265">
        <f>IF(ROWS($A$18:A265)-1&lt;=total_number_payments,ROWS($A$18:A265)-1,NA())</f>
        <v>247</v>
      </c>
      <c r="B265" s="6">
        <f t="shared" si="13"/>
        <v>606.17616179534764</v>
      </c>
      <c r="C265" s="6">
        <f t="shared" si="14"/>
        <v>334.55655179389339</v>
      </c>
      <c r="D265" s="6">
        <f t="shared" si="15"/>
        <v>271.61961000145425</v>
      </c>
      <c r="E265" s="6">
        <f t="shared" si="16"/>
        <v>438819.52156712371</v>
      </c>
    </row>
    <row r="266" spans="1:5" x14ac:dyDescent="0.25">
      <c r="A266">
        <f>IF(ROWS($A$18:A266)-1&lt;=total_number_payments,ROWS($A$18:A266)-1,NA())</f>
        <v>248</v>
      </c>
      <c r="B266" s="6">
        <f t="shared" si="13"/>
        <v>606.17616179534764</v>
      </c>
      <c r="C266" s="6">
        <f t="shared" si="14"/>
        <v>334.34959676428821</v>
      </c>
      <c r="D266" s="6">
        <f t="shared" si="15"/>
        <v>271.82656503105943</v>
      </c>
      <c r="E266" s="6">
        <f t="shared" si="16"/>
        <v>438547.69500209263</v>
      </c>
    </row>
    <row r="267" spans="1:5" x14ac:dyDescent="0.25">
      <c r="A267">
        <f>IF(ROWS($A$18:A267)-1&lt;=total_number_payments,ROWS($A$18:A267)-1,NA())</f>
        <v>249</v>
      </c>
      <c r="B267" s="6">
        <f t="shared" si="13"/>
        <v>606.17616179534764</v>
      </c>
      <c r="C267" s="6">
        <f t="shared" si="14"/>
        <v>334.14248404951337</v>
      </c>
      <c r="D267" s="6">
        <f t="shared" si="15"/>
        <v>272.03367774583427</v>
      </c>
      <c r="E267" s="6">
        <f t="shared" si="16"/>
        <v>438275.66132434679</v>
      </c>
    </row>
    <row r="268" spans="1:5" x14ac:dyDescent="0.25">
      <c r="A268">
        <f>IF(ROWS($A$18:A268)-1&lt;=total_number_payments,ROWS($A$18:A268)-1,NA())</f>
        <v>250</v>
      </c>
      <c r="B268" s="6">
        <f t="shared" si="13"/>
        <v>606.17616179534764</v>
      </c>
      <c r="C268" s="6">
        <f t="shared" si="14"/>
        <v>333.93521352942389</v>
      </c>
      <c r="D268" s="6">
        <f t="shared" si="15"/>
        <v>272.24094826592375</v>
      </c>
      <c r="E268" s="6">
        <f t="shared" si="16"/>
        <v>438003.42037608085</v>
      </c>
    </row>
    <row r="269" spans="1:5" x14ac:dyDescent="0.25">
      <c r="A269">
        <f>IF(ROWS($A$18:A269)-1&lt;=total_number_payments,ROWS($A$18:A269)-1,NA())</f>
        <v>251</v>
      </c>
      <c r="B269" s="6">
        <f t="shared" si="13"/>
        <v>606.17616179534764</v>
      </c>
      <c r="C269" s="6">
        <f t="shared" si="14"/>
        <v>333.7277850837832</v>
      </c>
      <c r="D269" s="6">
        <f t="shared" si="15"/>
        <v>272.44837671156444</v>
      </c>
      <c r="E269" s="6">
        <f t="shared" si="16"/>
        <v>437730.97199936927</v>
      </c>
    </row>
    <row r="270" spans="1:5" x14ac:dyDescent="0.25">
      <c r="A270">
        <f>IF(ROWS($A$18:A270)-1&lt;=total_number_payments,ROWS($A$18:A270)-1,NA())</f>
        <v>252</v>
      </c>
      <c r="B270" s="6">
        <f t="shared" si="13"/>
        <v>606.17616179534764</v>
      </c>
      <c r="C270" s="6">
        <f t="shared" si="14"/>
        <v>333.52019859226323</v>
      </c>
      <c r="D270" s="6">
        <f t="shared" si="15"/>
        <v>272.65596320308441</v>
      </c>
      <c r="E270" s="6">
        <f t="shared" si="16"/>
        <v>437458.31603616616</v>
      </c>
    </row>
    <row r="271" spans="1:5" x14ac:dyDescent="0.25">
      <c r="A271">
        <f>IF(ROWS($A$18:A271)-1&lt;=total_number_payments,ROWS($A$18:A271)-1,NA())</f>
        <v>253</v>
      </c>
      <c r="B271" s="6">
        <f t="shared" si="13"/>
        <v>606.17616179534764</v>
      </c>
      <c r="C271" s="6">
        <f t="shared" si="14"/>
        <v>333.31245393444408</v>
      </c>
      <c r="D271" s="6">
        <f t="shared" si="15"/>
        <v>272.86370786090356</v>
      </c>
      <c r="E271" s="6">
        <f t="shared" si="16"/>
        <v>437185.45232830523</v>
      </c>
    </row>
    <row r="272" spans="1:5" x14ac:dyDescent="0.25">
      <c r="A272">
        <f>IF(ROWS($A$18:A272)-1&lt;=total_number_payments,ROWS($A$18:A272)-1,NA())</f>
        <v>254</v>
      </c>
      <c r="B272" s="6">
        <f t="shared" si="13"/>
        <v>606.17616179534764</v>
      </c>
      <c r="C272" s="6">
        <f t="shared" si="14"/>
        <v>333.10455098981413</v>
      </c>
      <c r="D272" s="6">
        <f t="shared" si="15"/>
        <v>273.07161080553351</v>
      </c>
      <c r="E272" s="6">
        <f t="shared" si="16"/>
        <v>436912.38071749971</v>
      </c>
    </row>
    <row r="273" spans="1:5" x14ac:dyDescent="0.25">
      <c r="A273">
        <f>IF(ROWS($A$18:A273)-1&lt;=total_number_payments,ROWS($A$18:A273)-1,NA())</f>
        <v>255</v>
      </c>
      <c r="B273" s="6">
        <f t="shared" si="13"/>
        <v>606.17616179534764</v>
      </c>
      <c r="C273" s="6">
        <f t="shared" si="14"/>
        <v>332.89648963777</v>
      </c>
      <c r="D273" s="6">
        <f t="shared" si="15"/>
        <v>273.27967215757764</v>
      </c>
      <c r="E273" s="6">
        <f t="shared" si="16"/>
        <v>436639.1010453421</v>
      </c>
    </row>
    <row r="274" spans="1:5" x14ac:dyDescent="0.25">
      <c r="A274">
        <f>IF(ROWS($A$18:A274)-1&lt;=total_number_payments,ROWS($A$18:A274)-1,NA())</f>
        <v>256</v>
      </c>
      <c r="B274" s="6">
        <f t="shared" ref="B274:B337" si="17">IF(A274&lt;=total_number_payments,PMT,NA())</f>
        <v>606.17616179534764</v>
      </c>
      <c r="C274" s="6">
        <f t="shared" si="14"/>
        <v>332.68826975761641</v>
      </c>
      <c r="D274" s="6">
        <f t="shared" si="15"/>
        <v>273.48789203773123</v>
      </c>
      <c r="E274" s="6">
        <f t="shared" si="16"/>
        <v>436365.61315330438</v>
      </c>
    </row>
    <row r="275" spans="1:5" x14ac:dyDescent="0.25">
      <c r="A275">
        <f>IF(ROWS($A$18:A275)-1&lt;=total_number_payments,ROWS($A$18:A275)-1,NA())</f>
        <v>257</v>
      </c>
      <c r="B275" s="6">
        <f t="shared" si="17"/>
        <v>606.17616179534764</v>
      </c>
      <c r="C275" s="6">
        <f t="shared" si="14"/>
        <v>332.47989122856603</v>
      </c>
      <c r="D275" s="6">
        <f t="shared" si="15"/>
        <v>273.69627056678161</v>
      </c>
      <c r="E275" s="6">
        <f t="shared" si="16"/>
        <v>436091.9168827376</v>
      </c>
    </row>
    <row r="276" spans="1:5" x14ac:dyDescent="0.25">
      <c r="A276">
        <f>IF(ROWS($A$18:A276)-1&lt;=total_number_payments,ROWS($A$18:A276)-1,NA())</f>
        <v>258</v>
      </c>
      <c r="B276" s="6">
        <f t="shared" si="17"/>
        <v>606.17616179534764</v>
      </c>
      <c r="C276" s="6">
        <f t="shared" ref="C276:C339" si="18">IF(E275&gt;0.001,E275*epr,NA())</f>
        <v>332.27135392973969</v>
      </c>
      <c r="D276" s="6">
        <f t="shared" ref="D276:D339" si="19">B276-C276</f>
        <v>273.90480786560795</v>
      </c>
      <c r="E276" s="6">
        <f t="shared" ref="E276:E339" si="20">E275-D276</f>
        <v>435818.01207487198</v>
      </c>
    </row>
    <row r="277" spans="1:5" x14ac:dyDescent="0.25">
      <c r="A277">
        <f>IF(ROWS($A$18:A277)-1&lt;=total_number_payments,ROWS($A$18:A277)-1,NA())</f>
        <v>259</v>
      </c>
      <c r="B277" s="6">
        <f t="shared" si="17"/>
        <v>606.17616179534764</v>
      </c>
      <c r="C277" s="6">
        <f t="shared" si="18"/>
        <v>332.06265774016583</v>
      </c>
      <c r="D277" s="6">
        <f t="shared" si="19"/>
        <v>274.11350405518181</v>
      </c>
      <c r="E277" s="6">
        <f t="shared" si="20"/>
        <v>435543.89857081679</v>
      </c>
    </row>
    <row r="278" spans="1:5" x14ac:dyDescent="0.25">
      <c r="A278">
        <f>IF(ROWS($A$18:A278)-1&lt;=total_number_payments,ROWS($A$18:A278)-1,NA())</f>
        <v>260</v>
      </c>
      <c r="B278" s="6">
        <f t="shared" si="17"/>
        <v>606.17616179534764</v>
      </c>
      <c r="C278" s="6">
        <f t="shared" si="18"/>
        <v>331.853802538781</v>
      </c>
      <c r="D278" s="6">
        <f t="shared" si="19"/>
        <v>274.32235925656664</v>
      </c>
      <c r="E278" s="6">
        <f t="shared" si="20"/>
        <v>435269.57621156023</v>
      </c>
    </row>
    <row r="279" spans="1:5" x14ac:dyDescent="0.25">
      <c r="A279">
        <f>IF(ROWS($A$18:A279)-1&lt;=total_number_payments,ROWS($A$18:A279)-1,NA())</f>
        <v>261</v>
      </c>
      <c r="B279" s="6">
        <f t="shared" si="17"/>
        <v>606.17616179534764</v>
      </c>
      <c r="C279" s="6">
        <f t="shared" si="18"/>
        <v>331.64478820442935</v>
      </c>
      <c r="D279" s="6">
        <f t="shared" si="19"/>
        <v>274.53137359091829</v>
      </c>
      <c r="E279" s="6">
        <f t="shared" si="20"/>
        <v>434995.0448379693</v>
      </c>
    </row>
    <row r="280" spans="1:5" x14ac:dyDescent="0.25">
      <c r="A280">
        <f>IF(ROWS($A$18:A280)-1&lt;=total_number_payments,ROWS($A$18:A280)-1,NA())</f>
        <v>262</v>
      </c>
      <c r="B280" s="6">
        <f t="shared" si="17"/>
        <v>606.17616179534764</v>
      </c>
      <c r="C280" s="6">
        <f t="shared" si="18"/>
        <v>331.43561461586279</v>
      </c>
      <c r="D280" s="6">
        <f t="shared" si="19"/>
        <v>274.74054717948485</v>
      </c>
      <c r="E280" s="6">
        <f t="shared" si="20"/>
        <v>434720.30429078982</v>
      </c>
    </row>
    <row r="281" spans="1:5" x14ac:dyDescent="0.25">
      <c r="A281">
        <f>IF(ROWS($A$18:A281)-1&lt;=total_number_payments,ROWS($A$18:A281)-1,NA())</f>
        <v>263</v>
      </c>
      <c r="B281" s="6">
        <f t="shared" si="17"/>
        <v>606.17616179534764</v>
      </c>
      <c r="C281" s="6">
        <f t="shared" si="18"/>
        <v>331.22628165174075</v>
      </c>
      <c r="D281" s="6">
        <f t="shared" si="19"/>
        <v>274.94988014360689</v>
      </c>
      <c r="E281" s="6">
        <f t="shared" si="20"/>
        <v>434445.35441064619</v>
      </c>
    </row>
    <row r="282" spans="1:5" x14ac:dyDescent="0.25">
      <c r="A282">
        <f>IF(ROWS($A$18:A282)-1&lt;=total_number_payments,ROWS($A$18:A282)-1,NA())</f>
        <v>264</v>
      </c>
      <c r="B282" s="6">
        <f t="shared" si="17"/>
        <v>606.17616179534764</v>
      </c>
      <c r="C282" s="6">
        <f t="shared" si="18"/>
        <v>331.01678919063028</v>
      </c>
      <c r="D282" s="6">
        <f t="shared" si="19"/>
        <v>275.15937260471736</v>
      </c>
      <c r="E282" s="6">
        <f t="shared" si="20"/>
        <v>434170.19503804145</v>
      </c>
    </row>
    <row r="283" spans="1:5" x14ac:dyDescent="0.25">
      <c r="A283">
        <f>IF(ROWS($A$18:A283)-1&lt;=total_number_payments,ROWS($A$18:A283)-1,NA())</f>
        <v>265</v>
      </c>
      <c r="B283" s="6">
        <f t="shared" si="17"/>
        <v>606.17616179534764</v>
      </c>
      <c r="C283" s="6">
        <f t="shared" si="18"/>
        <v>330.80713711100594</v>
      </c>
      <c r="D283" s="6">
        <f t="shared" si="19"/>
        <v>275.3690246843417</v>
      </c>
      <c r="E283" s="6">
        <f t="shared" si="20"/>
        <v>433894.82601335709</v>
      </c>
    </row>
    <row r="284" spans="1:5" x14ac:dyDescent="0.25">
      <c r="A284">
        <f>IF(ROWS($A$18:A284)-1&lt;=total_number_payments,ROWS($A$18:A284)-1,NA())</f>
        <v>266</v>
      </c>
      <c r="B284" s="6">
        <f t="shared" si="17"/>
        <v>606.17616179534764</v>
      </c>
      <c r="C284" s="6">
        <f t="shared" si="18"/>
        <v>330.5973252912496</v>
      </c>
      <c r="D284" s="6">
        <f t="shared" si="19"/>
        <v>275.57883650409804</v>
      </c>
      <c r="E284" s="6">
        <f t="shared" si="20"/>
        <v>433619.24717685301</v>
      </c>
    </row>
    <row r="285" spans="1:5" x14ac:dyDescent="0.25">
      <c r="A285">
        <f>IF(ROWS($A$18:A285)-1&lt;=total_number_payments,ROWS($A$18:A285)-1,NA())</f>
        <v>267</v>
      </c>
      <c r="B285" s="6">
        <f t="shared" si="17"/>
        <v>606.17616179534764</v>
      </c>
      <c r="C285" s="6">
        <f t="shared" si="18"/>
        <v>330.38735360965063</v>
      </c>
      <c r="D285" s="6">
        <f t="shared" si="19"/>
        <v>275.78880818569701</v>
      </c>
      <c r="E285" s="6">
        <f t="shared" si="20"/>
        <v>433343.45836866728</v>
      </c>
    </row>
    <row r="286" spans="1:5" x14ac:dyDescent="0.25">
      <c r="A286">
        <f>IF(ROWS($A$18:A286)-1&lt;=total_number_payments,ROWS($A$18:A286)-1,NA())</f>
        <v>268</v>
      </c>
      <c r="B286" s="6">
        <f t="shared" si="17"/>
        <v>606.17616179534764</v>
      </c>
      <c r="C286" s="6">
        <f t="shared" si="18"/>
        <v>330.17722194440546</v>
      </c>
      <c r="D286" s="6">
        <f t="shared" si="19"/>
        <v>275.99893985094218</v>
      </c>
      <c r="E286" s="6">
        <f t="shared" si="20"/>
        <v>433067.45942881634</v>
      </c>
    </row>
    <row r="287" spans="1:5" x14ac:dyDescent="0.25">
      <c r="A287">
        <f>IF(ROWS($A$18:A287)-1&lt;=total_number_payments,ROWS($A$18:A287)-1,NA())</f>
        <v>269</v>
      </c>
      <c r="B287" s="6">
        <f t="shared" si="17"/>
        <v>606.17616179534764</v>
      </c>
      <c r="C287" s="6">
        <f t="shared" si="18"/>
        <v>329.96693017361781</v>
      </c>
      <c r="D287" s="6">
        <f t="shared" si="19"/>
        <v>276.20923162172983</v>
      </c>
      <c r="E287" s="6">
        <f t="shared" si="20"/>
        <v>432791.25019719463</v>
      </c>
    </row>
    <row r="288" spans="1:5" x14ac:dyDescent="0.25">
      <c r="A288">
        <f>IF(ROWS($A$18:A288)-1&lt;=total_number_payments,ROWS($A$18:A288)-1,NA())</f>
        <v>270</v>
      </c>
      <c r="B288" s="6">
        <f t="shared" si="17"/>
        <v>606.17616179534764</v>
      </c>
      <c r="C288" s="6">
        <f t="shared" si="18"/>
        <v>329.75647817529858</v>
      </c>
      <c r="D288" s="6">
        <f t="shared" si="19"/>
        <v>276.41968362004906</v>
      </c>
      <c r="E288" s="6">
        <f t="shared" si="20"/>
        <v>432514.83051357459</v>
      </c>
    </row>
    <row r="289" spans="1:5" x14ac:dyDescent="0.25">
      <c r="A289">
        <f>IF(ROWS($A$18:A289)-1&lt;=total_number_payments,ROWS($A$18:A289)-1,NA())</f>
        <v>271</v>
      </c>
      <c r="B289" s="6">
        <f t="shared" si="17"/>
        <v>606.17616179534764</v>
      </c>
      <c r="C289" s="6">
        <f t="shared" si="18"/>
        <v>329.54586582736562</v>
      </c>
      <c r="D289" s="6">
        <f t="shared" si="19"/>
        <v>276.63029596798202</v>
      </c>
      <c r="E289" s="6">
        <f t="shared" si="20"/>
        <v>432238.20021760662</v>
      </c>
    </row>
    <row r="290" spans="1:5" x14ac:dyDescent="0.25">
      <c r="A290">
        <f>IF(ROWS($A$18:A290)-1&lt;=total_number_payments,ROWS($A$18:A290)-1,NA())</f>
        <v>272</v>
      </c>
      <c r="B290" s="6">
        <f t="shared" si="17"/>
        <v>606.17616179534764</v>
      </c>
      <c r="C290" s="6">
        <f t="shared" si="18"/>
        <v>329.33509300764376</v>
      </c>
      <c r="D290" s="6">
        <f t="shared" si="19"/>
        <v>276.84106878770388</v>
      </c>
      <c r="E290" s="6">
        <f t="shared" si="20"/>
        <v>431961.35914881894</v>
      </c>
    </row>
    <row r="291" spans="1:5" x14ac:dyDescent="0.25">
      <c r="A291">
        <f>IF(ROWS($A$18:A291)-1&lt;=total_number_payments,ROWS($A$18:A291)-1,NA())</f>
        <v>273</v>
      </c>
      <c r="B291" s="6">
        <f t="shared" si="17"/>
        <v>606.17616179534764</v>
      </c>
      <c r="C291" s="6">
        <f t="shared" si="18"/>
        <v>329.12415959386493</v>
      </c>
      <c r="D291" s="6">
        <f t="shared" si="19"/>
        <v>277.05200220148271</v>
      </c>
      <c r="E291" s="6">
        <f t="shared" si="20"/>
        <v>431684.30714661744</v>
      </c>
    </row>
    <row r="292" spans="1:5" x14ac:dyDescent="0.25">
      <c r="A292">
        <f>IF(ROWS($A$18:A292)-1&lt;=total_number_payments,ROWS($A$18:A292)-1,NA())</f>
        <v>274</v>
      </c>
      <c r="B292" s="6">
        <f t="shared" si="17"/>
        <v>606.17616179534764</v>
      </c>
      <c r="C292" s="6">
        <f t="shared" si="18"/>
        <v>328.91306546366764</v>
      </c>
      <c r="D292" s="6">
        <f t="shared" si="19"/>
        <v>277.26309633168</v>
      </c>
      <c r="E292" s="6">
        <f t="shared" si="20"/>
        <v>431407.04405028577</v>
      </c>
    </row>
    <row r="293" spans="1:5" x14ac:dyDescent="0.25">
      <c r="A293">
        <f>IF(ROWS($A$18:A293)-1&lt;=total_number_payments,ROWS($A$18:A293)-1,NA())</f>
        <v>275</v>
      </c>
      <c r="B293" s="6">
        <f t="shared" si="17"/>
        <v>606.17616179534764</v>
      </c>
      <c r="C293" s="6">
        <f t="shared" si="18"/>
        <v>328.70181049459734</v>
      </c>
      <c r="D293" s="6">
        <f t="shared" si="19"/>
        <v>277.4743513007503</v>
      </c>
      <c r="E293" s="6">
        <f t="shared" si="20"/>
        <v>431129.56969898503</v>
      </c>
    </row>
    <row r="294" spans="1:5" x14ac:dyDescent="0.25">
      <c r="A294">
        <f>IF(ROWS($A$18:A294)-1&lt;=total_number_payments,ROWS($A$18:A294)-1,NA())</f>
        <v>276</v>
      </c>
      <c r="B294" s="6">
        <f t="shared" si="17"/>
        <v>606.17616179534764</v>
      </c>
      <c r="C294" s="6">
        <f t="shared" si="18"/>
        <v>328.49039456410605</v>
      </c>
      <c r="D294" s="6">
        <f t="shared" si="19"/>
        <v>277.68576723124158</v>
      </c>
      <c r="E294" s="6">
        <f t="shared" si="20"/>
        <v>430851.88393175381</v>
      </c>
    </row>
    <row r="295" spans="1:5" x14ac:dyDescent="0.25">
      <c r="A295">
        <f>IF(ROWS($A$18:A295)-1&lt;=total_number_payments,ROWS($A$18:A295)-1,NA())</f>
        <v>277</v>
      </c>
      <c r="B295" s="6">
        <f t="shared" si="17"/>
        <v>606.17616179534764</v>
      </c>
      <c r="C295" s="6">
        <f t="shared" si="18"/>
        <v>328.27881754955263</v>
      </c>
      <c r="D295" s="6">
        <f t="shared" si="19"/>
        <v>277.89734424579501</v>
      </c>
      <c r="E295" s="6">
        <f t="shared" si="20"/>
        <v>430573.986587508</v>
      </c>
    </row>
    <row r="296" spans="1:5" x14ac:dyDescent="0.25">
      <c r="A296">
        <f>IF(ROWS($A$18:A296)-1&lt;=total_number_payments,ROWS($A$18:A296)-1,NA())</f>
        <v>278</v>
      </c>
      <c r="B296" s="6">
        <f t="shared" si="17"/>
        <v>606.17616179534764</v>
      </c>
      <c r="C296" s="6">
        <f t="shared" si="18"/>
        <v>328.06707932820223</v>
      </c>
      <c r="D296" s="6">
        <f t="shared" si="19"/>
        <v>278.10908246714541</v>
      </c>
      <c r="E296" s="6">
        <f t="shared" si="20"/>
        <v>430295.87750504084</v>
      </c>
    </row>
    <row r="297" spans="1:5" x14ac:dyDescent="0.25">
      <c r="A297">
        <f>IF(ROWS($A$18:A297)-1&lt;=total_number_payments,ROWS($A$18:A297)-1,NA())</f>
        <v>279</v>
      </c>
      <c r="B297" s="6">
        <f t="shared" si="17"/>
        <v>606.17616179534764</v>
      </c>
      <c r="C297" s="6">
        <f t="shared" si="18"/>
        <v>327.85517977722668</v>
      </c>
      <c r="D297" s="6">
        <f t="shared" si="19"/>
        <v>278.32098201812096</v>
      </c>
      <c r="E297" s="6">
        <f t="shared" si="20"/>
        <v>430017.55652302271</v>
      </c>
    </row>
    <row r="298" spans="1:5" x14ac:dyDescent="0.25">
      <c r="A298">
        <f>IF(ROWS($A$18:A298)-1&lt;=total_number_payments,ROWS($A$18:A298)-1,NA())</f>
        <v>280</v>
      </c>
      <c r="B298" s="6">
        <f t="shared" si="17"/>
        <v>606.17616179534764</v>
      </c>
      <c r="C298" s="6">
        <f t="shared" si="18"/>
        <v>327.64311877370415</v>
      </c>
      <c r="D298" s="6">
        <f t="shared" si="19"/>
        <v>278.53304302164349</v>
      </c>
      <c r="E298" s="6">
        <f t="shared" si="20"/>
        <v>429739.02348000108</v>
      </c>
    </row>
    <row r="299" spans="1:5" x14ac:dyDescent="0.25">
      <c r="A299">
        <f>IF(ROWS($A$18:A299)-1&lt;=total_number_payments,ROWS($A$18:A299)-1,NA())</f>
        <v>281</v>
      </c>
      <c r="B299" s="6">
        <f t="shared" si="17"/>
        <v>606.17616179534764</v>
      </c>
      <c r="C299" s="6">
        <f t="shared" si="18"/>
        <v>327.43089619461915</v>
      </c>
      <c r="D299" s="6">
        <f t="shared" si="19"/>
        <v>278.74526560072849</v>
      </c>
      <c r="E299" s="6">
        <f t="shared" si="20"/>
        <v>429460.27821440034</v>
      </c>
    </row>
    <row r="300" spans="1:5" x14ac:dyDescent="0.25">
      <c r="A300">
        <f>IF(ROWS($A$18:A300)-1&lt;=total_number_payments,ROWS($A$18:A300)-1,NA())</f>
        <v>282</v>
      </c>
      <c r="B300" s="6">
        <f t="shared" si="17"/>
        <v>606.17616179534764</v>
      </c>
      <c r="C300" s="6">
        <f t="shared" si="18"/>
        <v>327.2185119168625</v>
      </c>
      <c r="D300" s="6">
        <f t="shared" si="19"/>
        <v>278.95764987848514</v>
      </c>
      <c r="E300" s="6">
        <f t="shared" si="20"/>
        <v>429181.32056452188</v>
      </c>
    </row>
    <row r="301" spans="1:5" x14ac:dyDescent="0.25">
      <c r="A301">
        <f>IF(ROWS($A$18:A301)-1&lt;=total_number_payments,ROWS($A$18:A301)-1,NA())</f>
        <v>283</v>
      </c>
      <c r="B301" s="6">
        <f t="shared" si="17"/>
        <v>606.17616179534764</v>
      </c>
      <c r="C301" s="6">
        <f t="shared" si="18"/>
        <v>327.00596581723119</v>
      </c>
      <c r="D301" s="6">
        <f t="shared" si="19"/>
        <v>279.17019597811645</v>
      </c>
      <c r="E301" s="6">
        <f t="shared" si="20"/>
        <v>428902.15036854375</v>
      </c>
    </row>
    <row r="302" spans="1:5" x14ac:dyDescent="0.25">
      <c r="A302">
        <f>IF(ROWS($A$18:A302)-1&lt;=total_number_payments,ROWS($A$18:A302)-1,NA())</f>
        <v>284</v>
      </c>
      <c r="B302" s="6">
        <f t="shared" si="17"/>
        <v>606.17616179534764</v>
      </c>
      <c r="C302" s="6">
        <f t="shared" si="18"/>
        <v>326.79325777242826</v>
      </c>
      <c r="D302" s="6">
        <f t="shared" si="19"/>
        <v>279.38290402291938</v>
      </c>
      <c r="E302" s="6">
        <f t="shared" si="20"/>
        <v>428622.76746452082</v>
      </c>
    </row>
    <row r="303" spans="1:5" x14ac:dyDescent="0.25">
      <c r="A303">
        <f>IF(ROWS($A$18:A303)-1&lt;=total_number_payments,ROWS($A$18:A303)-1,NA())</f>
        <v>285</v>
      </c>
      <c r="B303" s="6">
        <f t="shared" si="17"/>
        <v>606.17616179534764</v>
      </c>
      <c r="C303" s="6">
        <f t="shared" si="18"/>
        <v>326.58038765906298</v>
      </c>
      <c r="D303" s="6">
        <f t="shared" si="19"/>
        <v>279.59577413628466</v>
      </c>
      <c r="E303" s="6">
        <f t="shared" si="20"/>
        <v>428343.17169038451</v>
      </c>
    </row>
    <row r="304" spans="1:5" x14ac:dyDescent="0.25">
      <c r="A304">
        <f>IF(ROWS($A$18:A304)-1&lt;=total_number_payments,ROWS($A$18:A304)-1,NA())</f>
        <v>286</v>
      </c>
      <c r="B304" s="6">
        <f t="shared" si="17"/>
        <v>606.17616179534764</v>
      </c>
      <c r="C304" s="6">
        <f t="shared" si="18"/>
        <v>326.3673553536504</v>
      </c>
      <c r="D304" s="6">
        <f t="shared" si="19"/>
        <v>279.80880644169724</v>
      </c>
      <c r="E304" s="6">
        <f t="shared" si="20"/>
        <v>428063.36288394278</v>
      </c>
    </row>
    <row r="305" spans="1:5" x14ac:dyDescent="0.25">
      <c r="A305">
        <f>IF(ROWS($A$18:A305)-1&lt;=total_number_payments,ROWS($A$18:A305)-1,NA())</f>
        <v>287</v>
      </c>
      <c r="B305" s="6">
        <f t="shared" si="17"/>
        <v>606.17616179534764</v>
      </c>
      <c r="C305" s="6">
        <f t="shared" si="18"/>
        <v>326.15416073261173</v>
      </c>
      <c r="D305" s="6">
        <f t="shared" si="19"/>
        <v>280.02200106273591</v>
      </c>
      <c r="E305" s="6">
        <f t="shared" si="20"/>
        <v>427783.34088288003</v>
      </c>
    </row>
    <row r="306" spans="1:5" x14ac:dyDescent="0.25">
      <c r="A306">
        <f>IF(ROWS($A$18:A306)-1&lt;=total_number_payments,ROWS($A$18:A306)-1,NA())</f>
        <v>288</v>
      </c>
      <c r="B306" s="6">
        <f t="shared" si="17"/>
        <v>606.17616179534764</v>
      </c>
      <c r="C306" s="6">
        <f t="shared" si="18"/>
        <v>325.94080367227377</v>
      </c>
      <c r="D306" s="6">
        <f t="shared" si="19"/>
        <v>280.23535812307387</v>
      </c>
      <c r="E306" s="6">
        <f t="shared" si="20"/>
        <v>427503.10552475695</v>
      </c>
    </row>
    <row r="307" spans="1:5" x14ac:dyDescent="0.25">
      <c r="A307">
        <f>IF(ROWS($A$18:A307)-1&lt;=total_number_payments,ROWS($A$18:A307)-1,NA())</f>
        <v>289</v>
      </c>
      <c r="B307" s="6">
        <f t="shared" si="17"/>
        <v>606.17616179534764</v>
      </c>
      <c r="C307" s="6">
        <f t="shared" si="18"/>
        <v>325.72728404886931</v>
      </c>
      <c r="D307" s="6">
        <f t="shared" si="19"/>
        <v>280.44887774647833</v>
      </c>
      <c r="E307" s="6">
        <f t="shared" si="20"/>
        <v>427222.65664701047</v>
      </c>
    </row>
    <row r="308" spans="1:5" x14ac:dyDescent="0.25">
      <c r="A308">
        <f>IF(ROWS($A$18:A308)-1&lt;=total_number_payments,ROWS($A$18:A308)-1,NA())</f>
        <v>290</v>
      </c>
      <c r="B308" s="6">
        <f t="shared" si="17"/>
        <v>606.17616179534764</v>
      </c>
      <c r="C308" s="6">
        <f t="shared" si="18"/>
        <v>325.51360173853664</v>
      </c>
      <c r="D308" s="6">
        <f t="shared" si="19"/>
        <v>280.662560056811</v>
      </c>
      <c r="E308" s="6">
        <f t="shared" si="20"/>
        <v>426941.99408695364</v>
      </c>
    </row>
    <row r="309" spans="1:5" x14ac:dyDescent="0.25">
      <c r="A309">
        <f>IF(ROWS($A$18:A309)-1&lt;=total_number_payments,ROWS($A$18:A309)-1,NA())</f>
        <v>291</v>
      </c>
      <c r="B309" s="6">
        <f t="shared" si="17"/>
        <v>606.17616179534764</v>
      </c>
      <c r="C309" s="6">
        <f t="shared" si="18"/>
        <v>325.29975661731982</v>
      </c>
      <c r="D309" s="6">
        <f t="shared" si="19"/>
        <v>280.87640517802782</v>
      </c>
      <c r="E309" s="6">
        <f t="shared" si="20"/>
        <v>426661.11768177559</v>
      </c>
    </row>
    <row r="310" spans="1:5" x14ac:dyDescent="0.25">
      <c r="A310">
        <f>IF(ROWS($A$18:A310)-1&lt;=total_number_payments,ROWS($A$18:A310)-1,NA())</f>
        <v>292</v>
      </c>
      <c r="B310" s="6">
        <f t="shared" si="17"/>
        <v>606.17616179534764</v>
      </c>
      <c r="C310" s="6">
        <f t="shared" si="18"/>
        <v>325.08574856116837</v>
      </c>
      <c r="D310" s="6">
        <f t="shared" si="19"/>
        <v>281.09041323417927</v>
      </c>
      <c r="E310" s="6">
        <f t="shared" si="20"/>
        <v>426380.02726854139</v>
      </c>
    </row>
    <row r="311" spans="1:5" x14ac:dyDescent="0.25">
      <c r="A311">
        <f>IF(ROWS($A$18:A311)-1&lt;=total_number_payments,ROWS($A$18:A311)-1,NA())</f>
        <v>293</v>
      </c>
      <c r="B311" s="6">
        <f t="shared" si="17"/>
        <v>606.17616179534764</v>
      </c>
      <c r="C311" s="6">
        <f t="shared" si="18"/>
        <v>324.87157744593736</v>
      </c>
      <c r="D311" s="6">
        <f t="shared" si="19"/>
        <v>281.30458434941028</v>
      </c>
      <c r="E311" s="6">
        <f t="shared" si="20"/>
        <v>426098.72268419201</v>
      </c>
    </row>
    <row r="312" spans="1:5" x14ac:dyDescent="0.25">
      <c r="A312">
        <f>IF(ROWS($A$18:A312)-1&lt;=total_number_payments,ROWS($A$18:A312)-1,NA())</f>
        <v>294</v>
      </c>
      <c r="B312" s="6">
        <f t="shared" si="17"/>
        <v>606.17616179534764</v>
      </c>
      <c r="C312" s="6">
        <f t="shared" si="18"/>
        <v>324.65724314738731</v>
      </c>
      <c r="D312" s="6">
        <f t="shared" si="19"/>
        <v>281.51891864796033</v>
      </c>
      <c r="E312" s="6">
        <f t="shared" si="20"/>
        <v>425817.20376554405</v>
      </c>
    </row>
    <row r="313" spans="1:5" x14ac:dyDescent="0.25">
      <c r="A313">
        <f>IF(ROWS($A$18:A313)-1&lt;=total_number_payments,ROWS($A$18:A313)-1,NA())</f>
        <v>295</v>
      </c>
      <c r="B313" s="6">
        <f t="shared" si="17"/>
        <v>606.17616179534764</v>
      </c>
      <c r="C313" s="6">
        <f t="shared" si="18"/>
        <v>324.44274554118391</v>
      </c>
      <c r="D313" s="6">
        <f t="shared" si="19"/>
        <v>281.73341625416373</v>
      </c>
      <c r="E313" s="6">
        <f t="shared" si="20"/>
        <v>425535.47034928988</v>
      </c>
    </row>
    <row r="314" spans="1:5" x14ac:dyDescent="0.25">
      <c r="A314">
        <f>IF(ROWS($A$18:A314)-1&lt;=total_number_payments,ROWS($A$18:A314)-1,NA())</f>
        <v>296</v>
      </c>
      <c r="B314" s="6">
        <f t="shared" si="17"/>
        <v>606.17616179534764</v>
      </c>
      <c r="C314" s="6">
        <f t="shared" si="18"/>
        <v>324.2280845028983</v>
      </c>
      <c r="D314" s="6">
        <f t="shared" si="19"/>
        <v>281.94807729244934</v>
      </c>
      <c r="E314" s="6">
        <f t="shared" si="20"/>
        <v>425253.52227199741</v>
      </c>
    </row>
    <row r="315" spans="1:5" x14ac:dyDescent="0.25">
      <c r="A315">
        <f>IF(ROWS($A$18:A315)-1&lt;=total_number_payments,ROWS($A$18:A315)-1,NA())</f>
        <v>297</v>
      </c>
      <c r="B315" s="6">
        <f t="shared" si="17"/>
        <v>606.17616179534764</v>
      </c>
      <c r="C315" s="6">
        <f t="shared" si="18"/>
        <v>324.01325990800666</v>
      </c>
      <c r="D315" s="6">
        <f t="shared" si="19"/>
        <v>282.16290188734098</v>
      </c>
      <c r="E315" s="6">
        <f t="shared" si="20"/>
        <v>424971.35937011009</v>
      </c>
    </row>
    <row r="316" spans="1:5" x14ac:dyDescent="0.25">
      <c r="A316">
        <f>IF(ROWS($A$18:A316)-1&lt;=total_number_payments,ROWS($A$18:A316)-1,NA())</f>
        <v>298</v>
      </c>
      <c r="B316" s="6">
        <f t="shared" si="17"/>
        <v>606.17616179534764</v>
      </c>
      <c r="C316" s="6">
        <f t="shared" si="18"/>
        <v>323.79827163189043</v>
      </c>
      <c r="D316" s="6">
        <f t="shared" si="19"/>
        <v>282.37789016345721</v>
      </c>
      <c r="E316" s="6">
        <f t="shared" si="20"/>
        <v>424688.98147994664</v>
      </c>
    </row>
    <row r="317" spans="1:5" x14ac:dyDescent="0.25">
      <c r="A317">
        <f>IF(ROWS($A$18:A317)-1&lt;=total_number_payments,ROWS($A$18:A317)-1,NA())</f>
        <v>299</v>
      </c>
      <c r="B317" s="6">
        <f t="shared" si="17"/>
        <v>606.17616179534764</v>
      </c>
      <c r="C317" s="6">
        <f t="shared" si="18"/>
        <v>323.58311954983594</v>
      </c>
      <c r="D317" s="6">
        <f t="shared" si="19"/>
        <v>282.5930422455117</v>
      </c>
      <c r="E317" s="6">
        <f t="shared" si="20"/>
        <v>424406.38843770116</v>
      </c>
    </row>
    <row r="318" spans="1:5" x14ac:dyDescent="0.25">
      <c r="A318">
        <f>IF(ROWS($A$18:A318)-1&lt;=total_number_payments,ROWS($A$18:A318)-1,NA())</f>
        <v>300</v>
      </c>
      <c r="B318" s="6">
        <f t="shared" si="17"/>
        <v>606.17616179534764</v>
      </c>
      <c r="C318" s="6">
        <f t="shared" si="18"/>
        <v>323.36780353703477</v>
      </c>
      <c r="D318" s="6">
        <f t="shared" si="19"/>
        <v>282.80835825831286</v>
      </c>
      <c r="E318" s="6">
        <f t="shared" si="20"/>
        <v>424123.58007944282</v>
      </c>
    </row>
    <row r="319" spans="1:5" x14ac:dyDescent="0.25">
      <c r="A319">
        <f>IF(ROWS($A$18:A319)-1&lt;=total_number_payments,ROWS($A$18:A319)-1,NA())</f>
        <v>301</v>
      </c>
      <c r="B319" s="6">
        <f t="shared" si="17"/>
        <v>606.17616179534764</v>
      </c>
      <c r="C319" s="6">
        <f t="shared" si="18"/>
        <v>323.15232346858301</v>
      </c>
      <c r="D319" s="6">
        <f t="shared" si="19"/>
        <v>283.02383832676463</v>
      </c>
      <c r="E319" s="6">
        <f t="shared" si="20"/>
        <v>423840.55624111608</v>
      </c>
    </row>
    <row r="320" spans="1:5" x14ac:dyDescent="0.25">
      <c r="A320">
        <f>IF(ROWS($A$18:A320)-1&lt;=total_number_payments,ROWS($A$18:A320)-1,NA())</f>
        <v>302</v>
      </c>
      <c r="B320" s="6">
        <f t="shared" si="17"/>
        <v>606.17616179534764</v>
      </c>
      <c r="C320" s="6">
        <f t="shared" si="18"/>
        <v>322.93667921948196</v>
      </c>
      <c r="D320" s="6">
        <f t="shared" si="19"/>
        <v>283.23948257586568</v>
      </c>
      <c r="E320" s="6">
        <f t="shared" si="20"/>
        <v>423557.31675854023</v>
      </c>
    </row>
    <row r="321" spans="1:5" x14ac:dyDescent="0.25">
      <c r="A321">
        <f>IF(ROWS($A$18:A321)-1&lt;=total_number_payments,ROWS($A$18:A321)-1,NA())</f>
        <v>303</v>
      </c>
      <c r="B321" s="6">
        <f t="shared" si="17"/>
        <v>606.17616179534764</v>
      </c>
      <c r="C321" s="6">
        <f t="shared" si="18"/>
        <v>322.72087066463746</v>
      </c>
      <c r="D321" s="6">
        <f t="shared" si="19"/>
        <v>283.45529113071018</v>
      </c>
      <c r="E321" s="6">
        <f t="shared" si="20"/>
        <v>423273.86146740953</v>
      </c>
    </row>
    <row r="322" spans="1:5" x14ac:dyDescent="0.25">
      <c r="A322">
        <f>IF(ROWS($A$18:A322)-1&lt;=total_number_payments,ROWS($A$18:A322)-1,NA())</f>
        <v>304</v>
      </c>
      <c r="B322" s="6">
        <f t="shared" si="17"/>
        <v>606.17616179534764</v>
      </c>
      <c r="C322" s="6">
        <f t="shared" si="18"/>
        <v>322.50489767886006</v>
      </c>
      <c r="D322" s="6">
        <f t="shared" si="19"/>
        <v>283.67126411648758</v>
      </c>
      <c r="E322" s="6">
        <f t="shared" si="20"/>
        <v>422990.19020329305</v>
      </c>
    </row>
    <row r="323" spans="1:5" x14ac:dyDescent="0.25">
      <c r="A323">
        <f>IF(ROWS($A$18:A323)-1&lt;=total_number_payments,ROWS($A$18:A323)-1,NA())</f>
        <v>305</v>
      </c>
      <c r="B323" s="6">
        <f t="shared" si="17"/>
        <v>606.17616179534764</v>
      </c>
      <c r="C323" s="6">
        <f t="shared" si="18"/>
        <v>322.28876013686499</v>
      </c>
      <c r="D323" s="6">
        <f t="shared" si="19"/>
        <v>283.88740165848264</v>
      </c>
      <c r="E323" s="6">
        <f t="shared" si="20"/>
        <v>422706.30280163459</v>
      </c>
    </row>
    <row r="324" spans="1:5" x14ac:dyDescent="0.25">
      <c r="A324">
        <f>IF(ROWS($A$18:A324)-1&lt;=total_number_payments,ROWS($A$18:A324)-1,NA())</f>
        <v>306</v>
      </c>
      <c r="B324" s="6">
        <f t="shared" si="17"/>
        <v>606.17616179534764</v>
      </c>
      <c r="C324" s="6">
        <f t="shared" si="18"/>
        <v>322.07245791327205</v>
      </c>
      <c r="D324" s="6">
        <f t="shared" si="19"/>
        <v>284.10370388207559</v>
      </c>
      <c r="E324" s="6">
        <f t="shared" si="20"/>
        <v>422422.19909775251</v>
      </c>
    </row>
    <row r="325" spans="1:5" x14ac:dyDescent="0.25">
      <c r="A325">
        <f>IF(ROWS($A$18:A325)-1&lt;=total_number_payments,ROWS($A$18:A325)-1,NA())</f>
        <v>307</v>
      </c>
      <c r="B325" s="6">
        <f t="shared" si="17"/>
        <v>606.17616179534764</v>
      </c>
      <c r="C325" s="6">
        <f t="shared" si="18"/>
        <v>321.85599088260534</v>
      </c>
      <c r="D325" s="6">
        <f t="shared" si="19"/>
        <v>284.3201709127423</v>
      </c>
      <c r="E325" s="6">
        <f t="shared" si="20"/>
        <v>422137.8789268398</v>
      </c>
    </row>
    <row r="326" spans="1:5" x14ac:dyDescent="0.25">
      <c r="A326">
        <f>IF(ROWS($A$18:A326)-1&lt;=total_number_payments,ROWS($A$18:A326)-1,NA())</f>
        <v>308</v>
      </c>
      <c r="B326" s="6">
        <f t="shared" si="17"/>
        <v>606.17616179534764</v>
      </c>
      <c r="C326" s="6">
        <f t="shared" si="18"/>
        <v>321.63935891929356</v>
      </c>
      <c r="D326" s="6">
        <f t="shared" si="19"/>
        <v>284.53680287605408</v>
      </c>
      <c r="E326" s="6">
        <f t="shared" si="20"/>
        <v>421853.34212396375</v>
      </c>
    </row>
    <row r="327" spans="1:5" x14ac:dyDescent="0.25">
      <c r="A327">
        <f>IF(ROWS($A$18:A327)-1&lt;=total_number_payments,ROWS($A$18:A327)-1,NA())</f>
        <v>309</v>
      </c>
      <c r="B327" s="6">
        <f t="shared" si="17"/>
        <v>606.17616179534764</v>
      </c>
      <c r="C327" s="6">
        <f t="shared" si="18"/>
        <v>321.4225618976696</v>
      </c>
      <c r="D327" s="6">
        <f t="shared" si="19"/>
        <v>284.75359989767804</v>
      </c>
      <c r="E327" s="6">
        <f t="shared" si="20"/>
        <v>421568.58852406609</v>
      </c>
    </row>
    <row r="328" spans="1:5" x14ac:dyDescent="0.25">
      <c r="A328">
        <f>IF(ROWS($A$18:A328)-1&lt;=total_number_payments,ROWS($A$18:A328)-1,NA())</f>
        <v>310</v>
      </c>
      <c r="B328" s="6">
        <f t="shared" si="17"/>
        <v>606.17616179534764</v>
      </c>
      <c r="C328" s="6">
        <f t="shared" si="18"/>
        <v>321.20559969197069</v>
      </c>
      <c r="D328" s="6">
        <f t="shared" si="19"/>
        <v>284.97056210337695</v>
      </c>
      <c r="E328" s="6">
        <f t="shared" si="20"/>
        <v>421283.61796196271</v>
      </c>
    </row>
    <row r="329" spans="1:5" x14ac:dyDescent="0.25">
      <c r="A329">
        <f>IF(ROWS($A$18:A329)-1&lt;=total_number_payments,ROWS($A$18:A329)-1,NA())</f>
        <v>311</v>
      </c>
      <c r="B329" s="6">
        <f t="shared" si="17"/>
        <v>606.17616179534764</v>
      </c>
      <c r="C329" s="6">
        <f t="shared" si="18"/>
        <v>320.98847217633806</v>
      </c>
      <c r="D329" s="6">
        <f t="shared" si="19"/>
        <v>285.18768961900957</v>
      </c>
      <c r="E329" s="6">
        <f t="shared" si="20"/>
        <v>420998.43027234368</v>
      </c>
    </row>
    <row r="330" spans="1:5" x14ac:dyDescent="0.25">
      <c r="A330">
        <f>IF(ROWS($A$18:A330)-1&lt;=total_number_payments,ROWS($A$18:A330)-1,NA())</f>
        <v>312</v>
      </c>
      <c r="B330" s="6">
        <f t="shared" si="17"/>
        <v>606.17616179534764</v>
      </c>
      <c r="C330" s="6">
        <f t="shared" si="18"/>
        <v>320.77117922481727</v>
      </c>
      <c r="D330" s="6">
        <f t="shared" si="19"/>
        <v>285.40498257053036</v>
      </c>
      <c r="E330" s="6">
        <f t="shared" si="20"/>
        <v>420713.02528977313</v>
      </c>
    </row>
    <row r="331" spans="1:5" x14ac:dyDescent="0.25">
      <c r="A331">
        <f>IF(ROWS($A$18:A331)-1&lt;=total_number_payments,ROWS($A$18:A331)-1,NA())</f>
        <v>313</v>
      </c>
      <c r="B331" s="6">
        <f t="shared" si="17"/>
        <v>606.17616179534764</v>
      </c>
      <c r="C331" s="6">
        <f t="shared" si="18"/>
        <v>320.55372071135781</v>
      </c>
      <c r="D331" s="6">
        <f t="shared" si="19"/>
        <v>285.62244108398983</v>
      </c>
      <c r="E331" s="6">
        <f t="shared" si="20"/>
        <v>420427.40284868912</v>
      </c>
    </row>
    <row r="332" spans="1:5" x14ac:dyDescent="0.25">
      <c r="A332">
        <f>IF(ROWS($A$18:A332)-1&lt;=total_number_payments,ROWS($A$18:A332)-1,NA())</f>
        <v>314</v>
      </c>
      <c r="B332" s="6">
        <f t="shared" si="17"/>
        <v>606.17616179534764</v>
      </c>
      <c r="C332" s="6">
        <f t="shared" si="18"/>
        <v>320.3360965098131</v>
      </c>
      <c r="D332" s="6">
        <f t="shared" si="19"/>
        <v>285.84006528553454</v>
      </c>
      <c r="E332" s="6">
        <f t="shared" si="20"/>
        <v>420141.56278340355</v>
      </c>
    </row>
    <row r="333" spans="1:5" x14ac:dyDescent="0.25">
      <c r="A333">
        <f>IF(ROWS($A$18:A333)-1&lt;=total_number_payments,ROWS($A$18:A333)-1,NA())</f>
        <v>315</v>
      </c>
      <c r="B333" s="6">
        <f t="shared" si="17"/>
        <v>606.17616179534764</v>
      </c>
      <c r="C333" s="6">
        <f t="shared" si="18"/>
        <v>320.11830649394051</v>
      </c>
      <c r="D333" s="6">
        <f t="shared" si="19"/>
        <v>286.05785530140713</v>
      </c>
      <c r="E333" s="6">
        <f t="shared" si="20"/>
        <v>419855.50492810213</v>
      </c>
    </row>
    <row r="334" spans="1:5" x14ac:dyDescent="0.25">
      <c r="A334">
        <f>IF(ROWS($A$18:A334)-1&lt;=total_number_payments,ROWS($A$18:A334)-1,NA())</f>
        <v>316</v>
      </c>
      <c r="B334" s="6">
        <f t="shared" si="17"/>
        <v>606.17616179534764</v>
      </c>
      <c r="C334" s="6">
        <f t="shared" si="18"/>
        <v>319.90035053740121</v>
      </c>
      <c r="D334" s="6">
        <f t="shared" si="19"/>
        <v>286.27581125794643</v>
      </c>
      <c r="E334" s="6">
        <f t="shared" si="20"/>
        <v>419569.22911684419</v>
      </c>
    </row>
    <row r="335" spans="1:5" x14ac:dyDescent="0.25">
      <c r="A335">
        <f>IF(ROWS($A$18:A335)-1&lt;=total_number_payments,ROWS($A$18:A335)-1,NA())</f>
        <v>317</v>
      </c>
      <c r="B335" s="6">
        <f t="shared" si="17"/>
        <v>606.17616179534764</v>
      </c>
      <c r="C335" s="6">
        <f t="shared" si="18"/>
        <v>319.68222851376004</v>
      </c>
      <c r="D335" s="6">
        <f t="shared" si="19"/>
        <v>286.4939332815876</v>
      </c>
      <c r="E335" s="6">
        <f t="shared" si="20"/>
        <v>419282.73518356262</v>
      </c>
    </row>
    <row r="336" spans="1:5" x14ac:dyDescent="0.25">
      <c r="A336">
        <f>IF(ROWS($A$18:A336)-1&lt;=total_number_payments,ROWS($A$18:A336)-1,NA())</f>
        <v>318</v>
      </c>
      <c r="B336" s="6">
        <f t="shared" si="17"/>
        <v>606.17616179534764</v>
      </c>
      <c r="C336" s="6">
        <f t="shared" si="18"/>
        <v>319.46394029648559</v>
      </c>
      <c r="D336" s="6">
        <f t="shared" si="19"/>
        <v>286.71222149886205</v>
      </c>
      <c r="E336" s="6">
        <f t="shared" si="20"/>
        <v>418996.02296206378</v>
      </c>
    </row>
    <row r="337" spans="1:5" x14ac:dyDescent="0.25">
      <c r="A337">
        <f>IF(ROWS($A$18:A337)-1&lt;=total_number_payments,ROWS($A$18:A337)-1,NA())</f>
        <v>319</v>
      </c>
      <c r="B337" s="6">
        <f t="shared" si="17"/>
        <v>606.17616179534764</v>
      </c>
      <c r="C337" s="6">
        <f t="shared" si="18"/>
        <v>319.24548575895005</v>
      </c>
      <c r="D337" s="6">
        <f t="shared" si="19"/>
        <v>286.93067603639759</v>
      </c>
      <c r="E337" s="6">
        <f t="shared" si="20"/>
        <v>418709.09228602739</v>
      </c>
    </row>
    <row r="338" spans="1:5" x14ac:dyDescent="0.25">
      <c r="A338">
        <f>IF(ROWS($A$18:A338)-1&lt;=total_number_payments,ROWS($A$18:A338)-1,NA())</f>
        <v>320</v>
      </c>
      <c r="B338" s="6">
        <f t="shared" ref="B338:B401" si="21">IF(A338&lt;=total_number_payments,PMT,NA())</f>
        <v>606.17616179534764</v>
      </c>
      <c r="C338" s="6">
        <f t="shared" si="18"/>
        <v>319.02686477442893</v>
      </c>
      <c r="D338" s="6">
        <f t="shared" si="19"/>
        <v>287.14929702091871</v>
      </c>
      <c r="E338" s="6">
        <f t="shared" si="20"/>
        <v>418421.94298900646</v>
      </c>
    </row>
    <row r="339" spans="1:5" x14ac:dyDescent="0.25">
      <c r="A339">
        <f>IF(ROWS($A$18:A339)-1&lt;=total_number_payments,ROWS($A$18:A339)-1,NA())</f>
        <v>321</v>
      </c>
      <c r="B339" s="6">
        <f t="shared" si="21"/>
        <v>606.17616179534764</v>
      </c>
      <c r="C339" s="6">
        <f t="shared" si="18"/>
        <v>318.80807721610148</v>
      </c>
      <c r="D339" s="6">
        <f t="shared" si="19"/>
        <v>287.36808457924616</v>
      </c>
      <c r="E339" s="6">
        <f t="shared" si="20"/>
        <v>418134.57490442722</v>
      </c>
    </row>
    <row r="340" spans="1:5" x14ac:dyDescent="0.25">
      <c r="A340">
        <f>IF(ROWS($A$18:A340)-1&lt;=total_number_payments,ROWS($A$18:A340)-1,NA())</f>
        <v>322</v>
      </c>
      <c r="B340" s="6">
        <f t="shared" si="21"/>
        <v>606.17616179534764</v>
      </c>
      <c r="C340" s="6">
        <f t="shared" ref="C340:C403" si="22">IF(E339&gt;0.001,E339*epr,NA())</f>
        <v>318.58912295705017</v>
      </c>
      <c r="D340" s="6">
        <f t="shared" ref="D340:D403" si="23">B340-C340</f>
        <v>287.58703883829747</v>
      </c>
      <c r="E340" s="6">
        <f t="shared" ref="E340:E403" si="24">E339-D340</f>
        <v>417846.98786558892</v>
      </c>
    </row>
    <row r="341" spans="1:5" x14ac:dyDescent="0.25">
      <c r="A341">
        <f>IF(ROWS($A$18:A341)-1&lt;=total_number_payments,ROWS($A$18:A341)-1,NA())</f>
        <v>323</v>
      </c>
      <c r="B341" s="6">
        <f t="shared" si="21"/>
        <v>606.17616179534764</v>
      </c>
      <c r="C341" s="6">
        <f t="shared" si="22"/>
        <v>318.37000187026069</v>
      </c>
      <c r="D341" s="6">
        <f t="shared" si="23"/>
        <v>287.80615992508694</v>
      </c>
      <c r="E341" s="6">
        <f t="shared" si="24"/>
        <v>417559.18170566385</v>
      </c>
    </row>
    <row r="342" spans="1:5" x14ac:dyDescent="0.25">
      <c r="A342">
        <f>IF(ROWS($A$18:A342)-1&lt;=total_number_payments,ROWS($A$18:A342)-1,NA())</f>
        <v>324</v>
      </c>
      <c r="B342" s="6">
        <f t="shared" si="21"/>
        <v>606.17616179534764</v>
      </c>
      <c r="C342" s="6">
        <f t="shared" si="22"/>
        <v>318.15071382862214</v>
      </c>
      <c r="D342" s="6">
        <f t="shared" si="23"/>
        <v>288.02544796672549</v>
      </c>
      <c r="E342" s="6">
        <f t="shared" si="24"/>
        <v>417271.15625769715</v>
      </c>
    </row>
    <row r="343" spans="1:5" x14ac:dyDescent="0.25">
      <c r="A343">
        <f>IF(ROWS($A$18:A343)-1&lt;=total_number_payments,ROWS($A$18:A343)-1,NA())</f>
        <v>325</v>
      </c>
      <c r="B343" s="6">
        <f t="shared" si="21"/>
        <v>606.17616179534764</v>
      </c>
      <c r="C343" s="6">
        <f t="shared" si="22"/>
        <v>317.93125870492662</v>
      </c>
      <c r="D343" s="6">
        <f t="shared" si="23"/>
        <v>288.24490309042102</v>
      </c>
      <c r="E343" s="6">
        <f t="shared" si="24"/>
        <v>416982.91135460674</v>
      </c>
    </row>
    <row r="344" spans="1:5" x14ac:dyDescent="0.25">
      <c r="A344">
        <f>IF(ROWS($A$18:A344)-1&lt;=total_number_payments,ROWS($A$18:A344)-1,NA())</f>
        <v>326</v>
      </c>
      <c r="B344" s="6">
        <f t="shared" si="21"/>
        <v>606.17616179534764</v>
      </c>
      <c r="C344" s="6">
        <f t="shared" si="22"/>
        <v>317.71163637186936</v>
      </c>
      <c r="D344" s="6">
        <f t="shared" si="23"/>
        <v>288.46452542347828</v>
      </c>
      <c r="E344" s="6">
        <f t="shared" si="24"/>
        <v>416694.44682918326</v>
      </c>
    </row>
    <row r="345" spans="1:5" x14ac:dyDescent="0.25">
      <c r="A345">
        <f>IF(ROWS($A$18:A345)-1&lt;=total_number_payments,ROWS($A$18:A345)-1,NA())</f>
        <v>327</v>
      </c>
      <c r="B345" s="6">
        <f t="shared" si="21"/>
        <v>606.17616179534764</v>
      </c>
      <c r="C345" s="6">
        <f t="shared" si="22"/>
        <v>317.49184670204858</v>
      </c>
      <c r="D345" s="6">
        <f t="shared" si="23"/>
        <v>288.68431509329906</v>
      </c>
      <c r="E345" s="6">
        <f t="shared" si="24"/>
        <v>416405.76251408993</v>
      </c>
    </row>
    <row r="346" spans="1:5" x14ac:dyDescent="0.25">
      <c r="A346">
        <f>IF(ROWS($A$18:A346)-1&lt;=total_number_payments,ROWS($A$18:A346)-1,NA())</f>
        <v>328</v>
      </c>
      <c r="B346" s="6">
        <f t="shared" si="21"/>
        <v>606.17616179534764</v>
      </c>
      <c r="C346" s="6">
        <f t="shared" si="22"/>
        <v>317.2718895679655</v>
      </c>
      <c r="D346" s="6">
        <f t="shared" si="23"/>
        <v>288.90427222738214</v>
      </c>
      <c r="E346" s="6">
        <f t="shared" si="24"/>
        <v>416116.85824186256</v>
      </c>
    </row>
    <row r="347" spans="1:5" x14ac:dyDescent="0.25">
      <c r="A347">
        <f>IF(ROWS($A$18:A347)-1&lt;=total_number_payments,ROWS($A$18:A347)-1,NA())</f>
        <v>329</v>
      </c>
      <c r="B347" s="6">
        <f t="shared" si="21"/>
        <v>606.17616179534764</v>
      </c>
      <c r="C347" s="6">
        <f t="shared" si="22"/>
        <v>317.05176484202406</v>
      </c>
      <c r="D347" s="6">
        <f t="shared" si="23"/>
        <v>289.12439695332358</v>
      </c>
      <c r="E347" s="6">
        <f t="shared" si="24"/>
        <v>415827.73384490923</v>
      </c>
    </row>
    <row r="348" spans="1:5" x14ac:dyDescent="0.25">
      <c r="A348">
        <f>IF(ROWS($A$18:A348)-1&lt;=total_number_payments,ROWS($A$18:A348)-1,NA())</f>
        <v>330</v>
      </c>
      <c r="B348" s="6">
        <f t="shared" si="21"/>
        <v>606.17616179534764</v>
      </c>
      <c r="C348" s="6">
        <f t="shared" si="22"/>
        <v>316.83147239653113</v>
      </c>
      <c r="D348" s="6">
        <f t="shared" si="23"/>
        <v>289.34468939881651</v>
      </c>
      <c r="E348" s="6">
        <f t="shared" si="24"/>
        <v>415538.38915551041</v>
      </c>
    </row>
    <row r="349" spans="1:5" x14ac:dyDescent="0.25">
      <c r="A349">
        <f>IF(ROWS($A$18:A349)-1&lt;=total_number_payments,ROWS($A$18:A349)-1,NA())</f>
        <v>331</v>
      </c>
      <c r="B349" s="6">
        <f t="shared" si="21"/>
        <v>606.17616179534764</v>
      </c>
      <c r="C349" s="6">
        <f t="shared" si="22"/>
        <v>316.61101210369617</v>
      </c>
      <c r="D349" s="6">
        <f t="shared" si="23"/>
        <v>289.56514969165147</v>
      </c>
      <c r="E349" s="6">
        <f t="shared" si="24"/>
        <v>415248.82400581875</v>
      </c>
    </row>
    <row r="350" spans="1:5" x14ac:dyDescent="0.25">
      <c r="A350">
        <f>IF(ROWS($A$18:A350)-1&lt;=total_number_payments,ROWS($A$18:A350)-1,NA())</f>
        <v>332</v>
      </c>
      <c r="B350" s="6">
        <f t="shared" si="21"/>
        <v>606.17616179534764</v>
      </c>
      <c r="C350" s="6">
        <f t="shared" si="22"/>
        <v>316.39038383563133</v>
      </c>
      <c r="D350" s="6">
        <f t="shared" si="23"/>
        <v>289.78577795971631</v>
      </c>
      <c r="E350" s="6">
        <f t="shared" si="24"/>
        <v>414959.03822785901</v>
      </c>
    </row>
    <row r="351" spans="1:5" x14ac:dyDescent="0.25">
      <c r="A351">
        <f>IF(ROWS($A$18:A351)-1&lt;=total_number_payments,ROWS($A$18:A351)-1,NA())</f>
        <v>333</v>
      </c>
      <c r="B351" s="6">
        <f t="shared" si="21"/>
        <v>606.17616179534764</v>
      </c>
      <c r="C351" s="6">
        <f t="shared" si="22"/>
        <v>316.16958746435131</v>
      </c>
      <c r="D351" s="6">
        <f t="shared" si="23"/>
        <v>290.00657433099633</v>
      </c>
      <c r="E351" s="6">
        <f t="shared" si="24"/>
        <v>414669.03165352804</v>
      </c>
    </row>
    <row r="352" spans="1:5" x14ac:dyDescent="0.25">
      <c r="A352">
        <f>IF(ROWS($A$18:A352)-1&lt;=total_number_payments,ROWS($A$18:A352)-1,NA())</f>
        <v>334</v>
      </c>
      <c r="B352" s="6">
        <f t="shared" si="21"/>
        <v>606.17616179534764</v>
      </c>
      <c r="C352" s="6">
        <f t="shared" si="22"/>
        <v>315.94862286177329</v>
      </c>
      <c r="D352" s="6">
        <f t="shared" si="23"/>
        <v>290.22753893357435</v>
      </c>
      <c r="E352" s="6">
        <f t="shared" si="24"/>
        <v>414378.80411459447</v>
      </c>
    </row>
    <row r="353" spans="1:5" x14ac:dyDescent="0.25">
      <c r="A353">
        <f>IF(ROWS($A$18:A353)-1&lt;=total_number_payments,ROWS($A$18:A353)-1,NA())</f>
        <v>335</v>
      </c>
      <c r="B353" s="6">
        <f t="shared" si="21"/>
        <v>606.17616179534764</v>
      </c>
      <c r="C353" s="6">
        <f t="shared" si="22"/>
        <v>315.72748989971683</v>
      </c>
      <c r="D353" s="6">
        <f t="shared" si="23"/>
        <v>290.44867189563081</v>
      </c>
      <c r="E353" s="6">
        <f t="shared" si="24"/>
        <v>414088.35544269887</v>
      </c>
    </row>
    <row r="354" spans="1:5" x14ac:dyDescent="0.25">
      <c r="A354">
        <f>IF(ROWS($A$18:A354)-1&lt;=total_number_payments,ROWS($A$18:A354)-1,NA())</f>
        <v>336</v>
      </c>
      <c r="B354" s="6">
        <f t="shared" si="21"/>
        <v>606.17616179534764</v>
      </c>
      <c r="C354" s="6">
        <f t="shared" si="22"/>
        <v>315.5061884499039</v>
      </c>
      <c r="D354" s="6">
        <f t="shared" si="23"/>
        <v>290.66997334544374</v>
      </c>
      <c r="E354" s="6">
        <f t="shared" si="24"/>
        <v>413797.68546935346</v>
      </c>
    </row>
    <row r="355" spans="1:5" x14ac:dyDescent="0.25">
      <c r="A355">
        <f>IF(ROWS($A$18:A355)-1&lt;=total_number_payments,ROWS($A$18:A355)-1,NA())</f>
        <v>337</v>
      </c>
      <c r="B355" s="6">
        <f t="shared" si="21"/>
        <v>606.17616179534764</v>
      </c>
      <c r="C355" s="6">
        <f t="shared" si="22"/>
        <v>315.2847183839587</v>
      </c>
      <c r="D355" s="6">
        <f t="shared" si="23"/>
        <v>290.89144341138893</v>
      </c>
      <c r="E355" s="6">
        <f t="shared" si="24"/>
        <v>413506.79402594204</v>
      </c>
    </row>
    <row r="356" spans="1:5" x14ac:dyDescent="0.25">
      <c r="A356">
        <f>IF(ROWS($A$18:A356)-1&lt;=total_number_payments,ROWS($A$18:A356)-1,NA())</f>
        <v>338</v>
      </c>
      <c r="B356" s="6">
        <f t="shared" si="21"/>
        <v>606.17616179534764</v>
      </c>
      <c r="C356" s="6">
        <f t="shared" si="22"/>
        <v>315.06307957340749</v>
      </c>
      <c r="D356" s="6">
        <f t="shared" si="23"/>
        <v>291.11308222194015</v>
      </c>
      <c r="E356" s="6">
        <f t="shared" si="24"/>
        <v>413215.6809437201</v>
      </c>
    </row>
    <row r="357" spans="1:5" x14ac:dyDescent="0.25">
      <c r="A357">
        <f>IF(ROWS($A$18:A357)-1&lt;=total_number_payments,ROWS($A$18:A357)-1,NA())</f>
        <v>339</v>
      </c>
      <c r="B357" s="6">
        <f t="shared" si="21"/>
        <v>606.17616179534764</v>
      </c>
      <c r="C357" s="6">
        <f t="shared" si="22"/>
        <v>314.84127188967881</v>
      </c>
      <c r="D357" s="6">
        <f t="shared" si="23"/>
        <v>291.33488990566883</v>
      </c>
      <c r="E357" s="6">
        <f t="shared" si="24"/>
        <v>412924.34605381446</v>
      </c>
    </row>
    <row r="358" spans="1:5" x14ac:dyDescent="0.25">
      <c r="A358">
        <f>IF(ROWS($A$18:A358)-1&lt;=total_number_payments,ROWS($A$18:A358)-1,NA())</f>
        <v>340</v>
      </c>
      <c r="B358" s="6">
        <f t="shared" si="21"/>
        <v>606.17616179534764</v>
      </c>
      <c r="C358" s="6">
        <f t="shared" si="22"/>
        <v>314.61929520410325</v>
      </c>
      <c r="D358" s="6">
        <f t="shared" si="23"/>
        <v>291.55686659124439</v>
      </c>
      <c r="E358" s="6">
        <f t="shared" si="24"/>
        <v>412632.78918722318</v>
      </c>
    </row>
    <row r="359" spans="1:5" x14ac:dyDescent="0.25">
      <c r="A359">
        <f>IF(ROWS($A$18:A359)-1&lt;=total_number_payments,ROWS($A$18:A359)-1,NA())</f>
        <v>341</v>
      </c>
      <c r="B359" s="6">
        <f t="shared" si="21"/>
        <v>606.17616179534764</v>
      </c>
      <c r="C359" s="6">
        <f t="shared" si="22"/>
        <v>314.39714938791326</v>
      </c>
      <c r="D359" s="6">
        <f t="shared" si="23"/>
        <v>291.77901240743438</v>
      </c>
      <c r="E359" s="6">
        <f t="shared" si="24"/>
        <v>412341.01017481578</v>
      </c>
    </row>
    <row r="360" spans="1:5" x14ac:dyDescent="0.25">
      <c r="A360">
        <f>IF(ROWS($A$18:A360)-1&lt;=total_number_payments,ROWS($A$18:A360)-1,NA())</f>
        <v>342</v>
      </c>
      <c r="B360" s="6">
        <f t="shared" si="21"/>
        <v>606.17616179534764</v>
      </c>
      <c r="C360" s="6">
        <f t="shared" si="22"/>
        <v>314.17483431224315</v>
      </c>
      <c r="D360" s="6">
        <f t="shared" si="23"/>
        <v>292.00132748310449</v>
      </c>
      <c r="E360" s="6">
        <f t="shared" si="24"/>
        <v>412049.00884733268</v>
      </c>
    </row>
    <row r="361" spans="1:5" x14ac:dyDescent="0.25">
      <c r="A361">
        <f>IF(ROWS($A$18:A361)-1&lt;=total_number_payments,ROWS($A$18:A361)-1,NA())</f>
        <v>343</v>
      </c>
      <c r="B361" s="6">
        <f t="shared" si="21"/>
        <v>606.17616179534764</v>
      </c>
      <c r="C361" s="6">
        <f t="shared" si="22"/>
        <v>313.95234984812919</v>
      </c>
      <c r="D361" s="6">
        <f t="shared" si="23"/>
        <v>292.22381194721845</v>
      </c>
      <c r="E361" s="6">
        <f t="shared" si="24"/>
        <v>411756.78503538546</v>
      </c>
    </row>
    <row r="362" spans="1:5" x14ac:dyDescent="0.25">
      <c r="A362">
        <f>IF(ROWS($A$18:A362)-1&lt;=total_number_payments,ROWS($A$18:A362)-1,NA())</f>
        <v>344</v>
      </c>
      <c r="B362" s="6">
        <f t="shared" si="21"/>
        <v>606.17616179534764</v>
      </c>
      <c r="C362" s="6">
        <f t="shared" si="22"/>
        <v>313.72969586650925</v>
      </c>
      <c r="D362" s="6">
        <f t="shared" si="23"/>
        <v>292.44646592883839</v>
      </c>
      <c r="E362" s="6">
        <f t="shared" si="24"/>
        <v>411464.33856945659</v>
      </c>
    </row>
    <row r="363" spans="1:5" x14ac:dyDescent="0.25">
      <c r="A363">
        <f>IF(ROWS($A$18:A363)-1&lt;=total_number_payments,ROWS($A$18:A363)-1,NA())</f>
        <v>345</v>
      </c>
      <c r="B363" s="6">
        <f t="shared" si="21"/>
        <v>606.17616179534764</v>
      </c>
      <c r="C363" s="6">
        <f t="shared" si="22"/>
        <v>313.50687223822291</v>
      </c>
      <c r="D363" s="6">
        <f t="shared" si="23"/>
        <v>292.66928955712473</v>
      </c>
      <c r="E363" s="6">
        <f t="shared" si="24"/>
        <v>411171.66927989945</v>
      </c>
    </row>
    <row r="364" spans="1:5" x14ac:dyDescent="0.25">
      <c r="A364">
        <f>IF(ROWS($A$18:A364)-1&lt;=total_number_payments,ROWS($A$18:A364)-1,NA())</f>
        <v>346</v>
      </c>
      <c r="B364" s="6">
        <f t="shared" si="21"/>
        <v>606.17616179534764</v>
      </c>
      <c r="C364" s="6">
        <f t="shared" si="22"/>
        <v>313.28387883401143</v>
      </c>
      <c r="D364" s="6">
        <f t="shared" si="23"/>
        <v>292.89228296133621</v>
      </c>
      <c r="E364" s="6">
        <f t="shared" si="24"/>
        <v>410878.7769969381</v>
      </c>
    </row>
    <row r="365" spans="1:5" x14ac:dyDescent="0.25">
      <c r="A365">
        <f>IF(ROWS($A$18:A365)-1&lt;=total_number_payments,ROWS($A$18:A365)-1,NA())</f>
        <v>347</v>
      </c>
      <c r="B365" s="6">
        <f t="shared" si="21"/>
        <v>606.17616179534764</v>
      </c>
      <c r="C365" s="6">
        <f t="shared" si="22"/>
        <v>313.06071552451738</v>
      </c>
      <c r="D365" s="6">
        <f t="shared" si="23"/>
        <v>293.11544627083026</v>
      </c>
      <c r="E365" s="6">
        <f t="shared" si="24"/>
        <v>410585.66155066725</v>
      </c>
    </row>
    <row r="366" spans="1:5" x14ac:dyDescent="0.25">
      <c r="A366">
        <f>IF(ROWS($A$18:A366)-1&lt;=total_number_payments,ROWS($A$18:A366)-1,NA())</f>
        <v>348</v>
      </c>
      <c r="B366" s="6">
        <f t="shared" si="21"/>
        <v>606.17616179534764</v>
      </c>
      <c r="C366" s="6">
        <f t="shared" si="22"/>
        <v>312.83738218028503</v>
      </c>
      <c r="D366" s="6">
        <f t="shared" si="23"/>
        <v>293.33877961506261</v>
      </c>
      <c r="E366" s="6">
        <f t="shared" si="24"/>
        <v>410292.32277105219</v>
      </c>
    </row>
    <row r="367" spans="1:5" x14ac:dyDescent="0.25">
      <c r="A367">
        <f>IF(ROWS($A$18:A367)-1&lt;=total_number_payments,ROWS($A$18:A367)-1,NA())</f>
        <v>349</v>
      </c>
      <c r="B367" s="6">
        <f t="shared" si="21"/>
        <v>606.17616179534764</v>
      </c>
      <c r="C367" s="6">
        <f t="shared" si="22"/>
        <v>312.61387867175978</v>
      </c>
      <c r="D367" s="6">
        <f t="shared" si="23"/>
        <v>293.56228312358786</v>
      </c>
      <c r="E367" s="6">
        <f t="shared" si="24"/>
        <v>409998.76048792858</v>
      </c>
    </row>
    <row r="368" spans="1:5" x14ac:dyDescent="0.25">
      <c r="A368">
        <f>IF(ROWS($A$18:A368)-1&lt;=total_number_payments,ROWS($A$18:A368)-1,NA())</f>
        <v>350</v>
      </c>
      <c r="B368" s="6">
        <f t="shared" si="21"/>
        <v>606.17616179534764</v>
      </c>
      <c r="C368" s="6">
        <f t="shared" si="22"/>
        <v>312.39020486928837</v>
      </c>
      <c r="D368" s="6">
        <f t="shared" si="23"/>
        <v>293.78595692605927</v>
      </c>
      <c r="E368" s="6">
        <f t="shared" si="24"/>
        <v>409704.97453100252</v>
      </c>
    </row>
    <row r="369" spans="1:5" x14ac:dyDescent="0.25">
      <c r="A369">
        <f>IF(ROWS($A$18:A369)-1&lt;=total_number_payments,ROWS($A$18:A369)-1,NA())</f>
        <v>351</v>
      </c>
      <c r="B369" s="6">
        <f t="shared" si="21"/>
        <v>606.17616179534764</v>
      </c>
      <c r="C369" s="6">
        <f t="shared" si="22"/>
        <v>312.16636064311894</v>
      </c>
      <c r="D369" s="6">
        <f t="shared" si="23"/>
        <v>294.0098011522287</v>
      </c>
      <c r="E369" s="6">
        <f t="shared" si="24"/>
        <v>409410.9647298503</v>
      </c>
    </row>
    <row r="370" spans="1:5" x14ac:dyDescent="0.25">
      <c r="A370">
        <f>IF(ROWS($A$18:A370)-1&lt;=total_number_payments,ROWS($A$18:A370)-1,NA())</f>
        <v>352</v>
      </c>
      <c r="B370" s="6">
        <f t="shared" si="21"/>
        <v>606.17616179534764</v>
      </c>
      <c r="C370" s="6">
        <f t="shared" si="22"/>
        <v>311.94234586340053</v>
      </c>
      <c r="D370" s="6">
        <f t="shared" si="23"/>
        <v>294.23381593194711</v>
      </c>
      <c r="E370" s="6">
        <f t="shared" si="24"/>
        <v>409116.73091391835</v>
      </c>
    </row>
    <row r="371" spans="1:5" x14ac:dyDescent="0.25">
      <c r="A371">
        <f>IF(ROWS($A$18:A371)-1&lt;=total_number_payments,ROWS($A$18:A371)-1,NA())</f>
        <v>353</v>
      </c>
      <c r="B371" s="6">
        <f t="shared" si="21"/>
        <v>606.17616179534764</v>
      </c>
      <c r="C371" s="6">
        <f t="shared" si="22"/>
        <v>311.71816040018336</v>
      </c>
      <c r="D371" s="6">
        <f t="shared" si="23"/>
        <v>294.45800139516427</v>
      </c>
      <c r="E371" s="6">
        <f t="shared" si="24"/>
        <v>408822.27291252319</v>
      </c>
    </row>
    <row r="372" spans="1:5" x14ac:dyDescent="0.25">
      <c r="A372">
        <f>IF(ROWS($A$18:A372)-1&lt;=total_number_payments,ROWS($A$18:A372)-1,NA())</f>
        <v>354</v>
      </c>
      <c r="B372" s="6">
        <f t="shared" si="21"/>
        <v>606.17616179534764</v>
      </c>
      <c r="C372" s="6">
        <f t="shared" si="22"/>
        <v>311.49380412341861</v>
      </c>
      <c r="D372" s="6">
        <f t="shared" si="23"/>
        <v>294.68235767192903</v>
      </c>
      <c r="E372" s="6">
        <f t="shared" si="24"/>
        <v>408527.59055485128</v>
      </c>
    </row>
    <row r="373" spans="1:5" x14ac:dyDescent="0.25">
      <c r="A373">
        <f>IF(ROWS($A$18:A373)-1&lt;=total_number_payments,ROWS($A$18:A373)-1,NA())</f>
        <v>355</v>
      </c>
      <c r="B373" s="6">
        <f t="shared" si="21"/>
        <v>606.17616179534764</v>
      </c>
      <c r="C373" s="6">
        <f t="shared" si="22"/>
        <v>311.26927690295838</v>
      </c>
      <c r="D373" s="6">
        <f t="shared" si="23"/>
        <v>294.90688489238926</v>
      </c>
      <c r="E373" s="6">
        <f t="shared" si="24"/>
        <v>408232.6836699589</v>
      </c>
    </row>
    <row r="374" spans="1:5" x14ac:dyDescent="0.25">
      <c r="A374">
        <f>IF(ROWS($A$18:A374)-1&lt;=total_number_payments,ROWS($A$18:A374)-1,NA())</f>
        <v>356</v>
      </c>
      <c r="B374" s="6">
        <f t="shared" si="21"/>
        <v>606.17616179534764</v>
      </c>
      <c r="C374" s="6">
        <f t="shared" si="22"/>
        <v>311.04457860855558</v>
      </c>
      <c r="D374" s="6">
        <f t="shared" si="23"/>
        <v>295.13158318679206</v>
      </c>
      <c r="E374" s="6">
        <f t="shared" si="24"/>
        <v>407937.55208677211</v>
      </c>
    </row>
    <row r="375" spans="1:5" x14ac:dyDescent="0.25">
      <c r="A375">
        <f>IF(ROWS($A$18:A375)-1&lt;=total_number_payments,ROWS($A$18:A375)-1,NA())</f>
        <v>357</v>
      </c>
      <c r="B375" s="6">
        <f t="shared" si="21"/>
        <v>606.17616179534764</v>
      </c>
      <c r="C375" s="6">
        <f t="shared" si="22"/>
        <v>310.81970910986394</v>
      </c>
      <c r="D375" s="6">
        <f t="shared" si="23"/>
        <v>295.3564526854837</v>
      </c>
      <c r="E375" s="6">
        <f t="shared" si="24"/>
        <v>407642.19563408662</v>
      </c>
    </row>
    <row r="376" spans="1:5" x14ac:dyDescent="0.25">
      <c r="A376">
        <f>IF(ROWS($A$18:A376)-1&lt;=total_number_payments,ROWS($A$18:A376)-1,NA())</f>
        <v>358</v>
      </c>
      <c r="B376" s="6">
        <f t="shared" si="21"/>
        <v>606.17616179534764</v>
      </c>
      <c r="C376" s="6">
        <f t="shared" si="22"/>
        <v>310.5946682764378</v>
      </c>
      <c r="D376" s="6">
        <f t="shared" si="23"/>
        <v>295.58149351890984</v>
      </c>
      <c r="E376" s="6">
        <f t="shared" si="24"/>
        <v>407346.61414056772</v>
      </c>
    </row>
    <row r="377" spans="1:5" x14ac:dyDescent="0.25">
      <c r="A377">
        <f>IF(ROWS($A$18:A377)-1&lt;=total_number_payments,ROWS($A$18:A377)-1,NA())</f>
        <v>359</v>
      </c>
      <c r="B377" s="6">
        <f t="shared" si="21"/>
        <v>606.17616179534764</v>
      </c>
      <c r="C377" s="6">
        <f t="shared" si="22"/>
        <v>310.36945597773223</v>
      </c>
      <c r="D377" s="6">
        <f t="shared" si="23"/>
        <v>295.80670581761541</v>
      </c>
      <c r="E377" s="6">
        <f t="shared" si="24"/>
        <v>407050.80743475008</v>
      </c>
    </row>
    <row r="378" spans="1:5" x14ac:dyDescent="0.25">
      <c r="A378">
        <f>IF(ROWS($A$18:A378)-1&lt;=total_number_payments,ROWS($A$18:A378)-1,NA())</f>
        <v>360</v>
      </c>
      <c r="B378" s="6">
        <f t="shared" si="21"/>
        <v>606.17616179534764</v>
      </c>
      <c r="C378" s="6">
        <f t="shared" si="22"/>
        <v>310.14407208310257</v>
      </c>
      <c r="D378" s="6">
        <f t="shared" si="23"/>
        <v>296.03208971224507</v>
      </c>
      <c r="E378" s="6">
        <f t="shared" si="24"/>
        <v>406754.77534503781</v>
      </c>
    </row>
    <row r="379" spans="1:5" x14ac:dyDescent="0.25">
      <c r="A379">
        <f>IF(ROWS($A$18:A379)-1&lt;=total_number_payments,ROWS($A$18:A379)-1,NA())</f>
        <v>361</v>
      </c>
      <c r="B379" s="6">
        <f t="shared" si="21"/>
        <v>606.17616179534764</v>
      </c>
      <c r="C379" s="6">
        <f t="shared" si="22"/>
        <v>309.91851646180498</v>
      </c>
      <c r="D379" s="6">
        <f t="shared" si="23"/>
        <v>296.25764533354265</v>
      </c>
      <c r="E379" s="6">
        <f t="shared" si="24"/>
        <v>406458.51769970427</v>
      </c>
    </row>
    <row r="380" spans="1:5" x14ac:dyDescent="0.25">
      <c r="A380">
        <f>IF(ROWS($A$18:A380)-1&lt;=total_number_payments,ROWS($A$18:A380)-1,NA())</f>
        <v>362</v>
      </c>
      <c r="B380" s="6">
        <f t="shared" si="21"/>
        <v>606.17616179534764</v>
      </c>
      <c r="C380" s="6">
        <f t="shared" si="22"/>
        <v>309.69278898299581</v>
      </c>
      <c r="D380" s="6">
        <f t="shared" si="23"/>
        <v>296.48337281235183</v>
      </c>
      <c r="E380" s="6">
        <f t="shared" si="24"/>
        <v>406162.03432689194</v>
      </c>
    </row>
    <row r="381" spans="1:5" x14ac:dyDescent="0.25">
      <c r="A381">
        <f>IF(ROWS($A$18:A381)-1&lt;=total_number_payments,ROWS($A$18:A381)-1,NA())</f>
        <v>363</v>
      </c>
      <c r="B381" s="6">
        <f t="shared" si="21"/>
        <v>606.17616179534764</v>
      </c>
      <c r="C381" s="6">
        <f t="shared" si="22"/>
        <v>309.46688951573168</v>
      </c>
      <c r="D381" s="6">
        <f t="shared" si="23"/>
        <v>296.70927227961596</v>
      </c>
      <c r="E381" s="6">
        <f t="shared" si="24"/>
        <v>405865.3250546123</v>
      </c>
    </row>
    <row r="382" spans="1:5" x14ac:dyDescent="0.25">
      <c r="A382">
        <f>IF(ROWS($A$18:A382)-1&lt;=total_number_payments,ROWS($A$18:A382)-1,NA())</f>
        <v>364</v>
      </c>
      <c r="B382" s="6">
        <f t="shared" si="21"/>
        <v>606.17616179534764</v>
      </c>
      <c r="C382" s="6">
        <f t="shared" si="22"/>
        <v>309.24081792896942</v>
      </c>
      <c r="D382" s="6">
        <f t="shared" si="23"/>
        <v>296.93534386637822</v>
      </c>
      <c r="E382" s="6">
        <f t="shared" si="24"/>
        <v>405568.38971074595</v>
      </c>
    </row>
    <row r="383" spans="1:5" x14ac:dyDescent="0.25">
      <c r="A383">
        <f>IF(ROWS($A$18:A383)-1&lt;=total_number_payments,ROWS($A$18:A383)-1,NA())</f>
        <v>365</v>
      </c>
      <c r="B383" s="6">
        <f t="shared" si="21"/>
        <v>606.17616179534764</v>
      </c>
      <c r="C383" s="6">
        <f t="shared" si="22"/>
        <v>309.0145740915662</v>
      </c>
      <c r="D383" s="6">
        <f t="shared" si="23"/>
        <v>297.16158770378144</v>
      </c>
      <c r="E383" s="6">
        <f t="shared" si="24"/>
        <v>405271.22812304215</v>
      </c>
    </row>
    <row r="384" spans="1:5" x14ac:dyDescent="0.25">
      <c r="A384">
        <f>IF(ROWS($A$18:A384)-1&lt;=total_number_payments,ROWS($A$18:A384)-1,NA())</f>
        <v>366</v>
      </c>
      <c r="B384" s="6">
        <f t="shared" si="21"/>
        <v>606.17616179534764</v>
      </c>
      <c r="C384" s="6">
        <f t="shared" si="22"/>
        <v>308.78815787227916</v>
      </c>
      <c r="D384" s="6">
        <f t="shared" si="23"/>
        <v>297.38800392306848</v>
      </c>
      <c r="E384" s="6">
        <f t="shared" si="24"/>
        <v>404973.84011911909</v>
      </c>
    </row>
    <row r="385" spans="1:5" x14ac:dyDescent="0.25">
      <c r="A385">
        <f>IF(ROWS($A$18:A385)-1&lt;=total_number_payments,ROWS($A$18:A385)-1,NA())</f>
        <v>367</v>
      </c>
      <c r="B385" s="6">
        <f t="shared" si="21"/>
        <v>606.17616179534764</v>
      </c>
      <c r="C385" s="6">
        <f t="shared" si="22"/>
        <v>308.56156913976531</v>
      </c>
      <c r="D385" s="6">
        <f t="shared" si="23"/>
        <v>297.61459265558233</v>
      </c>
      <c r="E385" s="6">
        <f t="shared" si="24"/>
        <v>404676.22552646353</v>
      </c>
    </row>
    <row r="386" spans="1:5" x14ac:dyDescent="0.25">
      <c r="A386">
        <f>IF(ROWS($A$18:A386)-1&lt;=total_number_payments,ROWS($A$18:A386)-1,NA())</f>
        <v>368</v>
      </c>
      <c r="B386" s="6">
        <f t="shared" si="21"/>
        <v>606.17616179534764</v>
      </c>
      <c r="C386" s="6">
        <f t="shared" si="22"/>
        <v>308.33480776258187</v>
      </c>
      <c r="D386" s="6">
        <f t="shared" si="23"/>
        <v>297.84135403276576</v>
      </c>
      <c r="E386" s="6">
        <f t="shared" si="24"/>
        <v>404378.38417243079</v>
      </c>
    </row>
    <row r="387" spans="1:5" x14ac:dyDescent="0.25">
      <c r="A387">
        <f>IF(ROWS($A$18:A387)-1&lt;=total_number_payments,ROWS($A$18:A387)-1,NA())</f>
        <v>369</v>
      </c>
      <c r="B387" s="6">
        <f t="shared" si="21"/>
        <v>606.17616179534764</v>
      </c>
      <c r="C387" s="6">
        <f t="shared" si="22"/>
        <v>308.10787360918562</v>
      </c>
      <c r="D387" s="6">
        <f t="shared" si="23"/>
        <v>298.06828818616202</v>
      </c>
      <c r="E387" s="6">
        <f t="shared" si="24"/>
        <v>404080.31588424463</v>
      </c>
    </row>
    <row r="388" spans="1:5" x14ac:dyDescent="0.25">
      <c r="A388">
        <f>IF(ROWS($A$18:A388)-1&lt;=total_number_payments,ROWS($A$18:A388)-1,NA())</f>
        <v>370</v>
      </c>
      <c r="B388" s="6">
        <f t="shared" si="21"/>
        <v>606.17616179534764</v>
      </c>
      <c r="C388" s="6">
        <f t="shared" si="22"/>
        <v>307.88076654793326</v>
      </c>
      <c r="D388" s="6">
        <f t="shared" si="23"/>
        <v>298.29539524741438</v>
      </c>
      <c r="E388" s="6">
        <f t="shared" si="24"/>
        <v>403782.02048899722</v>
      </c>
    </row>
    <row r="389" spans="1:5" x14ac:dyDescent="0.25">
      <c r="A389">
        <f>IF(ROWS($A$18:A389)-1&lt;=total_number_payments,ROWS($A$18:A389)-1,NA())</f>
        <v>371</v>
      </c>
      <c r="B389" s="6">
        <f t="shared" si="21"/>
        <v>606.17616179534764</v>
      </c>
      <c r="C389" s="6">
        <f t="shared" si="22"/>
        <v>307.65348644708126</v>
      </c>
      <c r="D389" s="6">
        <f t="shared" si="23"/>
        <v>298.52267534826638</v>
      </c>
      <c r="E389" s="6">
        <f t="shared" si="24"/>
        <v>403483.49781364895</v>
      </c>
    </row>
    <row r="390" spans="1:5" x14ac:dyDescent="0.25">
      <c r="A390">
        <f>IF(ROWS($A$18:A390)-1&lt;=total_number_payments,ROWS($A$18:A390)-1,NA())</f>
        <v>372</v>
      </c>
      <c r="B390" s="6">
        <f t="shared" si="21"/>
        <v>606.17616179534764</v>
      </c>
      <c r="C390" s="6">
        <f t="shared" si="22"/>
        <v>307.42603317478552</v>
      </c>
      <c r="D390" s="6">
        <f t="shared" si="23"/>
        <v>298.75012862056212</v>
      </c>
      <c r="E390" s="6">
        <f t="shared" si="24"/>
        <v>403184.74768502841</v>
      </c>
    </row>
    <row r="391" spans="1:5" x14ac:dyDescent="0.25">
      <c r="A391">
        <f>IF(ROWS($A$18:A391)-1&lt;=total_number_payments,ROWS($A$18:A391)-1,NA())</f>
        <v>373</v>
      </c>
      <c r="B391" s="6">
        <f t="shared" si="21"/>
        <v>606.17616179534764</v>
      </c>
      <c r="C391" s="6">
        <f t="shared" si="22"/>
        <v>307.19840659910165</v>
      </c>
      <c r="D391" s="6">
        <f t="shared" si="23"/>
        <v>298.97775519624599</v>
      </c>
      <c r="E391" s="6">
        <f t="shared" si="24"/>
        <v>402885.7699298322</v>
      </c>
    </row>
    <row r="392" spans="1:5" x14ac:dyDescent="0.25">
      <c r="A392">
        <f>IF(ROWS($A$18:A392)-1&lt;=total_number_payments,ROWS($A$18:A392)-1,NA())</f>
        <v>374</v>
      </c>
      <c r="B392" s="6">
        <f t="shared" si="21"/>
        <v>606.17616179534764</v>
      </c>
      <c r="C392" s="6">
        <f t="shared" si="22"/>
        <v>306.97060658798466</v>
      </c>
      <c r="D392" s="6">
        <f t="shared" si="23"/>
        <v>299.20555520736298</v>
      </c>
      <c r="E392" s="6">
        <f t="shared" si="24"/>
        <v>402586.56437462481</v>
      </c>
    </row>
    <row r="393" spans="1:5" x14ac:dyDescent="0.25">
      <c r="A393">
        <f>IF(ROWS($A$18:A393)-1&lt;=total_number_payments,ROWS($A$18:A393)-1,NA())</f>
        <v>375</v>
      </c>
      <c r="B393" s="6">
        <f t="shared" si="21"/>
        <v>606.17616179534764</v>
      </c>
      <c r="C393" s="6">
        <f t="shared" si="22"/>
        <v>306.74263300928885</v>
      </c>
      <c r="D393" s="6">
        <f t="shared" si="23"/>
        <v>299.43352878605879</v>
      </c>
      <c r="E393" s="6">
        <f t="shared" si="24"/>
        <v>402287.13084583875</v>
      </c>
    </row>
    <row r="394" spans="1:5" x14ac:dyDescent="0.25">
      <c r="A394">
        <f>IF(ROWS($A$18:A394)-1&lt;=total_number_payments,ROWS($A$18:A394)-1,NA())</f>
        <v>376</v>
      </c>
      <c r="B394" s="6">
        <f t="shared" si="21"/>
        <v>606.17616179534764</v>
      </c>
      <c r="C394" s="6">
        <f t="shared" si="22"/>
        <v>306.51448573076811</v>
      </c>
      <c r="D394" s="6">
        <f t="shared" si="23"/>
        <v>299.66167606457952</v>
      </c>
      <c r="E394" s="6">
        <f t="shared" si="24"/>
        <v>401987.46916977415</v>
      </c>
    </row>
    <row r="395" spans="1:5" x14ac:dyDescent="0.25">
      <c r="A395">
        <f>IF(ROWS($A$18:A395)-1&lt;=total_number_payments,ROWS($A$18:A395)-1,NA())</f>
        <v>377</v>
      </c>
      <c r="B395" s="6">
        <f t="shared" si="21"/>
        <v>606.17616179534764</v>
      </c>
      <c r="C395" s="6">
        <f t="shared" si="22"/>
        <v>306.28616462007528</v>
      </c>
      <c r="D395" s="6">
        <f t="shared" si="23"/>
        <v>299.88999717527236</v>
      </c>
      <c r="E395" s="6">
        <f t="shared" si="24"/>
        <v>401687.5791725989</v>
      </c>
    </row>
    <row r="396" spans="1:5" x14ac:dyDescent="0.25">
      <c r="A396">
        <f>IF(ROWS($A$18:A396)-1&lt;=total_number_payments,ROWS($A$18:A396)-1,NA())</f>
        <v>378</v>
      </c>
      <c r="B396" s="6">
        <f t="shared" si="21"/>
        <v>606.17616179534764</v>
      </c>
      <c r="C396" s="6">
        <f t="shared" si="22"/>
        <v>306.05766954476252</v>
      </c>
      <c r="D396" s="6">
        <f t="shared" si="23"/>
        <v>300.11849225058512</v>
      </c>
      <c r="E396" s="6">
        <f t="shared" si="24"/>
        <v>401387.46068034833</v>
      </c>
    </row>
    <row r="397" spans="1:5" x14ac:dyDescent="0.25">
      <c r="A397">
        <f>IF(ROWS($A$18:A397)-1&lt;=total_number_payments,ROWS($A$18:A397)-1,NA())</f>
        <v>379</v>
      </c>
      <c r="B397" s="6">
        <f t="shared" si="21"/>
        <v>606.17616179534764</v>
      </c>
      <c r="C397" s="6">
        <f t="shared" si="22"/>
        <v>305.82900037228097</v>
      </c>
      <c r="D397" s="6">
        <f t="shared" si="23"/>
        <v>300.34716142306667</v>
      </c>
      <c r="E397" s="6">
        <f t="shared" si="24"/>
        <v>401087.11351892527</v>
      </c>
    </row>
    <row r="398" spans="1:5" x14ac:dyDescent="0.25">
      <c r="A398">
        <f>IF(ROWS($A$18:A398)-1&lt;=total_number_payments,ROWS($A$18:A398)-1,NA())</f>
        <v>380</v>
      </c>
      <c r="B398" s="6">
        <f t="shared" si="21"/>
        <v>606.17616179534764</v>
      </c>
      <c r="C398" s="6">
        <f t="shared" si="22"/>
        <v>305.60015696998096</v>
      </c>
      <c r="D398" s="6">
        <f t="shared" si="23"/>
        <v>300.57600482536668</v>
      </c>
      <c r="E398" s="6">
        <f t="shared" si="24"/>
        <v>400786.53751409991</v>
      </c>
    </row>
    <row r="399" spans="1:5" x14ac:dyDescent="0.25">
      <c r="A399">
        <f>IF(ROWS($A$18:A399)-1&lt;=total_number_payments,ROWS($A$18:A399)-1,NA())</f>
        <v>381</v>
      </c>
      <c r="B399" s="6">
        <f t="shared" si="21"/>
        <v>606.17616179534764</v>
      </c>
      <c r="C399" s="6">
        <f t="shared" si="22"/>
        <v>305.37113920511149</v>
      </c>
      <c r="D399" s="6">
        <f t="shared" si="23"/>
        <v>300.80502259023615</v>
      </c>
      <c r="E399" s="6">
        <f t="shared" si="24"/>
        <v>400485.7324915097</v>
      </c>
    </row>
    <row r="400" spans="1:5" x14ac:dyDescent="0.25">
      <c r="A400">
        <f>IF(ROWS($A$18:A400)-1&lt;=total_number_payments,ROWS($A$18:A400)-1,NA())</f>
        <v>382</v>
      </c>
      <c r="B400" s="6">
        <f t="shared" si="21"/>
        <v>606.17616179534764</v>
      </c>
      <c r="C400" s="6">
        <f t="shared" si="22"/>
        <v>305.14194694482069</v>
      </c>
      <c r="D400" s="6">
        <f t="shared" si="23"/>
        <v>301.03421485052695</v>
      </c>
      <c r="E400" s="6">
        <f t="shared" si="24"/>
        <v>400184.69827665918</v>
      </c>
    </row>
    <row r="401" spans="1:5" x14ac:dyDescent="0.25">
      <c r="A401">
        <f>IF(ROWS($A$18:A401)-1&lt;=total_number_payments,ROWS($A$18:A401)-1,NA())</f>
        <v>383</v>
      </c>
      <c r="B401" s="6">
        <f t="shared" si="21"/>
        <v>606.17616179534764</v>
      </c>
      <c r="C401" s="6">
        <f t="shared" si="22"/>
        <v>304.91258005615521</v>
      </c>
      <c r="D401" s="6">
        <f t="shared" si="23"/>
        <v>301.26358173919243</v>
      </c>
      <c r="E401" s="6">
        <f t="shared" si="24"/>
        <v>399883.43469491997</v>
      </c>
    </row>
    <row r="402" spans="1:5" x14ac:dyDescent="0.25">
      <c r="A402">
        <f>IF(ROWS($A$18:A402)-1&lt;=total_number_payments,ROWS($A$18:A402)-1,NA())</f>
        <v>384</v>
      </c>
      <c r="B402" s="6">
        <f t="shared" ref="B402:B465" si="25">IF(A402&lt;=total_number_payments,PMT,NA())</f>
        <v>606.17616179534764</v>
      </c>
      <c r="C402" s="6">
        <f t="shared" si="22"/>
        <v>304.68303840606052</v>
      </c>
      <c r="D402" s="6">
        <f t="shared" si="23"/>
        <v>301.49312338928712</v>
      </c>
      <c r="E402" s="6">
        <f t="shared" si="24"/>
        <v>399581.94157153065</v>
      </c>
    </row>
    <row r="403" spans="1:5" x14ac:dyDescent="0.25">
      <c r="A403">
        <f>IF(ROWS($A$18:A403)-1&lt;=total_number_payments,ROWS($A$18:A403)-1,NA())</f>
        <v>385</v>
      </c>
      <c r="B403" s="6">
        <f t="shared" si="25"/>
        <v>606.17616179534764</v>
      </c>
      <c r="C403" s="6">
        <f t="shared" si="22"/>
        <v>304.4533218613808</v>
      </c>
      <c r="D403" s="6">
        <f t="shared" si="23"/>
        <v>301.72283993396684</v>
      </c>
      <c r="E403" s="6">
        <f t="shared" si="24"/>
        <v>399280.21873159666</v>
      </c>
    </row>
    <row r="404" spans="1:5" x14ac:dyDescent="0.25">
      <c r="A404">
        <f>IF(ROWS($A$18:A404)-1&lt;=total_number_payments,ROWS($A$18:A404)-1,NA())</f>
        <v>386</v>
      </c>
      <c r="B404" s="6">
        <f t="shared" si="25"/>
        <v>606.17616179534764</v>
      </c>
      <c r="C404" s="6">
        <f t="shared" ref="C404:C467" si="26">IF(E403&gt;0.001,E403*epr,NA())</f>
        <v>304.22343028885859</v>
      </c>
      <c r="D404" s="6">
        <f t="shared" ref="D404:D467" si="27">B404-C404</f>
        <v>301.95273150648904</v>
      </c>
      <c r="E404" s="6">
        <f t="shared" ref="E404:E467" si="28">E403-D404</f>
        <v>398978.26600009017</v>
      </c>
    </row>
    <row r="405" spans="1:5" x14ac:dyDescent="0.25">
      <c r="A405">
        <f>IF(ROWS($A$18:A405)-1&lt;=total_number_payments,ROWS($A$18:A405)-1,NA())</f>
        <v>387</v>
      </c>
      <c r="B405" s="6">
        <f t="shared" si="25"/>
        <v>606.17616179534764</v>
      </c>
      <c r="C405" s="6">
        <f t="shared" si="26"/>
        <v>303.99336355513503</v>
      </c>
      <c r="D405" s="6">
        <f t="shared" si="27"/>
        <v>302.18279824021261</v>
      </c>
      <c r="E405" s="6">
        <f t="shared" si="28"/>
        <v>398676.08320184995</v>
      </c>
    </row>
    <row r="406" spans="1:5" x14ac:dyDescent="0.25">
      <c r="A406">
        <f>IF(ROWS($A$18:A406)-1&lt;=total_number_payments,ROWS($A$18:A406)-1,NA())</f>
        <v>388</v>
      </c>
      <c r="B406" s="6">
        <f t="shared" si="25"/>
        <v>606.17616179534764</v>
      </c>
      <c r="C406" s="6">
        <f t="shared" si="26"/>
        <v>303.76312152674967</v>
      </c>
      <c r="D406" s="6">
        <f t="shared" si="27"/>
        <v>302.41304026859797</v>
      </c>
      <c r="E406" s="6">
        <f t="shared" si="28"/>
        <v>398373.67016158137</v>
      </c>
    </row>
    <row r="407" spans="1:5" x14ac:dyDescent="0.25">
      <c r="A407">
        <f>IF(ROWS($A$18:A407)-1&lt;=total_number_payments,ROWS($A$18:A407)-1,NA())</f>
        <v>389</v>
      </c>
      <c r="B407" s="6">
        <f t="shared" si="25"/>
        <v>606.17616179534764</v>
      </c>
      <c r="C407" s="6">
        <f t="shared" si="26"/>
        <v>303.5327040701402</v>
      </c>
      <c r="D407" s="6">
        <f t="shared" si="27"/>
        <v>302.64345772520744</v>
      </c>
      <c r="E407" s="6">
        <f t="shared" si="28"/>
        <v>398071.02670385619</v>
      </c>
    </row>
    <row r="408" spans="1:5" x14ac:dyDescent="0.25">
      <c r="A408">
        <f>IF(ROWS($A$18:A408)-1&lt;=total_number_payments,ROWS($A$18:A408)-1,NA())</f>
        <v>390</v>
      </c>
      <c r="B408" s="6">
        <f t="shared" si="25"/>
        <v>606.17616179534764</v>
      </c>
      <c r="C408" s="6">
        <f t="shared" si="26"/>
        <v>303.30211105164278</v>
      </c>
      <c r="D408" s="6">
        <f t="shared" si="27"/>
        <v>302.87405074370486</v>
      </c>
      <c r="E408" s="6">
        <f t="shared" si="28"/>
        <v>397768.15265311248</v>
      </c>
    </row>
    <row r="409" spans="1:5" x14ac:dyDescent="0.25">
      <c r="A409">
        <f>IF(ROWS($A$18:A409)-1&lt;=total_number_payments,ROWS($A$18:A409)-1,NA())</f>
        <v>391</v>
      </c>
      <c r="B409" s="6">
        <f t="shared" si="25"/>
        <v>606.17616179534764</v>
      </c>
      <c r="C409" s="6">
        <f t="shared" si="26"/>
        <v>303.0713423374915</v>
      </c>
      <c r="D409" s="6">
        <f t="shared" si="27"/>
        <v>303.10481945785614</v>
      </c>
      <c r="E409" s="6">
        <f t="shared" si="28"/>
        <v>397465.04783365462</v>
      </c>
    </row>
    <row r="410" spans="1:5" x14ac:dyDescent="0.25">
      <c r="A410">
        <f>IF(ROWS($A$18:A410)-1&lt;=total_number_payments,ROWS($A$18:A410)-1,NA())</f>
        <v>392</v>
      </c>
      <c r="B410" s="6">
        <f t="shared" si="25"/>
        <v>606.17616179534764</v>
      </c>
      <c r="C410" s="6">
        <f t="shared" si="26"/>
        <v>302.84039779381868</v>
      </c>
      <c r="D410" s="6">
        <f t="shared" si="27"/>
        <v>303.33576400152896</v>
      </c>
      <c r="E410" s="6">
        <f t="shared" si="28"/>
        <v>397161.71206965309</v>
      </c>
    </row>
    <row r="411" spans="1:5" x14ac:dyDescent="0.25">
      <c r="A411">
        <f>IF(ROWS($A$18:A411)-1&lt;=total_number_payments,ROWS($A$18:A411)-1,NA())</f>
        <v>393</v>
      </c>
      <c r="B411" s="6">
        <f t="shared" si="25"/>
        <v>606.17616179534764</v>
      </c>
      <c r="C411" s="6">
        <f t="shared" si="26"/>
        <v>302.60927728665456</v>
      </c>
      <c r="D411" s="6">
        <f t="shared" si="27"/>
        <v>303.56688450869308</v>
      </c>
      <c r="E411" s="6">
        <f t="shared" si="28"/>
        <v>396858.14518514439</v>
      </c>
    </row>
    <row r="412" spans="1:5" x14ac:dyDescent="0.25">
      <c r="A412">
        <f>IF(ROWS($A$18:A412)-1&lt;=total_number_payments,ROWS($A$18:A412)-1,NA())</f>
        <v>394</v>
      </c>
      <c r="B412" s="6">
        <f t="shared" si="25"/>
        <v>606.17616179534764</v>
      </c>
      <c r="C412" s="6">
        <f t="shared" si="26"/>
        <v>302.3779806819274</v>
      </c>
      <c r="D412" s="6">
        <f t="shared" si="27"/>
        <v>303.79818111342024</v>
      </c>
      <c r="E412" s="6">
        <f t="shared" si="28"/>
        <v>396554.34700403095</v>
      </c>
    </row>
    <row r="413" spans="1:5" x14ac:dyDescent="0.25">
      <c r="A413">
        <f>IF(ROWS($A$18:A413)-1&lt;=total_number_payments,ROWS($A$18:A413)-1,NA())</f>
        <v>395</v>
      </c>
      <c r="B413" s="6">
        <f t="shared" si="25"/>
        <v>606.17616179534764</v>
      </c>
      <c r="C413" s="6">
        <f t="shared" si="26"/>
        <v>302.14650784546325</v>
      </c>
      <c r="D413" s="6">
        <f t="shared" si="27"/>
        <v>304.02965394988439</v>
      </c>
      <c r="E413" s="6">
        <f t="shared" si="28"/>
        <v>396250.31735008105</v>
      </c>
    </row>
    <row r="414" spans="1:5" x14ac:dyDescent="0.25">
      <c r="A414">
        <f>IF(ROWS($A$18:A414)-1&lt;=total_number_payments,ROWS($A$18:A414)-1,NA())</f>
        <v>396</v>
      </c>
      <c r="B414" s="6">
        <f t="shared" si="25"/>
        <v>606.17616179534764</v>
      </c>
      <c r="C414" s="6">
        <f t="shared" si="26"/>
        <v>301.91485864298585</v>
      </c>
      <c r="D414" s="6">
        <f t="shared" si="27"/>
        <v>304.26130315236179</v>
      </c>
      <c r="E414" s="6">
        <f t="shared" si="28"/>
        <v>395946.05604692869</v>
      </c>
    </row>
    <row r="415" spans="1:5" x14ac:dyDescent="0.25">
      <c r="A415">
        <f>IF(ROWS($A$18:A415)-1&lt;=total_number_payments,ROWS($A$18:A415)-1,NA())</f>
        <v>397</v>
      </c>
      <c r="B415" s="6">
        <f t="shared" si="25"/>
        <v>606.17616179534764</v>
      </c>
      <c r="C415" s="6">
        <f t="shared" si="26"/>
        <v>301.68303294011673</v>
      </c>
      <c r="D415" s="6">
        <f t="shared" si="27"/>
        <v>304.49312885523091</v>
      </c>
      <c r="E415" s="6">
        <f t="shared" si="28"/>
        <v>395641.56291807344</v>
      </c>
    </row>
    <row r="416" spans="1:5" x14ac:dyDescent="0.25">
      <c r="A416">
        <f>IF(ROWS($A$18:A416)-1&lt;=total_number_payments,ROWS($A$18:A416)-1,NA())</f>
        <v>398</v>
      </c>
      <c r="B416" s="6">
        <f t="shared" si="25"/>
        <v>606.17616179534764</v>
      </c>
      <c r="C416" s="6">
        <f t="shared" si="26"/>
        <v>301.45103060237511</v>
      </c>
      <c r="D416" s="6">
        <f t="shared" si="27"/>
        <v>304.72513119297253</v>
      </c>
      <c r="E416" s="6">
        <f t="shared" si="28"/>
        <v>395336.83778688044</v>
      </c>
    </row>
    <row r="417" spans="1:5" x14ac:dyDescent="0.25">
      <c r="A417">
        <f>IF(ROWS($A$18:A417)-1&lt;=total_number_payments,ROWS($A$18:A417)-1,NA())</f>
        <v>399</v>
      </c>
      <c r="B417" s="6">
        <f t="shared" si="25"/>
        <v>606.17616179534764</v>
      </c>
      <c r="C417" s="6">
        <f t="shared" si="26"/>
        <v>301.21885149517749</v>
      </c>
      <c r="D417" s="6">
        <f t="shared" si="27"/>
        <v>304.95731030017015</v>
      </c>
      <c r="E417" s="6">
        <f t="shared" si="28"/>
        <v>395031.88047658029</v>
      </c>
    </row>
    <row r="418" spans="1:5" x14ac:dyDescent="0.25">
      <c r="A418">
        <f>IF(ROWS($A$18:A418)-1&lt;=total_number_payments,ROWS($A$18:A418)-1,NA())</f>
        <v>400</v>
      </c>
      <c r="B418" s="6">
        <f t="shared" si="25"/>
        <v>606.17616179534764</v>
      </c>
      <c r="C418" s="6">
        <f t="shared" si="26"/>
        <v>300.98649548383815</v>
      </c>
      <c r="D418" s="6">
        <f t="shared" si="27"/>
        <v>305.18966631150948</v>
      </c>
      <c r="E418" s="6">
        <f t="shared" si="28"/>
        <v>394726.6908102688</v>
      </c>
    </row>
    <row r="419" spans="1:5" x14ac:dyDescent="0.25">
      <c r="A419">
        <f>IF(ROWS($A$18:A419)-1&lt;=total_number_payments,ROWS($A$18:A419)-1,NA())</f>
        <v>401</v>
      </c>
      <c r="B419" s="6">
        <f t="shared" si="25"/>
        <v>606.17616179534764</v>
      </c>
      <c r="C419" s="6">
        <f t="shared" si="26"/>
        <v>300.75396243356852</v>
      </c>
      <c r="D419" s="6">
        <f t="shared" si="27"/>
        <v>305.42219936177912</v>
      </c>
      <c r="E419" s="6">
        <f t="shared" si="28"/>
        <v>394421.26861090702</v>
      </c>
    </row>
    <row r="420" spans="1:5" x14ac:dyDescent="0.25">
      <c r="A420">
        <f>IF(ROWS($A$18:A420)-1&lt;=total_number_payments,ROWS($A$18:A420)-1,NA())</f>
        <v>402</v>
      </c>
      <c r="B420" s="6">
        <f t="shared" si="25"/>
        <v>606.17616179534764</v>
      </c>
      <c r="C420" s="6">
        <f t="shared" si="26"/>
        <v>300.52125220947732</v>
      </c>
      <c r="D420" s="6">
        <f t="shared" si="27"/>
        <v>305.65490958587031</v>
      </c>
      <c r="E420" s="6">
        <f t="shared" si="28"/>
        <v>394115.61370132113</v>
      </c>
    </row>
    <row r="421" spans="1:5" x14ac:dyDescent="0.25">
      <c r="A421">
        <f>IF(ROWS($A$18:A421)-1&lt;=total_number_payments,ROWS($A$18:A421)-1,NA())</f>
        <v>403</v>
      </c>
      <c r="B421" s="6">
        <f t="shared" si="25"/>
        <v>606.17616179534764</v>
      </c>
      <c r="C421" s="6">
        <f t="shared" si="26"/>
        <v>300.28836467657061</v>
      </c>
      <c r="D421" s="6">
        <f t="shared" si="27"/>
        <v>305.88779711877703</v>
      </c>
      <c r="E421" s="6">
        <f t="shared" si="28"/>
        <v>393809.72590420232</v>
      </c>
    </row>
    <row r="422" spans="1:5" x14ac:dyDescent="0.25">
      <c r="A422">
        <f>IF(ROWS($A$18:A422)-1&lt;=total_number_payments,ROWS($A$18:A422)-1,NA())</f>
        <v>404</v>
      </c>
      <c r="B422" s="6">
        <f t="shared" si="25"/>
        <v>606.17616179534764</v>
      </c>
      <c r="C422" s="6">
        <f t="shared" si="26"/>
        <v>300.05529969975157</v>
      </c>
      <c r="D422" s="6">
        <f t="shared" si="27"/>
        <v>306.12086209559607</v>
      </c>
      <c r="E422" s="6">
        <f t="shared" si="28"/>
        <v>393503.6050421067</v>
      </c>
    </row>
    <row r="423" spans="1:5" x14ac:dyDescent="0.25">
      <c r="A423">
        <f>IF(ROWS($A$18:A423)-1&lt;=total_number_payments,ROWS($A$18:A423)-1,NA())</f>
        <v>405</v>
      </c>
      <c r="B423" s="6">
        <f t="shared" si="25"/>
        <v>606.17616179534764</v>
      </c>
      <c r="C423" s="6">
        <f t="shared" si="26"/>
        <v>299.82205714382042</v>
      </c>
      <c r="D423" s="6">
        <f t="shared" si="27"/>
        <v>306.35410465152722</v>
      </c>
      <c r="E423" s="6">
        <f t="shared" si="28"/>
        <v>393197.25093745516</v>
      </c>
    </row>
    <row r="424" spans="1:5" x14ac:dyDescent="0.25">
      <c r="A424">
        <f>IF(ROWS($A$18:A424)-1&lt;=total_number_payments,ROWS($A$18:A424)-1,NA())</f>
        <v>406</v>
      </c>
      <c r="B424" s="6">
        <f t="shared" si="25"/>
        <v>606.17616179534764</v>
      </c>
      <c r="C424" s="6">
        <f t="shared" si="26"/>
        <v>299.58863687347434</v>
      </c>
      <c r="D424" s="6">
        <f t="shared" si="27"/>
        <v>306.5875249218733</v>
      </c>
      <c r="E424" s="6">
        <f t="shared" si="28"/>
        <v>392890.66341253329</v>
      </c>
    </row>
    <row r="425" spans="1:5" x14ac:dyDescent="0.25">
      <c r="A425">
        <f>IF(ROWS($A$18:A425)-1&lt;=total_number_payments,ROWS($A$18:A425)-1,NA())</f>
        <v>407</v>
      </c>
      <c r="B425" s="6">
        <f t="shared" si="25"/>
        <v>606.17616179534764</v>
      </c>
      <c r="C425" s="6">
        <f t="shared" si="26"/>
        <v>299.3550387533075</v>
      </c>
      <c r="D425" s="6">
        <f t="shared" si="27"/>
        <v>306.82112304204014</v>
      </c>
      <c r="E425" s="6">
        <f t="shared" si="28"/>
        <v>392583.84228949127</v>
      </c>
    </row>
    <row r="426" spans="1:5" x14ac:dyDescent="0.25">
      <c r="A426">
        <f>IF(ROWS($A$18:A426)-1&lt;=total_number_payments,ROWS($A$18:A426)-1,NA())</f>
        <v>408</v>
      </c>
      <c r="B426" s="6">
        <f t="shared" si="25"/>
        <v>606.17616179534764</v>
      </c>
      <c r="C426" s="6">
        <f t="shared" si="26"/>
        <v>299.12126264781085</v>
      </c>
      <c r="D426" s="6">
        <f t="shared" si="27"/>
        <v>307.05489914753679</v>
      </c>
      <c r="E426" s="6">
        <f t="shared" si="28"/>
        <v>392276.78739034373</v>
      </c>
    </row>
    <row r="427" spans="1:5" x14ac:dyDescent="0.25">
      <c r="A427">
        <f>IF(ROWS($A$18:A427)-1&lt;=total_number_payments,ROWS($A$18:A427)-1,NA())</f>
        <v>409</v>
      </c>
      <c r="B427" s="6">
        <f t="shared" si="25"/>
        <v>606.17616179534764</v>
      </c>
      <c r="C427" s="6">
        <f t="shared" si="26"/>
        <v>298.88730842137204</v>
      </c>
      <c r="D427" s="6">
        <f t="shared" si="27"/>
        <v>307.2888533739756</v>
      </c>
      <c r="E427" s="6">
        <f t="shared" si="28"/>
        <v>391969.49853696977</v>
      </c>
    </row>
    <row r="428" spans="1:5" x14ac:dyDescent="0.25">
      <c r="A428">
        <f>IF(ROWS($A$18:A428)-1&lt;=total_number_payments,ROWS($A$18:A428)-1,NA())</f>
        <v>410</v>
      </c>
      <c r="B428" s="6">
        <f t="shared" si="25"/>
        <v>606.17616179534764</v>
      </c>
      <c r="C428" s="6">
        <f t="shared" si="26"/>
        <v>298.65317593827552</v>
      </c>
      <c r="D428" s="6">
        <f t="shared" si="27"/>
        <v>307.52298585707211</v>
      </c>
      <c r="E428" s="6">
        <f t="shared" si="28"/>
        <v>391661.97555111267</v>
      </c>
    </row>
    <row r="429" spans="1:5" x14ac:dyDescent="0.25">
      <c r="A429">
        <f>IF(ROWS($A$18:A429)-1&lt;=total_number_payments,ROWS($A$18:A429)-1,NA())</f>
        <v>411</v>
      </c>
      <c r="B429" s="6">
        <f t="shared" si="25"/>
        <v>606.17616179534764</v>
      </c>
      <c r="C429" s="6">
        <f t="shared" si="26"/>
        <v>298.4188650627022</v>
      </c>
      <c r="D429" s="6">
        <f t="shared" si="27"/>
        <v>307.75729673264544</v>
      </c>
      <c r="E429" s="6">
        <f t="shared" si="28"/>
        <v>391354.21825438004</v>
      </c>
    </row>
    <row r="430" spans="1:5" x14ac:dyDescent="0.25">
      <c r="A430">
        <f>IF(ROWS($A$18:A430)-1&lt;=total_number_payments,ROWS($A$18:A430)-1,NA())</f>
        <v>412</v>
      </c>
      <c r="B430" s="6">
        <f t="shared" si="25"/>
        <v>606.17616179534764</v>
      </c>
      <c r="C430" s="6">
        <f t="shared" si="26"/>
        <v>298.18437565872955</v>
      </c>
      <c r="D430" s="6">
        <f t="shared" si="27"/>
        <v>307.99178613661809</v>
      </c>
      <c r="E430" s="6">
        <f t="shared" si="28"/>
        <v>391046.2264682434</v>
      </c>
    </row>
    <row r="431" spans="1:5" x14ac:dyDescent="0.25">
      <c r="A431">
        <f>IF(ROWS($A$18:A431)-1&lt;=total_number_payments,ROWS($A$18:A431)-1,NA())</f>
        <v>413</v>
      </c>
      <c r="B431" s="6">
        <f t="shared" si="25"/>
        <v>606.17616179534764</v>
      </c>
      <c r="C431" s="6">
        <f t="shared" si="26"/>
        <v>297.94970759033157</v>
      </c>
      <c r="D431" s="6">
        <f t="shared" si="27"/>
        <v>308.22645420501607</v>
      </c>
      <c r="E431" s="6">
        <f t="shared" si="28"/>
        <v>390738.00001403841</v>
      </c>
    </row>
    <row r="432" spans="1:5" x14ac:dyDescent="0.25">
      <c r="A432">
        <f>IF(ROWS($A$18:A432)-1&lt;=total_number_payments,ROWS($A$18:A432)-1,NA())</f>
        <v>414</v>
      </c>
      <c r="B432" s="6">
        <f t="shared" si="25"/>
        <v>606.17616179534764</v>
      </c>
      <c r="C432" s="6">
        <f t="shared" si="26"/>
        <v>297.7148607213785</v>
      </c>
      <c r="D432" s="6">
        <f t="shared" si="27"/>
        <v>308.46130107396914</v>
      </c>
      <c r="E432" s="6">
        <f t="shared" si="28"/>
        <v>390429.53871296445</v>
      </c>
    </row>
    <row r="433" spans="1:5" x14ac:dyDescent="0.25">
      <c r="A433">
        <f>IF(ROWS($A$18:A433)-1&lt;=total_number_payments,ROWS($A$18:A433)-1,NA())</f>
        <v>415</v>
      </c>
      <c r="B433" s="6">
        <f t="shared" si="25"/>
        <v>606.17616179534764</v>
      </c>
      <c r="C433" s="6">
        <f t="shared" si="26"/>
        <v>297.47983491563684</v>
      </c>
      <c r="D433" s="6">
        <f t="shared" si="27"/>
        <v>308.6963268797108</v>
      </c>
      <c r="E433" s="6">
        <f t="shared" si="28"/>
        <v>390120.84238608473</v>
      </c>
    </row>
    <row r="434" spans="1:5" x14ac:dyDescent="0.25">
      <c r="A434">
        <f>IF(ROWS($A$18:A434)-1&lt;=total_number_payments,ROWS($A$18:A434)-1,NA())</f>
        <v>416</v>
      </c>
      <c r="B434" s="6">
        <f t="shared" si="25"/>
        <v>606.17616179534764</v>
      </c>
      <c r="C434" s="6">
        <f t="shared" si="26"/>
        <v>297.24463003676942</v>
      </c>
      <c r="D434" s="6">
        <f t="shared" si="27"/>
        <v>308.93153175857822</v>
      </c>
      <c r="E434" s="6">
        <f t="shared" si="28"/>
        <v>389811.91085432615</v>
      </c>
    </row>
    <row r="435" spans="1:5" x14ac:dyDescent="0.25">
      <c r="A435">
        <f>IF(ROWS($A$18:A435)-1&lt;=total_number_payments,ROWS($A$18:A435)-1,NA())</f>
        <v>417</v>
      </c>
      <c r="B435" s="6">
        <f t="shared" si="25"/>
        <v>606.17616179534764</v>
      </c>
      <c r="C435" s="6">
        <f t="shared" si="26"/>
        <v>297.00924594833515</v>
      </c>
      <c r="D435" s="6">
        <f t="shared" si="27"/>
        <v>309.16691584701249</v>
      </c>
      <c r="E435" s="6">
        <f t="shared" si="28"/>
        <v>389502.74393847917</v>
      </c>
    </row>
    <row r="436" spans="1:5" x14ac:dyDescent="0.25">
      <c r="A436">
        <f>IF(ROWS($A$18:A436)-1&lt;=total_number_payments,ROWS($A$18:A436)-1,NA())</f>
        <v>418</v>
      </c>
      <c r="B436" s="6">
        <f t="shared" si="25"/>
        <v>606.17616179534764</v>
      </c>
      <c r="C436" s="6">
        <f t="shared" si="26"/>
        <v>296.77368251378886</v>
      </c>
      <c r="D436" s="6">
        <f t="shared" si="27"/>
        <v>309.40247928155878</v>
      </c>
      <c r="E436" s="6">
        <f t="shared" si="28"/>
        <v>389193.34145919763</v>
      </c>
    </row>
    <row r="437" spans="1:5" x14ac:dyDescent="0.25">
      <c r="A437">
        <f>IF(ROWS($A$18:A437)-1&lt;=total_number_payments,ROWS($A$18:A437)-1,NA())</f>
        <v>419</v>
      </c>
      <c r="B437" s="6">
        <f t="shared" si="25"/>
        <v>606.17616179534764</v>
      </c>
      <c r="C437" s="6">
        <f t="shared" si="26"/>
        <v>296.53793959648152</v>
      </c>
      <c r="D437" s="6">
        <f t="shared" si="27"/>
        <v>309.63822219886612</v>
      </c>
      <c r="E437" s="6">
        <f t="shared" si="28"/>
        <v>388883.70323699876</v>
      </c>
    </row>
    <row r="438" spans="1:5" x14ac:dyDescent="0.25">
      <c r="A438">
        <f>IF(ROWS($A$18:A438)-1&lt;=total_number_payments,ROWS($A$18:A438)-1,NA())</f>
        <v>420</v>
      </c>
      <c r="B438" s="6">
        <f t="shared" si="25"/>
        <v>606.17616179534764</v>
      </c>
      <c r="C438" s="6">
        <f t="shared" si="26"/>
        <v>296.30201705965982</v>
      </c>
      <c r="D438" s="6">
        <f t="shared" si="27"/>
        <v>309.87414473568782</v>
      </c>
      <c r="E438" s="6">
        <f t="shared" si="28"/>
        <v>388573.82909226307</v>
      </c>
    </row>
    <row r="439" spans="1:5" x14ac:dyDescent="0.25">
      <c r="A439">
        <f>IF(ROWS($A$18:A439)-1&lt;=total_number_payments,ROWS($A$18:A439)-1,NA())</f>
        <v>421</v>
      </c>
      <c r="B439" s="6">
        <f t="shared" si="25"/>
        <v>606.17616179534764</v>
      </c>
      <c r="C439" s="6">
        <f t="shared" si="26"/>
        <v>296.06591476646634</v>
      </c>
      <c r="D439" s="6">
        <f t="shared" si="27"/>
        <v>310.1102470288813</v>
      </c>
      <c r="E439" s="6">
        <f t="shared" si="28"/>
        <v>388263.71884523419</v>
      </c>
    </row>
    <row r="440" spans="1:5" x14ac:dyDescent="0.25">
      <c r="A440">
        <f>IF(ROWS($A$18:A440)-1&lt;=total_number_payments,ROWS($A$18:A440)-1,NA())</f>
        <v>422</v>
      </c>
      <c r="B440" s="6">
        <f t="shared" si="25"/>
        <v>606.17616179534764</v>
      </c>
      <c r="C440" s="6">
        <f t="shared" si="26"/>
        <v>295.82963257993941</v>
      </c>
      <c r="D440" s="6">
        <f t="shared" si="27"/>
        <v>310.34652921540822</v>
      </c>
      <c r="E440" s="6">
        <f t="shared" si="28"/>
        <v>387953.37231601879</v>
      </c>
    </row>
    <row r="441" spans="1:5" x14ac:dyDescent="0.25">
      <c r="A441">
        <f>IF(ROWS($A$18:A441)-1&lt;=total_number_payments,ROWS($A$18:A441)-1,NA())</f>
        <v>423</v>
      </c>
      <c r="B441" s="6">
        <f t="shared" si="25"/>
        <v>606.17616179534764</v>
      </c>
      <c r="C441" s="6">
        <f t="shared" si="26"/>
        <v>295.59317036301297</v>
      </c>
      <c r="D441" s="6">
        <f t="shared" si="27"/>
        <v>310.58299143233467</v>
      </c>
      <c r="E441" s="6">
        <f t="shared" si="28"/>
        <v>387642.78932458645</v>
      </c>
    </row>
    <row r="442" spans="1:5" x14ac:dyDescent="0.25">
      <c r="A442">
        <f>IF(ROWS($A$18:A442)-1&lt;=total_number_payments,ROWS($A$18:A442)-1,NA())</f>
        <v>424</v>
      </c>
      <c r="B442" s="6">
        <f t="shared" si="25"/>
        <v>606.17616179534764</v>
      </c>
      <c r="C442" s="6">
        <f t="shared" si="26"/>
        <v>295.35652797851651</v>
      </c>
      <c r="D442" s="6">
        <f t="shared" si="27"/>
        <v>310.81963381683113</v>
      </c>
      <c r="E442" s="6">
        <f t="shared" si="28"/>
        <v>387331.96969076962</v>
      </c>
    </row>
    <row r="443" spans="1:5" x14ac:dyDescent="0.25">
      <c r="A443">
        <f>IF(ROWS($A$18:A443)-1&lt;=total_number_payments,ROWS($A$18:A443)-1,NA())</f>
        <v>425</v>
      </c>
      <c r="B443" s="6">
        <f t="shared" si="25"/>
        <v>606.17616179534764</v>
      </c>
      <c r="C443" s="6">
        <f t="shared" si="26"/>
        <v>295.11970528917499</v>
      </c>
      <c r="D443" s="6">
        <f t="shared" si="27"/>
        <v>311.05645650617265</v>
      </c>
      <c r="E443" s="6">
        <f t="shared" si="28"/>
        <v>387020.91323426343</v>
      </c>
    </row>
    <row r="444" spans="1:5" x14ac:dyDescent="0.25">
      <c r="A444">
        <f>IF(ROWS($A$18:A444)-1&lt;=total_number_payments,ROWS($A$18:A444)-1,NA())</f>
        <v>426</v>
      </c>
      <c r="B444" s="6">
        <f t="shared" si="25"/>
        <v>606.17616179534764</v>
      </c>
      <c r="C444" s="6">
        <f t="shared" si="26"/>
        <v>294.88270215760883</v>
      </c>
      <c r="D444" s="6">
        <f t="shared" si="27"/>
        <v>311.29345963773881</v>
      </c>
      <c r="E444" s="6">
        <f t="shared" si="28"/>
        <v>386709.61977462569</v>
      </c>
    </row>
    <row r="445" spans="1:5" x14ac:dyDescent="0.25">
      <c r="A445">
        <f>IF(ROWS($A$18:A445)-1&lt;=total_number_payments,ROWS($A$18:A445)-1,NA())</f>
        <v>427</v>
      </c>
      <c r="B445" s="6">
        <f t="shared" si="25"/>
        <v>606.17616179534764</v>
      </c>
      <c r="C445" s="6">
        <f t="shared" si="26"/>
        <v>294.64551844633377</v>
      </c>
      <c r="D445" s="6">
        <f t="shared" si="27"/>
        <v>311.53064334901387</v>
      </c>
      <c r="E445" s="6">
        <f t="shared" si="28"/>
        <v>386398.08913127671</v>
      </c>
    </row>
    <row r="446" spans="1:5" x14ac:dyDescent="0.25">
      <c r="A446">
        <f>IF(ROWS($A$18:A446)-1&lt;=total_number_payments,ROWS($A$18:A446)-1,NA())</f>
        <v>428</v>
      </c>
      <c r="B446" s="6">
        <f t="shared" si="25"/>
        <v>606.17616179534764</v>
      </c>
      <c r="C446" s="6">
        <f t="shared" si="26"/>
        <v>294.40815401776075</v>
      </c>
      <c r="D446" s="6">
        <f t="shared" si="27"/>
        <v>311.76800777758689</v>
      </c>
      <c r="E446" s="6">
        <f t="shared" si="28"/>
        <v>386086.32112349913</v>
      </c>
    </row>
    <row r="447" spans="1:5" x14ac:dyDescent="0.25">
      <c r="A447">
        <f>IF(ROWS($A$18:A447)-1&lt;=total_number_payments,ROWS($A$18:A447)-1,NA())</f>
        <v>429</v>
      </c>
      <c r="B447" s="6">
        <f t="shared" si="25"/>
        <v>606.17616179534764</v>
      </c>
      <c r="C447" s="6">
        <f t="shared" si="26"/>
        <v>294.17060873419598</v>
      </c>
      <c r="D447" s="6">
        <f t="shared" si="27"/>
        <v>312.00555306115166</v>
      </c>
      <c r="E447" s="6">
        <f t="shared" si="28"/>
        <v>385774.31557043799</v>
      </c>
    </row>
    <row r="448" spans="1:5" x14ac:dyDescent="0.25">
      <c r="A448">
        <f>IF(ROWS($A$18:A448)-1&lt;=total_number_payments,ROWS($A$18:A448)-1,NA())</f>
        <v>430</v>
      </c>
      <c r="B448" s="6">
        <f t="shared" si="25"/>
        <v>606.17616179534764</v>
      </c>
      <c r="C448" s="6">
        <f t="shared" si="26"/>
        <v>293.93288245784055</v>
      </c>
      <c r="D448" s="6">
        <f t="shared" si="27"/>
        <v>312.24327933750709</v>
      </c>
      <c r="E448" s="6">
        <f t="shared" si="28"/>
        <v>385462.07229110046</v>
      </c>
    </row>
    <row r="449" spans="1:5" x14ac:dyDescent="0.25">
      <c r="A449">
        <f>IF(ROWS($A$18:A449)-1&lt;=total_number_payments,ROWS($A$18:A449)-1,NA())</f>
        <v>431</v>
      </c>
      <c r="B449" s="6">
        <f t="shared" si="25"/>
        <v>606.17616179534764</v>
      </c>
      <c r="C449" s="6">
        <f t="shared" si="26"/>
        <v>293.69497505079079</v>
      </c>
      <c r="D449" s="6">
        <f t="shared" si="27"/>
        <v>312.48118674455685</v>
      </c>
      <c r="E449" s="6">
        <f t="shared" si="28"/>
        <v>385149.59110435587</v>
      </c>
    </row>
    <row r="450" spans="1:5" x14ac:dyDescent="0.25">
      <c r="A450">
        <f>IF(ROWS($A$18:A450)-1&lt;=total_number_payments,ROWS($A$18:A450)-1,NA())</f>
        <v>432</v>
      </c>
      <c r="B450" s="6">
        <f t="shared" si="25"/>
        <v>606.17616179534764</v>
      </c>
      <c r="C450" s="6">
        <f t="shared" si="26"/>
        <v>293.45688637503775</v>
      </c>
      <c r="D450" s="6">
        <f t="shared" si="27"/>
        <v>312.71927542030988</v>
      </c>
      <c r="E450" s="6">
        <f t="shared" si="28"/>
        <v>384836.87182893557</v>
      </c>
    </row>
    <row r="451" spans="1:5" x14ac:dyDescent="0.25">
      <c r="A451">
        <f>IF(ROWS($A$18:A451)-1&lt;=total_number_payments,ROWS($A$18:A451)-1,NA())</f>
        <v>433</v>
      </c>
      <c r="B451" s="6">
        <f t="shared" si="25"/>
        <v>606.17616179534764</v>
      </c>
      <c r="C451" s="6">
        <f t="shared" si="26"/>
        <v>293.21861629246763</v>
      </c>
      <c r="D451" s="6">
        <f t="shared" si="27"/>
        <v>312.95754550288001</v>
      </c>
      <c r="E451" s="6">
        <f t="shared" si="28"/>
        <v>384523.91428343271</v>
      </c>
    </row>
    <row r="452" spans="1:5" x14ac:dyDescent="0.25">
      <c r="A452">
        <f>IF(ROWS($A$18:A452)-1&lt;=total_number_payments,ROWS($A$18:A452)-1,NA())</f>
        <v>434</v>
      </c>
      <c r="B452" s="6">
        <f t="shared" si="25"/>
        <v>606.17616179534764</v>
      </c>
      <c r="C452" s="6">
        <f t="shared" si="26"/>
        <v>292.98016466486104</v>
      </c>
      <c r="D452" s="6">
        <f t="shared" si="27"/>
        <v>313.1959971304866</v>
      </c>
      <c r="E452" s="6">
        <f t="shared" si="28"/>
        <v>384210.71828630223</v>
      </c>
    </row>
    <row r="453" spans="1:5" x14ac:dyDescent="0.25">
      <c r="A453">
        <f>IF(ROWS($A$18:A453)-1&lt;=total_number_payments,ROWS($A$18:A453)-1,NA())</f>
        <v>435</v>
      </c>
      <c r="B453" s="6">
        <f t="shared" si="25"/>
        <v>606.17616179534764</v>
      </c>
      <c r="C453" s="6">
        <f t="shared" si="26"/>
        <v>292.74153135389349</v>
      </c>
      <c r="D453" s="6">
        <f t="shared" si="27"/>
        <v>313.43463044145415</v>
      </c>
      <c r="E453" s="6">
        <f t="shared" si="28"/>
        <v>383897.28365586075</v>
      </c>
    </row>
    <row r="454" spans="1:5" x14ac:dyDescent="0.25">
      <c r="A454">
        <f>IF(ROWS($A$18:A454)-1&lt;=total_number_payments,ROWS($A$18:A454)-1,NA())</f>
        <v>436</v>
      </c>
      <c r="B454" s="6">
        <f t="shared" si="25"/>
        <v>606.17616179534764</v>
      </c>
      <c r="C454" s="6">
        <f t="shared" si="26"/>
        <v>292.50271622113496</v>
      </c>
      <c r="D454" s="6">
        <f t="shared" si="27"/>
        <v>313.67344557421268</v>
      </c>
      <c r="E454" s="6">
        <f t="shared" si="28"/>
        <v>383583.61021028651</v>
      </c>
    </row>
    <row r="455" spans="1:5" x14ac:dyDescent="0.25">
      <c r="A455">
        <f>IF(ROWS($A$18:A455)-1&lt;=total_number_payments,ROWS($A$18:A455)-1,NA())</f>
        <v>437</v>
      </c>
      <c r="B455" s="6">
        <f t="shared" si="25"/>
        <v>606.17616179534764</v>
      </c>
      <c r="C455" s="6">
        <f t="shared" si="26"/>
        <v>292.26371912805018</v>
      </c>
      <c r="D455" s="6">
        <f t="shared" si="27"/>
        <v>313.91244266729746</v>
      </c>
      <c r="E455" s="6">
        <f t="shared" si="28"/>
        <v>383269.69776761922</v>
      </c>
    </row>
    <row r="456" spans="1:5" x14ac:dyDescent="0.25">
      <c r="A456">
        <f>IF(ROWS($A$18:A456)-1&lt;=total_number_payments,ROWS($A$18:A456)-1,NA())</f>
        <v>438</v>
      </c>
      <c r="B456" s="6">
        <f t="shared" si="25"/>
        <v>606.17616179534764</v>
      </c>
      <c r="C456" s="6">
        <f t="shared" si="26"/>
        <v>292.02453993599806</v>
      </c>
      <c r="D456" s="6">
        <f t="shared" si="27"/>
        <v>314.15162185934958</v>
      </c>
      <c r="E456" s="6">
        <f t="shared" si="28"/>
        <v>382955.54614575987</v>
      </c>
    </row>
    <row r="457" spans="1:5" x14ac:dyDescent="0.25">
      <c r="A457">
        <f>IF(ROWS($A$18:A457)-1&lt;=total_number_payments,ROWS($A$18:A457)-1,NA())</f>
        <v>439</v>
      </c>
      <c r="B457" s="6">
        <f t="shared" si="25"/>
        <v>606.17616179534764</v>
      </c>
      <c r="C457" s="6">
        <f t="shared" si="26"/>
        <v>291.78517850623211</v>
      </c>
      <c r="D457" s="6">
        <f t="shared" si="27"/>
        <v>314.39098328911552</v>
      </c>
      <c r="E457" s="6">
        <f t="shared" si="28"/>
        <v>382641.15516247076</v>
      </c>
    </row>
    <row r="458" spans="1:5" x14ac:dyDescent="0.25">
      <c r="A458">
        <f>IF(ROWS($A$18:A458)-1&lt;=total_number_payments,ROWS($A$18:A458)-1,NA())</f>
        <v>440</v>
      </c>
      <c r="B458" s="6">
        <f t="shared" si="25"/>
        <v>606.17616179534764</v>
      </c>
      <c r="C458" s="6">
        <f t="shared" si="26"/>
        <v>291.54563469990001</v>
      </c>
      <c r="D458" s="6">
        <f t="shared" si="27"/>
        <v>314.63052709544763</v>
      </c>
      <c r="E458" s="6">
        <f t="shared" si="28"/>
        <v>382326.5246353753</v>
      </c>
    </row>
    <row r="459" spans="1:5" x14ac:dyDescent="0.25">
      <c r="A459">
        <f>IF(ROWS($A$18:A459)-1&lt;=total_number_payments,ROWS($A$18:A459)-1,NA())</f>
        <v>441</v>
      </c>
      <c r="B459" s="6">
        <f t="shared" si="25"/>
        <v>606.17616179534764</v>
      </c>
      <c r="C459" s="6">
        <f t="shared" si="26"/>
        <v>291.30590837804351</v>
      </c>
      <c r="D459" s="6">
        <f t="shared" si="27"/>
        <v>314.87025341730413</v>
      </c>
      <c r="E459" s="6">
        <f t="shared" si="28"/>
        <v>382011.65438195801</v>
      </c>
    </row>
    <row r="460" spans="1:5" x14ac:dyDescent="0.25">
      <c r="A460">
        <f>IF(ROWS($A$18:A460)-1&lt;=total_number_payments,ROWS($A$18:A460)-1,NA())</f>
        <v>442</v>
      </c>
      <c r="B460" s="6">
        <f t="shared" si="25"/>
        <v>606.17616179534764</v>
      </c>
      <c r="C460" s="6">
        <f t="shared" si="26"/>
        <v>291.06599940159879</v>
      </c>
      <c r="D460" s="6">
        <f t="shared" si="27"/>
        <v>315.11016239374885</v>
      </c>
      <c r="E460" s="6">
        <f t="shared" si="28"/>
        <v>381696.54421956424</v>
      </c>
    </row>
    <row r="461" spans="1:5" x14ac:dyDescent="0.25">
      <c r="A461">
        <f>IF(ROWS($A$18:A461)-1&lt;=total_number_payments,ROWS($A$18:A461)-1,NA())</f>
        <v>443</v>
      </c>
      <c r="B461" s="6">
        <f t="shared" si="25"/>
        <v>606.17616179534764</v>
      </c>
      <c r="C461" s="6">
        <f t="shared" si="26"/>
        <v>290.82590763139575</v>
      </c>
      <c r="D461" s="6">
        <f t="shared" si="27"/>
        <v>315.35025416395189</v>
      </c>
      <c r="E461" s="6">
        <f t="shared" si="28"/>
        <v>381381.19396540028</v>
      </c>
    </row>
    <row r="462" spans="1:5" x14ac:dyDescent="0.25">
      <c r="A462">
        <f>IF(ROWS($A$18:A462)-1&lt;=total_number_payments,ROWS($A$18:A462)-1,NA())</f>
        <v>444</v>
      </c>
      <c r="B462" s="6">
        <f t="shared" si="25"/>
        <v>606.17616179534764</v>
      </c>
      <c r="C462" s="6">
        <f t="shared" si="26"/>
        <v>290.58563292815853</v>
      </c>
      <c r="D462" s="6">
        <f t="shared" si="27"/>
        <v>315.59052886718911</v>
      </c>
      <c r="E462" s="6">
        <f t="shared" si="28"/>
        <v>381065.60343653307</v>
      </c>
    </row>
    <row r="463" spans="1:5" x14ac:dyDescent="0.25">
      <c r="A463">
        <f>IF(ROWS($A$18:A463)-1&lt;=total_number_payments,ROWS($A$18:A463)-1,NA())</f>
        <v>445</v>
      </c>
      <c r="B463" s="6">
        <f t="shared" si="25"/>
        <v>606.17616179534764</v>
      </c>
      <c r="C463" s="6">
        <f t="shared" si="26"/>
        <v>290.34517515250502</v>
      </c>
      <c r="D463" s="6">
        <f t="shared" si="27"/>
        <v>315.83098664284262</v>
      </c>
      <c r="E463" s="6">
        <f t="shared" si="28"/>
        <v>380749.77244989021</v>
      </c>
    </row>
    <row r="464" spans="1:5" x14ac:dyDescent="0.25">
      <c r="A464">
        <f>IF(ROWS($A$18:A464)-1&lt;=total_number_payments,ROWS($A$18:A464)-1,NA())</f>
        <v>446</v>
      </c>
      <c r="B464" s="6">
        <f t="shared" si="25"/>
        <v>606.17616179534764</v>
      </c>
      <c r="C464" s="6">
        <f t="shared" si="26"/>
        <v>290.10453416494687</v>
      </c>
      <c r="D464" s="6">
        <f t="shared" si="27"/>
        <v>316.07162763040077</v>
      </c>
      <c r="E464" s="6">
        <f t="shared" si="28"/>
        <v>380433.70082225982</v>
      </c>
    </row>
    <row r="465" spans="1:5" x14ac:dyDescent="0.25">
      <c r="A465">
        <f>IF(ROWS($A$18:A465)-1&lt;=total_number_payments,ROWS($A$18:A465)-1,NA())</f>
        <v>447</v>
      </c>
      <c r="B465" s="6">
        <f t="shared" si="25"/>
        <v>606.17616179534764</v>
      </c>
      <c r="C465" s="6">
        <f t="shared" si="26"/>
        <v>289.86370982588954</v>
      </c>
      <c r="D465" s="6">
        <f t="shared" si="27"/>
        <v>316.3124519694581</v>
      </c>
      <c r="E465" s="6">
        <f t="shared" si="28"/>
        <v>380117.38837029034</v>
      </c>
    </row>
    <row r="466" spans="1:5" x14ac:dyDescent="0.25">
      <c r="A466">
        <f>IF(ROWS($A$18:A466)-1&lt;=total_number_payments,ROWS($A$18:A466)-1,NA())</f>
        <v>448</v>
      </c>
      <c r="B466" s="6">
        <f t="shared" ref="B466:B529" si="29">IF(A466&lt;=total_number_payments,PMT,NA())</f>
        <v>606.17616179534764</v>
      </c>
      <c r="C466" s="6">
        <f t="shared" si="26"/>
        <v>289.62270199563204</v>
      </c>
      <c r="D466" s="6">
        <f t="shared" si="27"/>
        <v>316.5534597997156</v>
      </c>
      <c r="E466" s="6">
        <f t="shared" si="28"/>
        <v>379800.83491049061</v>
      </c>
    </row>
    <row r="467" spans="1:5" x14ac:dyDescent="0.25">
      <c r="A467">
        <f>IF(ROWS($A$18:A467)-1&lt;=total_number_payments,ROWS($A$18:A467)-1,NA())</f>
        <v>449</v>
      </c>
      <c r="B467" s="6">
        <f t="shared" si="29"/>
        <v>606.17616179534764</v>
      </c>
      <c r="C467" s="6">
        <f t="shared" si="26"/>
        <v>289.38151053436707</v>
      </c>
      <c r="D467" s="6">
        <f t="shared" si="27"/>
        <v>316.79465126098057</v>
      </c>
      <c r="E467" s="6">
        <f t="shared" si="28"/>
        <v>379484.0402592296</v>
      </c>
    </row>
    <row r="468" spans="1:5" x14ac:dyDescent="0.25">
      <c r="A468">
        <f>IF(ROWS($A$18:A468)-1&lt;=total_number_payments,ROWS($A$18:A468)-1,NA())</f>
        <v>450</v>
      </c>
      <c r="B468" s="6">
        <f t="shared" si="29"/>
        <v>606.17616179534764</v>
      </c>
      <c r="C468" s="6">
        <f t="shared" ref="C468:C531" si="30">IF(E467&gt;0.001,E467*epr,NA())</f>
        <v>289.14013530218062</v>
      </c>
      <c r="D468" s="6">
        <f t="shared" ref="D468:D531" si="31">B468-C468</f>
        <v>317.03602649316701</v>
      </c>
      <c r="E468" s="6">
        <f t="shared" ref="E468:E531" si="32">E467-D468</f>
        <v>379167.00423273642</v>
      </c>
    </row>
    <row r="469" spans="1:5" x14ac:dyDescent="0.25">
      <c r="A469">
        <f>IF(ROWS($A$18:A469)-1&lt;=total_number_payments,ROWS($A$18:A469)-1,NA())</f>
        <v>451</v>
      </c>
      <c r="B469" s="6">
        <f t="shared" si="29"/>
        <v>606.17616179534764</v>
      </c>
      <c r="C469" s="6">
        <f t="shared" si="30"/>
        <v>288.89857615905225</v>
      </c>
      <c r="D469" s="6">
        <f t="shared" si="31"/>
        <v>317.27758563629538</v>
      </c>
      <c r="E469" s="6">
        <f t="shared" si="32"/>
        <v>378849.72664710012</v>
      </c>
    </row>
    <row r="470" spans="1:5" x14ac:dyDescent="0.25">
      <c r="A470">
        <f>IF(ROWS($A$18:A470)-1&lt;=total_number_payments,ROWS($A$18:A470)-1,NA())</f>
        <v>452</v>
      </c>
      <c r="B470" s="6">
        <f t="shared" si="29"/>
        <v>606.17616179534764</v>
      </c>
      <c r="C470" s="6">
        <f t="shared" si="30"/>
        <v>288.6568329648548</v>
      </c>
      <c r="D470" s="6">
        <f t="shared" si="31"/>
        <v>317.51932883049284</v>
      </c>
      <c r="E470" s="6">
        <f t="shared" si="32"/>
        <v>378532.20731826965</v>
      </c>
    </row>
    <row r="471" spans="1:5" x14ac:dyDescent="0.25">
      <c r="A471">
        <f>IF(ROWS($A$18:A471)-1&lt;=total_number_payments,ROWS($A$18:A471)-1,NA())</f>
        <v>453</v>
      </c>
      <c r="B471" s="6">
        <f t="shared" si="29"/>
        <v>606.17616179534764</v>
      </c>
      <c r="C471" s="6">
        <f t="shared" si="30"/>
        <v>288.41490557935424</v>
      </c>
      <c r="D471" s="6">
        <f t="shared" si="31"/>
        <v>317.7612562159934</v>
      </c>
      <c r="E471" s="6">
        <f t="shared" si="32"/>
        <v>378214.44606205367</v>
      </c>
    </row>
    <row r="472" spans="1:5" x14ac:dyDescent="0.25">
      <c r="A472">
        <f>IF(ROWS($A$18:A472)-1&lt;=total_number_payments,ROWS($A$18:A472)-1,NA())</f>
        <v>454</v>
      </c>
      <c r="B472" s="6">
        <f t="shared" si="29"/>
        <v>606.17616179534764</v>
      </c>
      <c r="C472" s="6">
        <f t="shared" si="30"/>
        <v>288.1727938622098</v>
      </c>
      <c r="D472" s="6">
        <f t="shared" si="31"/>
        <v>318.00336793313784</v>
      </c>
      <c r="E472" s="6">
        <f t="shared" si="32"/>
        <v>377896.44269412052</v>
      </c>
    </row>
    <row r="473" spans="1:5" x14ac:dyDescent="0.25">
      <c r="A473">
        <f>IF(ROWS($A$18:A473)-1&lt;=total_number_payments,ROWS($A$18:A473)-1,NA())</f>
        <v>455</v>
      </c>
      <c r="B473" s="6">
        <f t="shared" si="29"/>
        <v>606.17616179534764</v>
      </c>
      <c r="C473" s="6">
        <f t="shared" si="30"/>
        <v>287.93049767297367</v>
      </c>
      <c r="D473" s="6">
        <f t="shared" si="31"/>
        <v>318.24566412237397</v>
      </c>
      <c r="E473" s="6">
        <f t="shared" si="32"/>
        <v>377578.19702999812</v>
      </c>
    </row>
    <row r="474" spans="1:5" x14ac:dyDescent="0.25">
      <c r="A474">
        <f>IF(ROWS($A$18:A474)-1&lt;=total_number_payments,ROWS($A$18:A474)-1,NA())</f>
        <v>456</v>
      </c>
      <c r="B474" s="6">
        <f t="shared" si="29"/>
        <v>606.17616179534764</v>
      </c>
      <c r="C474" s="6">
        <f t="shared" si="30"/>
        <v>287.68801687109112</v>
      </c>
      <c r="D474" s="6">
        <f t="shared" si="31"/>
        <v>318.48814492425652</v>
      </c>
      <c r="E474" s="6">
        <f t="shared" si="32"/>
        <v>377259.70888507384</v>
      </c>
    </row>
    <row r="475" spans="1:5" x14ac:dyDescent="0.25">
      <c r="A475">
        <f>IF(ROWS($A$18:A475)-1&lt;=total_number_payments,ROWS($A$18:A475)-1,NA())</f>
        <v>457</v>
      </c>
      <c r="B475" s="6">
        <f t="shared" si="29"/>
        <v>606.17616179534764</v>
      </c>
      <c r="C475" s="6">
        <f t="shared" si="30"/>
        <v>287.44535131590033</v>
      </c>
      <c r="D475" s="6">
        <f t="shared" si="31"/>
        <v>318.73081047944731</v>
      </c>
      <c r="E475" s="6">
        <f t="shared" si="32"/>
        <v>376940.9780745944</v>
      </c>
    </row>
    <row r="476" spans="1:5" x14ac:dyDescent="0.25">
      <c r="A476">
        <f>IF(ROWS($A$18:A476)-1&lt;=total_number_payments,ROWS($A$18:A476)-1,NA())</f>
        <v>458</v>
      </c>
      <c r="B476" s="6">
        <f t="shared" si="29"/>
        <v>606.17616179534764</v>
      </c>
      <c r="C476" s="6">
        <f t="shared" si="30"/>
        <v>287.20250086663231</v>
      </c>
      <c r="D476" s="6">
        <f t="shared" si="31"/>
        <v>318.97366092871533</v>
      </c>
      <c r="E476" s="6">
        <f t="shared" si="32"/>
        <v>376622.00441366568</v>
      </c>
    </row>
    <row r="477" spans="1:5" x14ac:dyDescent="0.25">
      <c r="A477">
        <f>IF(ROWS($A$18:A477)-1&lt;=total_number_payments,ROWS($A$18:A477)-1,NA())</f>
        <v>459</v>
      </c>
      <c r="B477" s="6">
        <f t="shared" si="29"/>
        <v>606.17616179534764</v>
      </c>
      <c r="C477" s="6">
        <f t="shared" si="30"/>
        <v>286.95946538241077</v>
      </c>
      <c r="D477" s="6">
        <f t="shared" si="31"/>
        <v>319.21669641293687</v>
      </c>
      <c r="E477" s="6">
        <f t="shared" si="32"/>
        <v>376302.78771725274</v>
      </c>
    </row>
    <row r="478" spans="1:5" x14ac:dyDescent="0.25">
      <c r="A478">
        <f>IF(ROWS($A$18:A478)-1&lt;=total_number_payments,ROWS($A$18:A478)-1,NA())</f>
        <v>460</v>
      </c>
      <c r="B478" s="6">
        <f t="shared" si="29"/>
        <v>606.17616179534764</v>
      </c>
      <c r="C478" s="6">
        <f t="shared" si="30"/>
        <v>286.71624472225204</v>
      </c>
      <c r="D478" s="6">
        <f t="shared" si="31"/>
        <v>319.4599170730956</v>
      </c>
      <c r="E478" s="6">
        <f t="shared" si="32"/>
        <v>375983.32780017966</v>
      </c>
    </row>
    <row r="479" spans="1:5" x14ac:dyDescent="0.25">
      <c r="A479">
        <f>IF(ROWS($A$18:A479)-1&lt;=total_number_payments,ROWS($A$18:A479)-1,NA())</f>
        <v>461</v>
      </c>
      <c r="B479" s="6">
        <f t="shared" si="29"/>
        <v>606.17616179534764</v>
      </c>
      <c r="C479" s="6">
        <f t="shared" si="30"/>
        <v>286.47283874506513</v>
      </c>
      <c r="D479" s="6">
        <f t="shared" si="31"/>
        <v>319.70332305028251</v>
      </c>
      <c r="E479" s="6">
        <f t="shared" si="32"/>
        <v>375663.62447712937</v>
      </c>
    </row>
    <row r="480" spans="1:5" x14ac:dyDescent="0.25">
      <c r="A480">
        <f>IF(ROWS($A$18:A480)-1&lt;=total_number_payments,ROWS($A$18:A480)-1,NA())</f>
        <v>462</v>
      </c>
      <c r="B480" s="6">
        <f t="shared" si="29"/>
        <v>606.17616179534764</v>
      </c>
      <c r="C480" s="6">
        <f t="shared" si="30"/>
        <v>286.22924730965144</v>
      </c>
      <c r="D480" s="6">
        <f t="shared" si="31"/>
        <v>319.9469144856962</v>
      </c>
      <c r="E480" s="6">
        <f t="shared" si="32"/>
        <v>375343.67756264366</v>
      </c>
    </row>
    <row r="481" spans="1:5" x14ac:dyDescent="0.25">
      <c r="A481">
        <f>IF(ROWS($A$18:A481)-1&lt;=total_number_payments,ROWS($A$18:A481)-1,NA())</f>
        <v>463</v>
      </c>
      <c r="B481" s="6">
        <f t="shared" si="29"/>
        <v>606.17616179534764</v>
      </c>
      <c r="C481" s="6">
        <f t="shared" si="30"/>
        <v>285.98547027470494</v>
      </c>
      <c r="D481" s="6">
        <f t="shared" si="31"/>
        <v>320.1906915206427</v>
      </c>
      <c r="E481" s="6">
        <f t="shared" si="32"/>
        <v>375023.48687112302</v>
      </c>
    </row>
    <row r="482" spans="1:5" x14ac:dyDescent="0.25">
      <c r="A482">
        <f>IF(ROWS($A$18:A482)-1&lt;=total_number_payments,ROWS($A$18:A482)-1,NA())</f>
        <v>464</v>
      </c>
      <c r="B482" s="6">
        <f t="shared" si="29"/>
        <v>606.17616179534764</v>
      </c>
      <c r="C482" s="6">
        <f t="shared" si="30"/>
        <v>285.74150749881187</v>
      </c>
      <c r="D482" s="6">
        <f t="shared" si="31"/>
        <v>320.43465429653577</v>
      </c>
      <c r="E482" s="6">
        <f t="shared" si="32"/>
        <v>374703.05221682647</v>
      </c>
    </row>
    <row r="483" spans="1:5" x14ac:dyDescent="0.25">
      <c r="A483">
        <f>IF(ROWS($A$18:A483)-1&lt;=total_number_payments,ROWS($A$18:A483)-1,NA())</f>
        <v>465</v>
      </c>
      <c r="B483" s="6">
        <f t="shared" si="29"/>
        <v>606.17616179534764</v>
      </c>
      <c r="C483" s="6">
        <f t="shared" si="30"/>
        <v>285.49735884045054</v>
      </c>
      <c r="D483" s="6">
        <f t="shared" si="31"/>
        <v>320.67880295489709</v>
      </c>
      <c r="E483" s="6">
        <f t="shared" si="32"/>
        <v>374382.37341387157</v>
      </c>
    </row>
    <row r="484" spans="1:5" x14ac:dyDescent="0.25">
      <c r="A484">
        <f>IF(ROWS($A$18:A484)-1&lt;=total_number_payments,ROWS($A$18:A484)-1,NA())</f>
        <v>466</v>
      </c>
      <c r="B484" s="6">
        <f t="shared" si="29"/>
        <v>606.17616179534764</v>
      </c>
      <c r="C484" s="6">
        <f t="shared" si="30"/>
        <v>285.25302415799177</v>
      </c>
      <c r="D484" s="6">
        <f t="shared" si="31"/>
        <v>320.92313763735586</v>
      </c>
      <c r="E484" s="6">
        <f t="shared" si="32"/>
        <v>374061.45027623419</v>
      </c>
    </row>
    <row r="485" spans="1:5" x14ac:dyDescent="0.25">
      <c r="A485">
        <f>IF(ROWS($A$18:A485)-1&lt;=total_number_payments,ROWS($A$18:A485)-1,NA())</f>
        <v>467</v>
      </c>
      <c r="B485" s="6">
        <f t="shared" si="29"/>
        <v>606.17616179534764</v>
      </c>
      <c r="C485" s="6">
        <f t="shared" si="30"/>
        <v>285.00850330969814</v>
      </c>
      <c r="D485" s="6">
        <f t="shared" si="31"/>
        <v>321.1676584856495</v>
      </c>
      <c r="E485" s="6">
        <f t="shared" si="32"/>
        <v>373740.28261774854</v>
      </c>
    </row>
    <row r="486" spans="1:5" x14ac:dyDescent="0.25">
      <c r="A486">
        <f>IF(ROWS($A$18:A486)-1&lt;=total_number_payments,ROWS($A$18:A486)-1,NA())</f>
        <v>468</v>
      </c>
      <c r="B486" s="6">
        <f t="shared" si="29"/>
        <v>606.17616179534764</v>
      </c>
      <c r="C486" s="6">
        <f t="shared" si="30"/>
        <v>284.76379615372451</v>
      </c>
      <c r="D486" s="6">
        <f t="shared" si="31"/>
        <v>321.41236564162313</v>
      </c>
      <c r="E486" s="6">
        <f t="shared" si="32"/>
        <v>373418.87025210692</v>
      </c>
    </row>
    <row r="487" spans="1:5" x14ac:dyDescent="0.25">
      <c r="A487">
        <f>IF(ROWS($A$18:A487)-1&lt;=total_number_payments,ROWS($A$18:A487)-1,NA())</f>
        <v>469</v>
      </c>
      <c r="B487" s="6">
        <f t="shared" si="29"/>
        <v>606.17616179534764</v>
      </c>
      <c r="C487" s="6">
        <f t="shared" si="30"/>
        <v>284.51890254811747</v>
      </c>
      <c r="D487" s="6">
        <f t="shared" si="31"/>
        <v>321.65725924723017</v>
      </c>
      <c r="E487" s="6">
        <f t="shared" si="32"/>
        <v>373097.21299285971</v>
      </c>
    </row>
    <row r="488" spans="1:5" x14ac:dyDescent="0.25">
      <c r="A488">
        <f>IF(ROWS($A$18:A488)-1&lt;=total_number_payments,ROWS($A$18:A488)-1,NA())</f>
        <v>470</v>
      </c>
      <c r="B488" s="6">
        <f t="shared" si="29"/>
        <v>606.17616179534764</v>
      </c>
      <c r="C488" s="6">
        <f t="shared" si="30"/>
        <v>284.27382235081552</v>
      </c>
      <c r="D488" s="6">
        <f t="shared" si="31"/>
        <v>321.90233944453212</v>
      </c>
      <c r="E488" s="6">
        <f t="shared" si="32"/>
        <v>372775.31065341516</v>
      </c>
    </row>
    <row r="489" spans="1:5" x14ac:dyDescent="0.25">
      <c r="A489">
        <f>IF(ROWS($A$18:A489)-1&lt;=total_number_payments,ROWS($A$18:A489)-1,NA())</f>
        <v>471</v>
      </c>
      <c r="B489" s="6">
        <f t="shared" si="29"/>
        <v>606.17616179534764</v>
      </c>
      <c r="C489" s="6">
        <f t="shared" si="30"/>
        <v>284.02855541964891</v>
      </c>
      <c r="D489" s="6">
        <f t="shared" si="31"/>
        <v>322.14760637569873</v>
      </c>
      <c r="E489" s="6">
        <f t="shared" si="32"/>
        <v>372453.16304703947</v>
      </c>
    </row>
    <row r="490" spans="1:5" x14ac:dyDescent="0.25">
      <c r="A490">
        <f>IF(ROWS($A$18:A490)-1&lt;=total_number_payments,ROWS($A$18:A490)-1,NA())</f>
        <v>472</v>
      </c>
      <c r="B490" s="6">
        <f t="shared" si="29"/>
        <v>606.17616179534764</v>
      </c>
      <c r="C490" s="6">
        <f t="shared" si="30"/>
        <v>283.78310161233964</v>
      </c>
      <c r="D490" s="6">
        <f t="shared" si="31"/>
        <v>322.393060183008</v>
      </c>
      <c r="E490" s="6">
        <f t="shared" si="32"/>
        <v>372130.76998685644</v>
      </c>
    </row>
    <row r="491" spans="1:5" x14ac:dyDescent="0.25">
      <c r="A491">
        <f>IF(ROWS($A$18:A491)-1&lt;=total_number_payments,ROWS($A$18:A491)-1,NA())</f>
        <v>473</v>
      </c>
      <c r="B491" s="6">
        <f t="shared" si="29"/>
        <v>606.17616179534764</v>
      </c>
      <c r="C491" s="6">
        <f t="shared" si="30"/>
        <v>283.53746078650113</v>
      </c>
      <c r="D491" s="6">
        <f t="shared" si="31"/>
        <v>322.63870100884651</v>
      </c>
      <c r="E491" s="6">
        <f t="shared" si="32"/>
        <v>371808.13128584757</v>
      </c>
    </row>
    <row r="492" spans="1:5" x14ac:dyDescent="0.25">
      <c r="A492">
        <f>IF(ROWS($A$18:A492)-1&lt;=total_number_payments,ROWS($A$18:A492)-1,NA())</f>
        <v>474</v>
      </c>
      <c r="B492" s="6">
        <f t="shared" si="29"/>
        <v>606.17616179534764</v>
      </c>
      <c r="C492" s="6">
        <f t="shared" si="30"/>
        <v>283.29163279963848</v>
      </c>
      <c r="D492" s="6">
        <f t="shared" si="31"/>
        <v>322.88452899570916</v>
      </c>
      <c r="E492" s="6">
        <f t="shared" si="32"/>
        <v>371485.24675685185</v>
      </c>
    </row>
    <row r="493" spans="1:5" x14ac:dyDescent="0.25">
      <c r="A493">
        <f>IF(ROWS($A$18:A493)-1&lt;=total_number_payments,ROWS($A$18:A493)-1,NA())</f>
        <v>475</v>
      </c>
      <c r="B493" s="6">
        <f t="shared" si="29"/>
        <v>606.17616179534764</v>
      </c>
      <c r="C493" s="6">
        <f t="shared" si="30"/>
        <v>283.0456175091482</v>
      </c>
      <c r="D493" s="6">
        <f t="shared" si="31"/>
        <v>323.13054428619944</v>
      </c>
      <c r="E493" s="6">
        <f t="shared" si="32"/>
        <v>371162.11621256563</v>
      </c>
    </row>
    <row r="494" spans="1:5" x14ac:dyDescent="0.25">
      <c r="A494">
        <f>IF(ROWS($A$18:A494)-1&lt;=total_number_payments,ROWS($A$18:A494)-1,NA())</f>
        <v>476</v>
      </c>
      <c r="B494" s="6">
        <f t="shared" si="29"/>
        <v>606.17616179534764</v>
      </c>
      <c r="C494" s="6">
        <f t="shared" si="30"/>
        <v>282.79941477231807</v>
      </c>
      <c r="D494" s="6">
        <f t="shared" si="31"/>
        <v>323.37674702302957</v>
      </c>
      <c r="E494" s="6">
        <f t="shared" si="32"/>
        <v>370838.7394655426</v>
      </c>
    </row>
    <row r="495" spans="1:5" x14ac:dyDescent="0.25">
      <c r="A495">
        <f>IF(ROWS($A$18:A495)-1&lt;=total_number_payments,ROWS($A$18:A495)-1,NA())</f>
        <v>477</v>
      </c>
      <c r="B495" s="6">
        <f t="shared" si="29"/>
        <v>606.17616179534764</v>
      </c>
      <c r="C495" s="6">
        <f t="shared" si="30"/>
        <v>282.55302444632719</v>
      </c>
      <c r="D495" s="6">
        <f t="shared" si="31"/>
        <v>323.62313734902045</v>
      </c>
      <c r="E495" s="6">
        <f t="shared" si="32"/>
        <v>370515.11632819357</v>
      </c>
    </row>
    <row r="496" spans="1:5" x14ac:dyDescent="0.25">
      <c r="A496">
        <f>IF(ROWS($A$18:A496)-1&lt;=total_number_payments,ROWS($A$18:A496)-1,NA())</f>
        <v>478</v>
      </c>
      <c r="B496" s="6">
        <f t="shared" si="29"/>
        <v>606.17616179534764</v>
      </c>
      <c r="C496" s="6">
        <f t="shared" si="30"/>
        <v>282.30644638824572</v>
      </c>
      <c r="D496" s="6">
        <f t="shared" si="31"/>
        <v>323.86971540710192</v>
      </c>
      <c r="E496" s="6">
        <f t="shared" si="32"/>
        <v>370191.24661278649</v>
      </c>
    </row>
    <row r="497" spans="1:5" x14ac:dyDescent="0.25">
      <c r="A497">
        <f>IF(ROWS($A$18:A497)-1&lt;=total_number_payments,ROWS($A$18:A497)-1,NA())</f>
        <v>479</v>
      </c>
      <c r="B497" s="6">
        <f t="shared" si="29"/>
        <v>606.17616179534764</v>
      </c>
      <c r="C497" s="6">
        <f t="shared" si="30"/>
        <v>282.05968045503516</v>
      </c>
      <c r="D497" s="6">
        <f t="shared" si="31"/>
        <v>324.11648134031248</v>
      </c>
      <c r="E497" s="6">
        <f t="shared" si="32"/>
        <v>369867.13013144617</v>
      </c>
    </row>
    <row r="498" spans="1:5" x14ac:dyDescent="0.25">
      <c r="A498">
        <f>IF(ROWS($A$18:A498)-1&lt;=total_number_payments,ROWS($A$18:A498)-1,NA())</f>
        <v>480</v>
      </c>
      <c r="B498" s="6">
        <f t="shared" si="29"/>
        <v>606.17616179534764</v>
      </c>
      <c r="C498" s="6">
        <f t="shared" si="30"/>
        <v>281.81272650354782</v>
      </c>
      <c r="D498" s="6">
        <f t="shared" si="31"/>
        <v>324.36343529179982</v>
      </c>
      <c r="E498" s="6">
        <f t="shared" si="32"/>
        <v>369542.76669615437</v>
      </c>
    </row>
    <row r="499" spans="1:5" x14ac:dyDescent="0.25">
      <c r="A499">
        <f>IF(ROWS($A$18:A499)-1&lt;=total_number_payments,ROWS($A$18:A499)-1,NA())</f>
        <v>481</v>
      </c>
      <c r="B499" s="6">
        <f t="shared" si="29"/>
        <v>606.17616179534764</v>
      </c>
      <c r="C499" s="6">
        <f t="shared" si="30"/>
        <v>281.56558439052696</v>
      </c>
      <c r="D499" s="6">
        <f t="shared" si="31"/>
        <v>324.61057740482067</v>
      </c>
      <c r="E499" s="6">
        <f t="shared" si="32"/>
        <v>369218.15611874952</v>
      </c>
    </row>
    <row r="500" spans="1:5" x14ac:dyDescent="0.25">
      <c r="A500">
        <f>IF(ROWS($A$18:A500)-1&lt;=total_number_payments,ROWS($A$18:A500)-1,NA())</f>
        <v>482</v>
      </c>
      <c r="B500" s="6">
        <f t="shared" si="29"/>
        <v>606.17616179534764</v>
      </c>
      <c r="C500" s="6">
        <f t="shared" si="30"/>
        <v>281.31825397260678</v>
      </c>
      <c r="D500" s="6">
        <f t="shared" si="31"/>
        <v>324.85790782274086</v>
      </c>
      <c r="E500" s="6">
        <f t="shared" si="32"/>
        <v>368893.29821092676</v>
      </c>
    </row>
    <row r="501" spans="1:5" x14ac:dyDescent="0.25">
      <c r="A501">
        <f>IF(ROWS($A$18:A501)-1&lt;=total_number_payments,ROWS($A$18:A501)-1,NA())</f>
        <v>483</v>
      </c>
      <c r="B501" s="6">
        <f t="shared" si="29"/>
        <v>606.17616179534764</v>
      </c>
      <c r="C501" s="6">
        <f t="shared" si="30"/>
        <v>281.07073510631221</v>
      </c>
      <c r="D501" s="6">
        <f t="shared" si="31"/>
        <v>325.10542668903543</v>
      </c>
      <c r="E501" s="6">
        <f t="shared" si="32"/>
        <v>368568.19278423773</v>
      </c>
    </row>
    <row r="502" spans="1:5" x14ac:dyDescent="0.25">
      <c r="A502">
        <f>IF(ROWS($A$18:A502)-1&lt;=total_number_payments,ROWS($A$18:A502)-1,NA())</f>
        <v>484</v>
      </c>
      <c r="B502" s="6">
        <f t="shared" si="29"/>
        <v>606.17616179534764</v>
      </c>
      <c r="C502" s="6">
        <f t="shared" si="30"/>
        <v>280.82302764805883</v>
      </c>
      <c r="D502" s="6">
        <f t="shared" si="31"/>
        <v>325.35313414728881</v>
      </c>
      <c r="E502" s="6">
        <f t="shared" si="32"/>
        <v>368242.83965009043</v>
      </c>
    </row>
    <row r="503" spans="1:5" x14ac:dyDescent="0.25">
      <c r="A503">
        <f>IF(ROWS($A$18:A503)-1&lt;=total_number_payments,ROWS($A$18:A503)-1,NA())</f>
        <v>485</v>
      </c>
      <c r="B503" s="6">
        <f t="shared" si="29"/>
        <v>606.17616179534764</v>
      </c>
      <c r="C503" s="6">
        <f t="shared" si="30"/>
        <v>280.57513145415277</v>
      </c>
      <c r="D503" s="6">
        <f t="shared" si="31"/>
        <v>325.60103034119487</v>
      </c>
      <c r="E503" s="6">
        <f t="shared" si="32"/>
        <v>367917.23861974926</v>
      </c>
    </row>
    <row r="504" spans="1:5" x14ac:dyDescent="0.25">
      <c r="A504">
        <f>IF(ROWS($A$18:A504)-1&lt;=total_number_payments,ROWS($A$18:A504)-1,NA())</f>
        <v>486</v>
      </c>
      <c r="B504" s="6">
        <f t="shared" si="29"/>
        <v>606.17616179534764</v>
      </c>
      <c r="C504" s="6">
        <f t="shared" si="30"/>
        <v>280.32704638079088</v>
      </c>
      <c r="D504" s="6">
        <f t="shared" si="31"/>
        <v>325.84911541455676</v>
      </c>
      <c r="E504" s="6">
        <f t="shared" si="32"/>
        <v>367591.38950433471</v>
      </c>
    </row>
    <row r="505" spans="1:5" x14ac:dyDescent="0.25">
      <c r="A505">
        <f>IF(ROWS($A$18:A505)-1&lt;=total_number_payments,ROWS($A$18:A505)-1,NA())</f>
        <v>487</v>
      </c>
      <c r="B505" s="6">
        <f t="shared" si="29"/>
        <v>606.17616179534764</v>
      </c>
      <c r="C505" s="6">
        <f t="shared" si="30"/>
        <v>280.07877228406028</v>
      </c>
      <c r="D505" s="6">
        <f t="shared" si="31"/>
        <v>326.09738951128736</v>
      </c>
      <c r="E505" s="6">
        <f t="shared" si="32"/>
        <v>367265.29211482342</v>
      </c>
    </row>
    <row r="506" spans="1:5" x14ac:dyDescent="0.25">
      <c r="A506">
        <f>IF(ROWS($A$18:A506)-1&lt;=total_number_payments,ROWS($A$18:A506)-1,NA())</f>
        <v>488</v>
      </c>
      <c r="B506" s="6">
        <f t="shared" si="29"/>
        <v>606.17616179534764</v>
      </c>
      <c r="C506" s="6">
        <f t="shared" si="30"/>
        <v>279.83030901993834</v>
      </c>
      <c r="D506" s="6">
        <f t="shared" si="31"/>
        <v>326.3458527754093</v>
      </c>
      <c r="E506" s="6">
        <f t="shared" si="32"/>
        <v>366938.94626204803</v>
      </c>
    </row>
    <row r="507" spans="1:5" x14ac:dyDescent="0.25">
      <c r="A507">
        <f>IF(ROWS($A$18:A507)-1&lt;=total_number_payments,ROWS($A$18:A507)-1,NA())</f>
        <v>489</v>
      </c>
      <c r="B507" s="6">
        <f t="shared" si="29"/>
        <v>606.17616179534764</v>
      </c>
      <c r="C507" s="6">
        <f t="shared" si="30"/>
        <v>279.58165644429295</v>
      </c>
      <c r="D507" s="6">
        <f t="shared" si="31"/>
        <v>326.59450535105469</v>
      </c>
      <c r="E507" s="6">
        <f t="shared" si="32"/>
        <v>366612.351756697</v>
      </c>
    </row>
    <row r="508" spans="1:5" x14ac:dyDescent="0.25">
      <c r="A508">
        <f>IF(ROWS($A$18:A508)-1&lt;=total_number_payments,ROWS($A$18:A508)-1,NA())</f>
        <v>490</v>
      </c>
      <c r="B508" s="6">
        <f t="shared" si="29"/>
        <v>606.17616179534764</v>
      </c>
      <c r="C508" s="6">
        <f t="shared" si="30"/>
        <v>279.33281441288199</v>
      </c>
      <c r="D508" s="6">
        <f t="shared" si="31"/>
        <v>326.84334738246565</v>
      </c>
      <c r="E508" s="6">
        <f t="shared" si="32"/>
        <v>366285.50840931456</v>
      </c>
    </row>
    <row r="509" spans="1:5" x14ac:dyDescent="0.25">
      <c r="A509">
        <f>IF(ROWS($A$18:A509)-1&lt;=total_number_payments,ROWS($A$18:A509)-1,NA())</f>
        <v>491</v>
      </c>
      <c r="B509" s="6">
        <f t="shared" si="29"/>
        <v>606.17616179534764</v>
      </c>
      <c r="C509" s="6">
        <f t="shared" si="30"/>
        <v>279.08378278135348</v>
      </c>
      <c r="D509" s="6">
        <f t="shared" si="31"/>
        <v>327.09237901399416</v>
      </c>
      <c r="E509" s="6">
        <f t="shared" si="32"/>
        <v>365958.41603030055</v>
      </c>
    </row>
    <row r="510" spans="1:5" x14ac:dyDescent="0.25">
      <c r="A510">
        <f>IF(ROWS($A$18:A510)-1&lt;=total_number_payments,ROWS($A$18:A510)-1,NA())</f>
        <v>492</v>
      </c>
      <c r="B510" s="6">
        <f t="shared" si="29"/>
        <v>606.17616179534764</v>
      </c>
      <c r="C510" s="6">
        <f t="shared" si="30"/>
        <v>278.83456140524549</v>
      </c>
      <c r="D510" s="6">
        <f t="shared" si="31"/>
        <v>327.34160039010214</v>
      </c>
      <c r="E510" s="6">
        <f t="shared" si="32"/>
        <v>365631.07442991046</v>
      </c>
    </row>
    <row r="511" spans="1:5" x14ac:dyDescent="0.25">
      <c r="A511">
        <f>IF(ROWS($A$18:A511)-1&lt;=total_number_payments,ROWS($A$18:A511)-1,NA())</f>
        <v>493</v>
      </c>
      <c r="B511" s="6">
        <f t="shared" si="29"/>
        <v>606.17616179534764</v>
      </c>
      <c r="C511" s="6">
        <f t="shared" si="30"/>
        <v>278.58515013998607</v>
      </c>
      <c r="D511" s="6">
        <f t="shared" si="31"/>
        <v>327.59101165536157</v>
      </c>
      <c r="E511" s="6">
        <f t="shared" si="32"/>
        <v>365303.48341825511</v>
      </c>
    </row>
    <row r="512" spans="1:5" x14ac:dyDescent="0.25">
      <c r="A512">
        <f>IF(ROWS($A$18:A512)-1&lt;=total_number_payments,ROWS($A$18:A512)-1,NA())</f>
        <v>494</v>
      </c>
      <c r="B512" s="6">
        <f t="shared" si="29"/>
        <v>606.17616179534764</v>
      </c>
      <c r="C512" s="6">
        <f t="shared" si="30"/>
        <v>278.33554884089295</v>
      </c>
      <c r="D512" s="6">
        <f t="shared" si="31"/>
        <v>327.84061295445468</v>
      </c>
      <c r="E512" s="6">
        <f t="shared" si="32"/>
        <v>364975.64280530065</v>
      </c>
    </row>
    <row r="513" spans="1:5" x14ac:dyDescent="0.25">
      <c r="A513">
        <f>IF(ROWS($A$18:A513)-1&lt;=total_number_payments,ROWS($A$18:A513)-1,NA())</f>
        <v>495</v>
      </c>
      <c r="B513" s="6">
        <f t="shared" si="29"/>
        <v>606.17616179534764</v>
      </c>
      <c r="C513" s="6">
        <f t="shared" si="30"/>
        <v>278.08575736317374</v>
      </c>
      <c r="D513" s="6">
        <f t="shared" si="31"/>
        <v>328.0904044321739</v>
      </c>
      <c r="E513" s="6">
        <f t="shared" si="32"/>
        <v>364647.5524008685</v>
      </c>
    </row>
    <row r="514" spans="1:5" x14ac:dyDescent="0.25">
      <c r="A514">
        <f>IF(ROWS($A$18:A514)-1&lt;=total_number_payments,ROWS($A$18:A514)-1,NA())</f>
        <v>496</v>
      </c>
      <c r="B514" s="6">
        <f t="shared" si="29"/>
        <v>606.17616179534764</v>
      </c>
      <c r="C514" s="6">
        <f t="shared" si="30"/>
        <v>277.8357755619258</v>
      </c>
      <c r="D514" s="6">
        <f t="shared" si="31"/>
        <v>328.34038623342184</v>
      </c>
      <c r="E514" s="6">
        <f t="shared" si="32"/>
        <v>364319.21201463509</v>
      </c>
    </row>
    <row r="515" spans="1:5" x14ac:dyDescent="0.25">
      <c r="A515">
        <f>IF(ROWS($A$18:A515)-1&lt;=total_number_payments,ROWS($A$18:A515)-1,NA())</f>
        <v>497</v>
      </c>
      <c r="B515" s="6">
        <f t="shared" si="29"/>
        <v>606.17616179534764</v>
      </c>
      <c r="C515" s="6">
        <f t="shared" si="30"/>
        <v>277.58560329213589</v>
      </c>
      <c r="D515" s="6">
        <f t="shared" si="31"/>
        <v>328.59055850321175</v>
      </c>
      <c r="E515" s="6">
        <f t="shared" si="32"/>
        <v>363990.62145613186</v>
      </c>
    </row>
    <row r="516" spans="1:5" x14ac:dyDescent="0.25">
      <c r="A516">
        <f>IF(ROWS($A$18:A516)-1&lt;=total_number_payments,ROWS($A$18:A516)-1,NA())</f>
        <v>498</v>
      </c>
      <c r="B516" s="6">
        <f t="shared" si="29"/>
        <v>606.17616179534764</v>
      </c>
      <c r="C516" s="6">
        <f t="shared" si="30"/>
        <v>277.33524040868036</v>
      </c>
      <c r="D516" s="6">
        <f t="shared" si="31"/>
        <v>328.84092138666728</v>
      </c>
      <c r="E516" s="6">
        <f t="shared" si="32"/>
        <v>363661.78053474519</v>
      </c>
    </row>
    <row r="517" spans="1:5" x14ac:dyDescent="0.25">
      <c r="A517">
        <f>IF(ROWS($A$18:A517)-1&lt;=total_number_payments,ROWS($A$18:A517)-1,NA())</f>
        <v>499</v>
      </c>
      <c r="B517" s="6">
        <f t="shared" si="29"/>
        <v>606.17616179534764</v>
      </c>
      <c r="C517" s="6">
        <f t="shared" si="30"/>
        <v>277.08468676632509</v>
      </c>
      <c r="D517" s="6">
        <f t="shared" si="31"/>
        <v>329.09147502902255</v>
      </c>
      <c r="E517" s="6">
        <f t="shared" si="32"/>
        <v>363332.68905971618</v>
      </c>
    </row>
    <row r="518" spans="1:5" x14ac:dyDescent="0.25">
      <c r="A518">
        <f>IF(ROWS($A$18:A518)-1&lt;=total_number_payments,ROWS($A$18:A518)-1,NA())</f>
        <v>500</v>
      </c>
      <c r="B518" s="6">
        <f t="shared" si="29"/>
        <v>606.17616179534764</v>
      </c>
      <c r="C518" s="6">
        <f t="shared" si="30"/>
        <v>276.83394221972526</v>
      </c>
      <c r="D518" s="6">
        <f t="shared" si="31"/>
        <v>329.34221957562238</v>
      </c>
      <c r="E518" s="6">
        <f t="shared" si="32"/>
        <v>363003.34684014058</v>
      </c>
    </row>
    <row r="519" spans="1:5" x14ac:dyDescent="0.25">
      <c r="A519">
        <f>IF(ROWS($A$18:A519)-1&lt;=total_number_payments,ROWS($A$18:A519)-1,NA())</f>
        <v>501</v>
      </c>
      <c r="B519" s="6">
        <f t="shared" si="29"/>
        <v>606.17616179534764</v>
      </c>
      <c r="C519" s="6">
        <f t="shared" si="30"/>
        <v>276.58300662342521</v>
      </c>
      <c r="D519" s="6">
        <f t="shared" si="31"/>
        <v>329.59315517192243</v>
      </c>
      <c r="E519" s="6">
        <f t="shared" si="32"/>
        <v>362673.75368496869</v>
      </c>
    </row>
    <row r="520" spans="1:5" x14ac:dyDescent="0.25">
      <c r="A520">
        <f>IF(ROWS($A$18:A520)-1&lt;=total_number_payments,ROWS($A$18:A520)-1,NA())</f>
        <v>502</v>
      </c>
      <c r="B520" s="6">
        <f t="shared" si="29"/>
        <v>606.17616179534764</v>
      </c>
      <c r="C520" s="6">
        <f t="shared" si="30"/>
        <v>276.33187983185849</v>
      </c>
      <c r="D520" s="6">
        <f t="shared" si="31"/>
        <v>329.84428196348915</v>
      </c>
      <c r="E520" s="6">
        <f t="shared" si="32"/>
        <v>362343.90940300521</v>
      </c>
    </row>
    <row r="521" spans="1:5" x14ac:dyDescent="0.25">
      <c r="A521">
        <f>IF(ROWS($A$18:A521)-1&lt;=total_number_payments,ROWS($A$18:A521)-1,NA())</f>
        <v>503</v>
      </c>
      <c r="B521" s="6">
        <f t="shared" si="29"/>
        <v>606.17616179534764</v>
      </c>
      <c r="C521" s="6">
        <f t="shared" si="30"/>
        <v>276.08056169934775</v>
      </c>
      <c r="D521" s="6">
        <f t="shared" si="31"/>
        <v>330.09560009599988</v>
      </c>
      <c r="E521" s="6">
        <f t="shared" si="32"/>
        <v>362013.81380290922</v>
      </c>
    </row>
    <row r="522" spans="1:5" x14ac:dyDescent="0.25">
      <c r="A522">
        <f>IF(ROWS($A$18:A522)-1&lt;=total_number_payments,ROWS($A$18:A522)-1,NA())</f>
        <v>504</v>
      </c>
      <c r="B522" s="6">
        <f t="shared" si="29"/>
        <v>606.17616179534764</v>
      </c>
      <c r="C522" s="6">
        <f t="shared" si="30"/>
        <v>275.8290520801047</v>
      </c>
      <c r="D522" s="6">
        <f t="shared" si="31"/>
        <v>330.34710971524294</v>
      </c>
      <c r="E522" s="6">
        <f t="shared" si="32"/>
        <v>361683.466693194</v>
      </c>
    </row>
    <row r="523" spans="1:5" x14ac:dyDescent="0.25">
      <c r="A523">
        <f>IF(ROWS($A$18:A523)-1&lt;=total_number_payments,ROWS($A$18:A523)-1,NA())</f>
        <v>505</v>
      </c>
      <c r="B523" s="6">
        <f t="shared" si="29"/>
        <v>606.17616179534764</v>
      </c>
      <c r="C523" s="6">
        <f t="shared" si="30"/>
        <v>275.57735082822995</v>
      </c>
      <c r="D523" s="6">
        <f t="shared" si="31"/>
        <v>330.59881096711769</v>
      </c>
      <c r="E523" s="6">
        <f t="shared" si="32"/>
        <v>361352.86788222688</v>
      </c>
    </row>
    <row r="524" spans="1:5" x14ac:dyDescent="0.25">
      <c r="A524">
        <f>IF(ROWS($A$18:A524)-1&lt;=total_number_payments,ROWS($A$18:A524)-1,NA())</f>
        <v>506</v>
      </c>
      <c r="B524" s="6">
        <f t="shared" si="29"/>
        <v>606.17616179534764</v>
      </c>
      <c r="C524" s="6">
        <f t="shared" si="30"/>
        <v>275.32545779771283</v>
      </c>
      <c r="D524" s="6">
        <f t="shared" si="31"/>
        <v>330.85070399763481</v>
      </c>
      <c r="E524" s="6">
        <f t="shared" si="32"/>
        <v>361022.01717822923</v>
      </c>
    </row>
    <row r="525" spans="1:5" x14ac:dyDescent="0.25">
      <c r="A525">
        <f>IF(ROWS($A$18:A525)-1&lt;=total_number_payments,ROWS($A$18:A525)-1,NA())</f>
        <v>507</v>
      </c>
      <c r="B525" s="6">
        <f t="shared" si="29"/>
        <v>606.17616179534764</v>
      </c>
      <c r="C525" s="6">
        <f t="shared" si="30"/>
        <v>275.07337284243158</v>
      </c>
      <c r="D525" s="6">
        <f t="shared" si="31"/>
        <v>331.10278895291606</v>
      </c>
      <c r="E525" s="6">
        <f t="shared" si="32"/>
        <v>360690.91438927629</v>
      </c>
    </row>
    <row r="526" spans="1:5" x14ac:dyDescent="0.25">
      <c r="A526">
        <f>IF(ROWS($A$18:A526)-1&lt;=total_number_payments,ROWS($A$18:A526)-1,NA())</f>
        <v>508</v>
      </c>
      <c r="B526" s="6">
        <f t="shared" si="29"/>
        <v>606.17616179534764</v>
      </c>
      <c r="C526" s="6">
        <f t="shared" si="30"/>
        <v>274.82109581615299</v>
      </c>
      <c r="D526" s="6">
        <f t="shared" si="31"/>
        <v>331.35506597919465</v>
      </c>
      <c r="E526" s="6">
        <f t="shared" si="32"/>
        <v>360359.55932329712</v>
      </c>
    </row>
    <row r="527" spans="1:5" x14ac:dyDescent="0.25">
      <c r="A527">
        <f>IF(ROWS($A$18:A527)-1&lt;=total_number_payments,ROWS($A$18:A527)-1,NA())</f>
        <v>509</v>
      </c>
      <c r="B527" s="6">
        <f t="shared" si="29"/>
        <v>606.17616179534764</v>
      </c>
      <c r="C527" s="6">
        <f t="shared" si="30"/>
        <v>274.56862657253254</v>
      </c>
      <c r="D527" s="6">
        <f t="shared" si="31"/>
        <v>331.6075352228151</v>
      </c>
      <c r="E527" s="6">
        <f t="shared" si="32"/>
        <v>360027.95178807428</v>
      </c>
    </row>
    <row r="528" spans="1:5" x14ac:dyDescent="0.25">
      <c r="A528">
        <f>IF(ROWS($A$18:A528)-1&lt;=total_number_payments,ROWS($A$18:A528)-1,NA())</f>
        <v>510</v>
      </c>
      <c r="B528" s="6">
        <f t="shared" si="29"/>
        <v>606.17616179534764</v>
      </c>
      <c r="C528" s="6">
        <f t="shared" si="30"/>
        <v>274.31596496511406</v>
      </c>
      <c r="D528" s="6">
        <f t="shared" si="31"/>
        <v>331.86019683023358</v>
      </c>
      <c r="E528" s="6">
        <f t="shared" si="32"/>
        <v>359696.09159124404</v>
      </c>
    </row>
    <row r="529" spans="1:5" x14ac:dyDescent="0.25">
      <c r="A529">
        <f>IF(ROWS($A$18:A529)-1&lt;=total_number_payments,ROWS($A$18:A529)-1,NA())</f>
        <v>511</v>
      </c>
      <c r="B529" s="6">
        <f t="shared" si="29"/>
        <v>606.17616179534764</v>
      </c>
      <c r="C529" s="6">
        <f t="shared" si="30"/>
        <v>274.06311084732994</v>
      </c>
      <c r="D529" s="6">
        <f t="shared" si="31"/>
        <v>332.1130509480177</v>
      </c>
      <c r="E529" s="6">
        <f t="shared" si="32"/>
        <v>359363.97854029603</v>
      </c>
    </row>
    <row r="530" spans="1:5" x14ac:dyDescent="0.25">
      <c r="A530">
        <f>IF(ROWS($A$18:A530)-1&lt;=total_number_payments,ROWS($A$18:A530)-1,NA())</f>
        <v>512</v>
      </c>
      <c r="B530" s="6">
        <f t="shared" ref="B530:B593" si="33">IF(A530&lt;=total_number_payments,PMT,NA())</f>
        <v>606.17616179534764</v>
      </c>
      <c r="C530" s="6">
        <f t="shared" si="30"/>
        <v>273.81006407250078</v>
      </c>
      <c r="D530" s="6">
        <f t="shared" si="31"/>
        <v>332.36609772284686</v>
      </c>
      <c r="E530" s="6">
        <f t="shared" si="32"/>
        <v>359031.61244257318</v>
      </c>
    </row>
    <row r="531" spans="1:5" x14ac:dyDescent="0.25">
      <c r="A531">
        <f>IF(ROWS($A$18:A531)-1&lt;=total_number_payments,ROWS($A$18:A531)-1,NA())</f>
        <v>513</v>
      </c>
      <c r="B531" s="6">
        <f t="shared" si="33"/>
        <v>606.17616179534764</v>
      </c>
      <c r="C531" s="6">
        <f t="shared" si="30"/>
        <v>273.55682449383551</v>
      </c>
      <c r="D531" s="6">
        <f t="shared" si="31"/>
        <v>332.61933730151213</v>
      </c>
      <c r="E531" s="6">
        <f t="shared" si="32"/>
        <v>358698.99310527166</v>
      </c>
    </row>
    <row r="532" spans="1:5" x14ac:dyDescent="0.25">
      <c r="A532">
        <f>IF(ROWS($A$18:A532)-1&lt;=total_number_payments,ROWS($A$18:A532)-1,NA())</f>
        <v>514</v>
      </c>
      <c r="B532" s="6">
        <f t="shared" si="33"/>
        <v>606.17616179534764</v>
      </c>
      <c r="C532" s="6">
        <f t="shared" ref="C532:C595" si="34">IF(E531&gt;0.001,E531*epr,NA())</f>
        <v>273.30339196443117</v>
      </c>
      <c r="D532" s="6">
        <f t="shared" ref="D532:D595" si="35">B532-C532</f>
        <v>332.87276983091647</v>
      </c>
      <c r="E532" s="6">
        <f t="shared" ref="E532:E595" si="36">E531-D532</f>
        <v>358366.12033544073</v>
      </c>
    </row>
    <row r="533" spans="1:5" x14ac:dyDescent="0.25">
      <c r="A533">
        <f>IF(ROWS($A$18:A533)-1&lt;=total_number_payments,ROWS($A$18:A533)-1,NA())</f>
        <v>515</v>
      </c>
      <c r="B533" s="6">
        <f t="shared" si="33"/>
        <v>606.17616179534764</v>
      </c>
      <c r="C533" s="6">
        <f t="shared" si="34"/>
        <v>273.04976633727284</v>
      </c>
      <c r="D533" s="6">
        <f t="shared" si="35"/>
        <v>333.1263954580748</v>
      </c>
      <c r="E533" s="6">
        <f t="shared" si="36"/>
        <v>358032.99393998267</v>
      </c>
    </row>
    <row r="534" spans="1:5" x14ac:dyDescent="0.25">
      <c r="A534">
        <f>IF(ROWS($A$18:A534)-1&lt;=total_number_payments,ROWS($A$18:A534)-1,NA())</f>
        <v>516</v>
      </c>
      <c r="B534" s="6">
        <f t="shared" si="33"/>
        <v>606.17616179534764</v>
      </c>
      <c r="C534" s="6">
        <f t="shared" si="34"/>
        <v>272.79594746523367</v>
      </c>
      <c r="D534" s="6">
        <f t="shared" si="35"/>
        <v>333.38021433011397</v>
      </c>
      <c r="E534" s="6">
        <f t="shared" si="36"/>
        <v>357699.61372565257</v>
      </c>
    </row>
    <row r="535" spans="1:5" x14ac:dyDescent="0.25">
      <c r="A535">
        <f>IF(ROWS($A$18:A535)-1&lt;=total_number_payments,ROWS($A$18:A535)-1,NA())</f>
        <v>517</v>
      </c>
      <c r="B535" s="6">
        <f t="shared" si="33"/>
        <v>606.17616179534764</v>
      </c>
      <c r="C535" s="6">
        <f t="shared" si="34"/>
        <v>272.54193520107458</v>
      </c>
      <c r="D535" s="6">
        <f t="shared" si="35"/>
        <v>333.63422659427306</v>
      </c>
      <c r="E535" s="6">
        <f t="shared" si="36"/>
        <v>357365.97949905827</v>
      </c>
    </row>
    <row r="536" spans="1:5" x14ac:dyDescent="0.25">
      <c r="A536">
        <f>IF(ROWS($A$18:A536)-1&lt;=total_number_payments,ROWS($A$18:A536)-1,NA())</f>
        <v>518</v>
      </c>
      <c r="B536" s="6">
        <f t="shared" si="33"/>
        <v>606.17616179534764</v>
      </c>
      <c r="C536" s="6">
        <f t="shared" si="34"/>
        <v>272.28772939744442</v>
      </c>
      <c r="D536" s="6">
        <f t="shared" si="35"/>
        <v>333.88843239790322</v>
      </c>
      <c r="E536" s="6">
        <f t="shared" si="36"/>
        <v>357032.09106666036</v>
      </c>
    </row>
    <row r="537" spans="1:5" x14ac:dyDescent="0.25">
      <c r="A537">
        <f>IF(ROWS($A$18:A537)-1&lt;=total_number_payments,ROWS($A$18:A537)-1,NA())</f>
        <v>519</v>
      </c>
      <c r="B537" s="6">
        <f t="shared" si="33"/>
        <v>606.17616179534764</v>
      </c>
      <c r="C537" s="6">
        <f t="shared" si="34"/>
        <v>272.03332990687977</v>
      </c>
      <c r="D537" s="6">
        <f t="shared" si="35"/>
        <v>334.14283188846787</v>
      </c>
      <c r="E537" s="6">
        <f t="shared" si="36"/>
        <v>356697.9482347719</v>
      </c>
    </row>
    <row r="538" spans="1:5" x14ac:dyDescent="0.25">
      <c r="A538">
        <f>IF(ROWS($A$18:A538)-1&lt;=total_number_payments,ROWS($A$18:A538)-1,NA())</f>
        <v>520</v>
      </c>
      <c r="B538" s="6">
        <f t="shared" si="33"/>
        <v>606.17616179534764</v>
      </c>
      <c r="C538" s="6">
        <f t="shared" si="34"/>
        <v>271.77873658180482</v>
      </c>
      <c r="D538" s="6">
        <f t="shared" si="35"/>
        <v>334.39742521354282</v>
      </c>
      <c r="E538" s="6">
        <f t="shared" si="36"/>
        <v>356363.55080955836</v>
      </c>
    </row>
    <row r="539" spans="1:5" x14ac:dyDescent="0.25">
      <c r="A539">
        <f>IF(ROWS($A$18:A539)-1&lt;=total_number_payments,ROWS($A$18:A539)-1,NA())</f>
        <v>521</v>
      </c>
      <c r="B539" s="6">
        <f t="shared" si="33"/>
        <v>606.17616179534764</v>
      </c>
      <c r="C539" s="6">
        <f t="shared" si="34"/>
        <v>271.52394927453122</v>
      </c>
      <c r="D539" s="6">
        <f t="shared" si="35"/>
        <v>334.65221252081642</v>
      </c>
      <c r="E539" s="6">
        <f t="shared" si="36"/>
        <v>356028.89859703754</v>
      </c>
    </row>
    <row r="540" spans="1:5" x14ac:dyDescent="0.25">
      <c r="A540">
        <f>IF(ROWS($A$18:A540)-1&lt;=total_number_payments,ROWS($A$18:A540)-1,NA())</f>
        <v>522</v>
      </c>
      <c r="B540" s="6">
        <f t="shared" si="33"/>
        <v>606.17616179534764</v>
      </c>
      <c r="C540" s="6">
        <f t="shared" si="34"/>
        <v>271.26896783725829</v>
      </c>
      <c r="D540" s="6">
        <f t="shared" si="35"/>
        <v>334.90719395808935</v>
      </c>
      <c r="E540" s="6">
        <f t="shared" si="36"/>
        <v>355693.99140307948</v>
      </c>
    </row>
    <row r="541" spans="1:5" x14ac:dyDescent="0.25">
      <c r="A541">
        <f>IF(ROWS($A$18:A541)-1&lt;=total_number_payments,ROWS($A$18:A541)-1,NA())</f>
        <v>523</v>
      </c>
      <c r="B541" s="6">
        <f t="shared" si="33"/>
        <v>606.17616179534764</v>
      </c>
      <c r="C541" s="6">
        <f t="shared" si="34"/>
        <v>271.01379212207257</v>
      </c>
      <c r="D541" s="6">
        <f t="shared" si="35"/>
        <v>335.16236967327507</v>
      </c>
      <c r="E541" s="6">
        <f t="shared" si="36"/>
        <v>355358.82903340622</v>
      </c>
    </row>
    <row r="542" spans="1:5" x14ac:dyDescent="0.25">
      <c r="A542">
        <f>IF(ROWS($A$18:A542)-1&lt;=total_number_payments,ROWS($A$18:A542)-1,NA())</f>
        <v>524</v>
      </c>
      <c r="B542" s="6">
        <f t="shared" si="33"/>
        <v>606.17616179534764</v>
      </c>
      <c r="C542" s="6">
        <f t="shared" si="34"/>
        <v>270.75842198094801</v>
      </c>
      <c r="D542" s="6">
        <f t="shared" si="35"/>
        <v>335.41773981439962</v>
      </c>
      <c r="E542" s="6">
        <f t="shared" si="36"/>
        <v>355023.41129359184</v>
      </c>
    </row>
    <row r="543" spans="1:5" x14ac:dyDescent="0.25">
      <c r="A543">
        <f>IF(ROWS($A$18:A543)-1&lt;=total_number_payments,ROWS($A$18:A543)-1,NA())</f>
        <v>525</v>
      </c>
      <c r="B543" s="6">
        <f t="shared" si="33"/>
        <v>606.17616179534764</v>
      </c>
      <c r="C543" s="6">
        <f t="shared" si="34"/>
        <v>270.50285726574566</v>
      </c>
      <c r="D543" s="6">
        <f t="shared" si="35"/>
        <v>335.67330452960198</v>
      </c>
      <c r="E543" s="6">
        <f t="shared" si="36"/>
        <v>354687.73798906221</v>
      </c>
    </row>
    <row r="544" spans="1:5" x14ac:dyDescent="0.25">
      <c r="A544">
        <f>IF(ROWS($A$18:A544)-1&lt;=total_number_payments,ROWS($A$18:A544)-1,NA())</f>
        <v>526</v>
      </c>
      <c r="B544" s="6">
        <f t="shared" si="33"/>
        <v>606.17616179534764</v>
      </c>
      <c r="C544" s="6">
        <f t="shared" si="34"/>
        <v>270.24709782821378</v>
      </c>
      <c r="D544" s="6">
        <f t="shared" si="35"/>
        <v>335.92906396713386</v>
      </c>
      <c r="E544" s="6">
        <f t="shared" si="36"/>
        <v>354351.80892509507</v>
      </c>
    </row>
    <row r="545" spans="1:5" x14ac:dyDescent="0.25">
      <c r="A545">
        <f>IF(ROWS($A$18:A545)-1&lt;=total_number_payments,ROWS($A$18:A545)-1,NA())</f>
        <v>527</v>
      </c>
      <c r="B545" s="6">
        <f t="shared" si="33"/>
        <v>606.17616179534764</v>
      </c>
      <c r="C545" s="6">
        <f t="shared" si="34"/>
        <v>269.9911435199877</v>
      </c>
      <c r="D545" s="6">
        <f t="shared" si="35"/>
        <v>336.18501827535994</v>
      </c>
      <c r="E545" s="6">
        <f t="shared" si="36"/>
        <v>354015.62390681973</v>
      </c>
    </row>
    <row r="546" spans="1:5" x14ac:dyDescent="0.25">
      <c r="A546">
        <f>IF(ROWS($A$18:A546)-1&lt;=total_number_payments,ROWS($A$18:A546)-1,NA())</f>
        <v>528</v>
      </c>
      <c r="B546" s="6">
        <f t="shared" si="33"/>
        <v>606.17616179534764</v>
      </c>
      <c r="C546" s="6">
        <f t="shared" si="34"/>
        <v>269.73499419258962</v>
      </c>
      <c r="D546" s="6">
        <f t="shared" si="35"/>
        <v>336.44116760275801</v>
      </c>
      <c r="E546" s="6">
        <f t="shared" si="36"/>
        <v>353679.18273921695</v>
      </c>
    </row>
    <row r="547" spans="1:5" x14ac:dyDescent="0.25">
      <c r="A547">
        <f>IF(ROWS($A$18:A547)-1&lt;=total_number_payments,ROWS($A$18:A547)-1,NA())</f>
        <v>529</v>
      </c>
      <c r="B547" s="6">
        <f t="shared" si="33"/>
        <v>606.17616179534764</v>
      </c>
      <c r="C547" s="6">
        <f t="shared" si="34"/>
        <v>269.47864969742869</v>
      </c>
      <c r="D547" s="6">
        <f t="shared" si="35"/>
        <v>336.69751209791895</v>
      </c>
      <c r="E547" s="6">
        <f t="shared" si="36"/>
        <v>353342.485227119</v>
      </c>
    </row>
    <row r="548" spans="1:5" x14ac:dyDescent="0.25">
      <c r="A548">
        <f>IF(ROWS($A$18:A548)-1&lt;=total_number_payments,ROWS($A$18:A548)-1,NA())</f>
        <v>530</v>
      </c>
      <c r="B548" s="6">
        <f t="shared" si="33"/>
        <v>606.17616179534764</v>
      </c>
      <c r="C548" s="6">
        <f t="shared" si="34"/>
        <v>269.22210988580076</v>
      </c>
      <c r="D548" s="6">
        <f t="shared" si="35"/>
        <v>336.95405190954688</v>
      </c>
      <c r="E548" s="6">
        <f t="shared" si="36"/>
        <v>353005.53117520944</v>
      </c>
    </row>
    <row r="549" spans="1:5" x14ac:dyDescent="0.25">
      <c r="A549">
        <f>IF(ROWS($A$18:A549)-1&lt;=total_number_payments,ROWS($A$18:A549)-1,NA())</f>
        <v>531</v>
      </c>
      <c r="B549" s="6">
        <f t="shared" si="33"/>
        <v>606.17616179534764</v>
      </c>
      <c r="C549" s="6">
        <f t="shared" si="34"/>
        <v>268.96537460888845</v>
      </c>
      <c r="D549" s="6">
        <f t="shared" si="35"/>
        <v>337.21078718645919</v>
      </c>
      <c r="E549" s="6">
        <f t="shared" si="36"/>
        <v>352668.32038802298</v>
      </c>
    </row>
    <row r="550" spans="1:5" x14ac:dyDescent="0.25">
      <c r="A550">
        <f>IF(ROWS($A$18:A550)-1&lt;=total_number_payments,ROWS($A$18:A550)-1,NA())</f>
        <v>532</v>
      </c>
      <c r="B550" s="6">
        <f t="shared" si="33"/>
        <v>606.17616179534764</v>
      </c>
      <c r="C550" s="6">
        <f t="shared" si="34"/>
        <v>268.70844371776104</v>
      </c>
      <c r="D550" s="6">
        <f t="shared" si="35"/>
        <v>337.4677180775866</v>
      </c>
      <c r="E550" s="6">
        <f t="shared" si="36"/>
        <v>352330.85266994539</v>
      </c>
    </row>
    <row r="551" spans="1:5" x14ac:dyDescent="0.25">
      <c r="A551">
        <f>IF(ROWS($A$18:A551)-1&lt;=total_number_payments,ROWS($A$18:A551)-1,NA())</f>
        <v>533</v>
      </c>
      <c r="B551" s="6">
        <f t="shared" si="33"/>
        <v>606.17616179534764</v>
      </c>
      <c r="C551" s="6">
        <f t="shared" si="34"/>
        <v>268.45131706337412</v>
      </c>
      <c r="D551" s="6">
        <f t="shared" si="35"/>
        <v>337.72484473197352</v>
      </c>
      <c r="E551" s="6">
        <f t="shared" si="36"/>
        <v>351993.12782521342</v>
      </c>
    </row>
    <row r="552" spans="1:5" x14ac:dyDescent="0.25">
      <c r="A552">
        <f>IF(ROWS($A$18:A552)-1&lt;=total_number_payments,ROWS($A$18:A552)-1,NA())</f>
        <v>534</v>
      </c>
      <c r="B552" s="6">
        <f t="shared" si="33"/>
        <v>606.17616179534764</v>
      </c>
      <c r="C552" s="6">
        <f t="shared" si="34"/>
        <v>268.19399449656999</v>
      </c>
      <c r="D552" s="6">
        <f t="shared" si="35"/>
        <v>337.98216729877765</v>
      </c>
      <c r="E552" s="6">
        <f t="shared" si="36"/>
        <v>351655.14565791463</v>
      </c>
    </row>
    <row r="553" spans="1:5" x14ac:dyDescent="0.25">
      <c r="A553">
        <f>IF(ROWS($A$18:A553)-1&lt;=total_number_payments,ROWS($A$18:A553)-1,NA())</f>
        <v>535</v>
      </c>
      <c r="B553" s="6">
        <f t="shared" si="33"/>
        <v>606.17616179534764</v>
      </c>
      <c r="C553" s="6">
        <f t="shared" si="34"/>
        <v>267.93647586807714</v>
      </c>
      <c r="D553" s="6">
        <f t="shared" si="35"/>
        <v>338.2396859272705</v>
      </c>
      <c r="E553" s="6">
        <f t="shared" si="36"/>
        <v>351316.90597198735</v>
      </c>
    </row>
    <row r="554" spans="1:5" x14ac:dyDescent="0.25">
      <c r="A554">
        <f>IF(ROWS($A$18:A554)-1&lt;=total_number_payments,ROWS($A$18:A554)-1,NA())</f>
        <v>536</v>
      </c>
      <c r="B554" s="6">
        <f t="shared" si="33"/>
        <v>606.17616179534764</v>
      </c>
      <c r="C554" s="6">
        <f t="shared" si="34"/>
        <v>267.67876102851028</v>
      </c>
      <c r="D554" s="6">
        <f t="shared" si="35"/>
        <v>338.49740076683736</v>
      </c>
      <c r="E554" s="6">
        <f t="shared" si="36"/>
        <v>350978.40857122053</v>
      </c>
    </row>
    <row r="555" spans="1:5" x14ac:dyDescent="0.25">
      <c r="A555">
        <f>IF(ROWS($A$18:A555)-1&lt;=total_number_payments,ROWS($A$18:A555)-1,NA())</f>
        <v>537</v>
      </c>
      <c r="B555" s="6">
        <f t="shared" si="33"/>
        <v>606.17616179534764</v>
      </c>
      <c r="C555" s="6">
        <f t="shared" si="34"/>
        <v>267.42084982837048</v>
      </c>
      <c r="D555" s="6">
        <f t="shared" si="35"/>
        <v>338.75531196697716</v>
      </c>
      <c r="E555" s="6">
        <f t="shared" si="36"/>
        <v>350639.65325925354</v>
      </c>
    </row>
    <row r="556" spans="1:5" x14ac:dyDescent="0.25">
      <c r="A556">
        <f>IF(ROWS($A$18:A556)-1&lt;=total_number_payments,ROWS($A$18:A556)-1,NA())</f>
        <v>538</v>
      </c>
      <c r="B556" s="6">
        <f t="shared" si="33"/>
        <v>606.17616179534764</v>
      </c>
      <c r="C556" s="6">
        <f t="shared" si="34"/>
        <v>267.16274211804478</v>
      </c>
      <c r="D556" s="6">
        <f t="shared" si="35"/>
        <v>339.01341967730286</v>
      </c>
      <c r="E556" s="6">
        <f t="shared" si="36"/>
        <v>350300.63983957621</v>
      </c>
    </row>
    <row r="557" spans="1:5" x14ac:dyDescent="0.25">
      <c r="A557">
        <f>IF(ROWS($A$18:A557)-1&lt;=total_number_payments,ROWS($A$18:A557)-1,NA())</f>
        <v>539</v>
      </c>
      <c r="B557" s="6">
        <f t="shared" si="33"/>
        <v>606.17616179534764</v>
      </c>
      <c r="C557" s="6">
        <f t="shared" si="34"/>
        <v>266.90443774780613</v>
      </c>
      <c r="D557" s="6">
        <f t="shared" si="35"/>
        <v>339.27172404754151</v>
      </c>
      <c r="E557" s="6">
        <f t="shared" si="36"/>
        <v>349961.36811552866</v>
      </c>
    </row>
    <row r="558" spans="1:5" x14ac:dyDescent="0.25">
      <c r="A558">
        <f>IF(ROWS($A$18:A558)-1&lt;=total_number_payments,ROWS($A$18:A558)-1,NA())</f>
        <v>540</v>
      </c>
      <c r="B558" s="6">
        <f t="shared" si="33"/>
        <v>606.17616179534764</v>
      </c>
      <c r="C558" s="6">
        <f t="shared" si="34"/>
        <v>266.64593656781369</v>
      </c>
      <c r="D558" s="6">
        <f t="shared" si="35"/>
        <v>339.53022522753395</v>
      </c>
      <c r="E558" s="6">
        <f t="shared" si="36"/>
        <v>349621.83789030113</v>
      </c>
    </row>
    <row r="559" spans="1:5" x14ac:dyDescent="0.25">
      <c r="A559">
        <f>IF(ROWS($A$18:A559)-1&lt;=total_number_payments,ROWS($A$18:A559)-1,NA())</f>
        <v>541</v>
      </c>
      <c r="B559" s="6">
        <f t="shared" si="33"/>
        <v>606.17616179534764</v>
      </c>
      <c r="C559" s="6">
        <f t="shared" si="34"/>
        <v>266.3872384281122</v>
      </c>
      <c r="D559" s="6">
        <f t="shared" si="35"/>
        <v>339.78892336723544</v>
      </c>
      <c r="E559" s="6">
        <f t="shared" si="36"/>
        <v>349282.04896693391</v>
      </c>
    </row>
    <row r="560" spans="1:5" x14ac:dyDescent="0.25">
      <c r="A560">
        <f>IF(ROWS($A$18:A560)-1&lt;=total_number_payments,ROWS($A$18:A560)-1,NA())</f>
        <v>542</v>
      </c>
      <c r="B560" s="6">
        <f t="shared" si="33"/>
        <v>606.17616179534764</v>
      </c>
      <c r="C560" s="6">
        <f t="shared" si="34"/>
        <v>266.12834317863224</v>
      </c>
      <c r="D560" s="6">
        <f t="shared" si="35"/>
        <v>340.0478186167154</v>
      </c>
      <c r="E560" s="6">
        <f t="shared" si="36"/>
        <v>348942.00114831718</v>
      </c>
    </row>
    <row r="561" spans="1:5" x14ac:dyDescent="0.25">
      <c r="A561">
        <f>IF(ROWS($A$18:A561)-1&lt;=total_number_payments,ROWS($A$18:A561)-1,NA())</f>
        <v>543</v>
      </c>
      <c r="B561" s="6">
        <f t="shared" si="33"/>
        <v>606.17616179534764</v>
      </c>
      <c r="C561" s="6">
        <f t="shared" si="34"/>
        <v>265.86925066918997</v>
      </c>
      <c r="D561" s="6">
        <f t="shared" si="35"/>
        <v>340.30691112615767</v>
      </c>
      <c r="E561" s="6">
        <f t="shared" si="36"/>
        <v>348601.694237191</v>
      </c>
    </row>
    <row r="562" spans="1:5" x14ac:dyDescent="0.25">
      <c r="A562">
        <f>IF(ROWS($A$18:A562)-1&lt;=total_number_payments,ROWS($A$18:A562)-1,NA())</f>
        <v>544</v>
      </c>
      <c r="B562" s="6">
        <f t="shared" si="33"/>
        <v>606.17616179534764</v>
      </c>
      <c r="C562" s="6">
        <f t="shared" si="34"/>
        <v>265.60996074948724</v>
      </c>
      <c r="D562" s="6">
        <f t="shared" si="35"/>
        <v>340.5662010458604</v>
      </c>
      <c r="E562" s="6">
        <f t="shared" si="36"/>
        <v>348261.12803614512</v>
      </c>
    </row>
    <row r="563" spans="1:5" x14ac:dyDescent="0.25">
      <c r="A563">
        <f>IF(ROWS($A$18:A563)-1&lt;=total_number_payments,ROWS($A$18:A563)-1,NA())</f>
        <v>545</v>
      </c>
      <c r="B563" s="6">
        <f t="shared" si="33"/>
        <v>606.17616179534764</v>
      </c>
      <c r="C563" s="6">
        <f t="shared" si="34"/>
        <v>265.35047326911126</v>
      </c>
      <c r="D563" s="6">
        <f t="shared" si="35"/>
        <v>340.82568852623638</v>
      </c>
      <c r="E563" s="6">
        <f t="shared" si="36"/>
        <v>347920.30234761891</v>
      </c>
    </row>
    <row r="564" spans="1:5" x14ac:dyDescent="0.25">
      <c r="A564">
        <f>IF(ROWS($A$18:A564)-1&lt;=total_number_payments,ROWS($A$18:A564)-1,NA())</f>
        <v>546</v>
      </c>
      <c r="B564" s="6">
        <f t="shared" si="33"/>
        <v>606.17616179534764</v>
      </c>
      <c r="C564" s="6">
        <f t="shared" si="34"/>
        <v>265.0907880775348</v>
      </c>
      <c r="D564" s="6">
        <f t="shared" si="35"/>
        <v>341.08537371781284</v>
      </c>
      <c r="E564" s="6">
        <f t="shared" si="36"/>
        <v>347579.21697390109</v>
      </c>
    </row>
    <row r="565" spans="1:5" x14ac:dyDescent="0.25">
      <c r="A565">
        <f>IF(ROWS($A$18:A565)-1&lt;=total_number_payments,ROWS($A$18:A565)-1,NA())</f>
        <v>547</v>
      </c>
      <c r="B565" s="6">
        <f t="shared" si="33"/>
        <v>606.17616179534764</v>
      </c>
      <c r="C565" s="6">
        <f t="shared" si="34"/>
        <v>264.83090502411579</v>
      </c>
      <c r="D565" s="6">
        <f t="shared" si="35"/>
        <v>341.34525677123185</v>
      </c>
      <c r="E565" s="6">
        <f t="shared" si="36"/>
        <v>347237.87171712983</v>
      </c>
    </row>
    <row r="566" spans="1:5" x14ac:dyDescent="0.25">
      <c r="A566">
        <f>IF(ROWS($A$18:A566)-1&lt;=total_number_payments,ROWS($A$18:A566)-1,NA())</f>
        <v>548</v>
      </c>
      <c r="B566" s="6">
        <f t="shared" si="33"/>
        <v>606.17616179534764</v>
      </c>
      <c r="C566" s="6">
        <f t="shared" si="34"/>
        <v>264.57082395809732</v>
      </c>
      <c r="D566" s="6">
        <f t="shared" si="35"/>
        <v>341.60533783725032</v>
      </c>
      <c r="E566" s="6">
        <f t="shared" si="36"/>
        <v>346896.26637929259</v>
      </c>
    </row>
    <row r="567" spans="1:5" x14ac:dyDescent="0.25">
      <c r="A567">
        <f>IF(ROWS($A$18:A567)-1&lt;=total_number_payments,ROWS($A$18:A567)-1,NA())</f>
        <v>549</v>
      </c>
      <c r="B567" s="6">
        <f t="shared" si="33"/>
        <v>606.17616179534764</v>
      </c>
      <c r="C567" s="6">
        <f t="shared" si="34"/>
        <v>264.31054472860791</v>
      </c>
      <c r="D567" s="6">
        <f t="shared" si="35"/>
        <v>341.86561706673973</v>
      </c>
      <c r="E567" s="6">
        <f t="shared" si="36"/>
        <v>346554.40076222585</v>
      </c>
    </row>
    <row r="568" spans="1:5" x14ac:dyDescent="0.25">
      <c r="A568">
        <f>IF(ROWS($A$18:A568)-1&lt;=total_number_payments,ROWS($A$18:A568)-1,NA())</f>
        <v>550</v>
      </c>
      <c r="B568" s="6">
        <f t="shared" si="33"/>
        <v>606.17616179534764</v>
      </c>
      <c r="C568" s="6">
        <f t="shared" si="34"/>
        <v>264.05006718466086</v>
      </c>
      <c r="D568" s="6">
        <f t="shared" si="35"/>
        <v>342.12609461068678</v>
      </c>
      <c r="E568" s="6">
        <f t="shared" si="36"/>
        <v>346212.27466761519</v>
      </c>
    </row>
    <row r="569" spans="1:5" x14ac:dyDescent="0.25">
      <c r="A569">
        <f>IF(ROWS($A$18:A569)-1&lt;=total_number_payments,ROWS($A$18:A569)-1,NA())</f>
        <v>551</v>
      </c>
      <c r="B569" s="6">
        <f t="shared" si="33"/>
        <v>606.17616179534764</v>
      </c>
      <c r="C569" s="6">
        <f t="shared" si="34"/>
        <v>263.78939117515444</v>
      </c>
      <c r="D569" s="6">
        <f t="shared" si="35"/>
        <v>342.3867706201932</v>
      </c>
      <c r="E569" s="6">
        <f t="shared" si="36"/>
        <v>345869.887896995</v>
      </c>
    </row>
    <row r="570" spans="1:5" x14ac:dyDescent="0.25">
      <c r="A570">
        <f>IF(ROWS($A$18:A570)-1&lt;=total_number_payments,ROWS($A$18:A570)-1,NA())</f>
        <v>552</v>
      </c>
      <c r="B570" s="6">
        <f t="shared" si="33"/>
        <v>606.17616179534764</v>
      </c>
      <c r="C570" s="6">
        <f t="shared" si="34"/>
        <v>263.52851654887195</v>
      </c>
      <c r="D570" s="6">
        <f t="shared" si="35"/>
        <v>342.64764524647569</v>
      </c>
      <c r="E570" s="6">
        <f t="shared" si="36"/>
        <v>345527.24025174853</v>
      </c>
    </row>
    <row r="571" spans="1:5" x14ac:dyDescent="0.25">
      <c r="A571">
        <f>IF(ROWS($A$18:A571)-1&lt;=total_number_payments,ROWS($A$18:A571)-1,NA())</f>
        <v>553</v>
      </c>
      <c r="B571" s="6">
        <f t="shared" si="33"/>
        <v>606.17616179534764</v>
      </c>
      <c r="C571" s="6">
        <f t="shared" si="34"/>
        <v>263.26744315448138</v>
      </c>
      <c r="D571" s="6">
        <f t="shared" si="35"/>
        <v>342.90871864086625</v>
      </c>
      <c r="E571" s="6">
        <f t="shared" si="36"/>
        <v>345184.33153310767</v>
      </c>
    </row>
    <row r="572" spans="1:5" x14ac:dyDescent="0.25">
      <c r="A572">
        <f>IF(ROWS($A$18:A572)-1&lt;=total_number_payments,ROWS($A$18:A572)-1,NA())</f>
        <v>554</v>
      </c>
      <c r="B572" s="6">
        <f t="shared" si="33"/>
        <v>606.17616179534764</v>
      </c>
      <c r="C572" s="6">
        <f t="shared" si="34"/>
        <v>263.00617084053533</v>
      </c>
      <c r="D572" s="6">
        <f t="shared" si="35"/>
        <v>343.16999095481231</v>
      </c>
      <c r="E572" s="6">
        <f t="shared" si="36"/>
        <v>344841.16154215287</v>
      </c>
    </row>
    <row r="573" spans="1:5" x14ac:dyDescent="0.25">
      <c r="A573">
        <f>IF(ROWS($A$18:A573)-1&lt;=total_number_payments,ROWS($A$18:A573)-1,NA())</f>
        <v>555</v>
      </c>
      <c r="B573" s="6">
        <f t="shared" si="33"/>
        <v>606.17616179534764</v>
      </c>
      <c r="C573" s="6">
        <f t="shared" si="34"/>
        <v>262.74469945547116</v>
      </c>
      <c r="D573" s="6">
        <f t="shared" si="35"/>
        <v>343.43146233987648</v>
      </c>
      <c r="E573" s="6">
        <f t="shared" si="36"/>
        <v>344497.73007981299</v>
      </c>
    </row>
    <row r="574" spans="1:5" x14ac:dyDescent="0.25">
      <c r="A574">
        <f>IF(ROWS($A$18:A574)-1&lt;=total_number_payments,ROWS($A$18:A574)-1,NA())</f>
        <v>556</v>
      </c>
      <c r="B574" s="6">
        <f t="shared" si="33"/>
        <v>606.17616179534764</v>
      </c>
      <c r="C574" s="6">
        <f t="shared" si="34"/>
        <v>262.48302884761074</v>
      </c>
      <c r="D574" s="6">
        <f t="shared" si="35"/>
        <v>343.6931329477369</v>
      </c>
      <c r="E574" s="6">
        <f t="shared" si="36"/>
        <v>344154.03694686526</v>
      </c>
    </row>
    <row r="575" spans="1:5" x14ac:dyDescent="0.25">
      <c r="A575">
        <f>IF(ROWS($A$18:A575)-1&lt;=total_number_payments,ROWS($A$18:A575)-1,NA())</f>
        <v>557</v>
      </c>
      <c r="B575" s="6">
        <f t="shared" si="33"/>
        <v>606.17616179534764</v>
      </c>
      <c r="C575" s="6">
        <f t="shared" si="34"/>
        <v>262.22115886516019</v>
      </c>
      <c r="D575" s="6">
        <f t="shared" si="35"/>
        <v>343.95500293018745</v>
      </c>
      <c r="E575" s="6">
        <f t="shared" si="36"/>
        <v>343810.08194393507</v>
      </c>
    </row>
    <row r="576" spans="1:5" x14ac:dyDescent="0.25">
      <c r="A576">
        <f>IF(ROWS($A$18:A576)-1&lt;=total_number_payments,ROWS($A$18:A576)-1,NA())</f>
        <v>558</v>
      </c>
      <c r="B576" s="6">
        <f t="shared" si="33"/>
        <v>606.17616179534764</v>
      </c>
      <c r="C576" s="6">
        <f t="shared" si="34"/>
        <v>261.9590893562102</v>
      </c>
      <c r="D576" s="6">
        <f t="shared" si="35"/>
        <v>344.21707243913744</v>
      </c>
      <c r="E576" s="6">
        <f t="shared" si="36"/>
        <v>343465.86487149593</v>
      </c>
    </row>
    <row r="577" spans="1:5" x14ac:dyDescent="0.25">
      <c r="A577">
        <f>IF(ROWS($A$18:A577)-1&lt;=total_number_payments,ROWS($A$18:A577)-1,NA())</f>
        <v>559</v>
      </c>
      <c r="B577" s="6">
        <f t="shared" si="33"/>
        <v>606.17616179534764</v>
      </c>
      <c r="C577" s="6">
        <f t="shared" si="34"/>
        <v>261.6968201687356</v>
      </c>
      <c r="D577" s="6">
        <f t="shared" si="35"/>
        <v>344.47934162661204</v>
      </c>
      <c r="E577" s="6">
        <f t="shared" si="36"/>
        <v>343121.38552986929</v>
      </c>
    </row>
    <row r="578" spans="1:5" x14ac:dyDescent="0.25">
      <c r="A578">
        <f>IF(ROWS($A$18:A578)-1&lt;=total_number_payments,ROWS($A$18:A578)-1,NA())</f>
        <v>560</v>
      </c>
      <c r="B578" s="6">
        <f t="shared" si="33"/>
        <v>606.17616179534764</v>
      </c>
      <c r="C578" s="6">
        <f t="shared" si="34"/>
        <v>261.43435115059532</v>
      </c>
      <c r="D578" s="6">
        <f t="shared" si="35"/>
        <v>344.74181064475232</v>
      </c>
      <c r="E578" s="6">
        <f t="shared" si="36"/>
        <v>342776.64371922455</v>
      </c>
    </row>
    <row r="579" spans="1:5" x14ac:dyDescent="0.25">
      <c r="A579">
        <f>IF(ROWS($A$18:A579)-1&lt;=total_number_payments,ROWS($A$18:A579)-1,NA())</f>
        <v>561</v>
      </c>
      <c r="B579" s="6">
        <f t="shared" si="33"/>
        <v>606.17616179534764</v>
      </c>
      <c r="C579" s="6">
        <f t="shared" si="34"/>
        <v>261.17168214953261</v>
      </c>
      <c r="D579" s="6">
        <f t="shared" si="35"/>
        <v>345.00447964581502</v>
      </c>
      <c r="E579" s="6">
        <f t="shared" si="36"/>
        <v>342431.63923957874</v>
      </c>
    </row>
    <row r="580" spans="1:5" x14ac:dyDescent="0.25">
      <c r="A580">
        <f>IF(ROWS($A$18:A580)-1&lt;=total_number_payments,ROWS($A$18:A580)-1,NA())</f>
        <v>562</v>
      </c>
      <c r="B580" s="6">
        <f t="shared" si="33"/>
        <v>606.17616179534764</v>
      </c>
      <c r="C580" s="6">
        <f t="shared" si="34"/>
        <v>260.90881301317444</v>
      </c>
      <c r="D580" s="6">
        <f t="shared" si="35"/>
        <v>345.2673487821732</v>
      </c>
      <c r="E580" s="6">
        <f t="shared" si="36"/>
        <v>342086.37189079658</v>
      </c>
    </row>
    <row r="581" spans="1:5" x14ac:dyDescent="0.25">
      <c r="A581">
        <f>IF(ROWS($A$18:A581)-1&lt;=total_number_payments,ROWS($A$18:A581)-1,NA())</f>
        <v>563</v>
      </c>
      <c r="B581" s="6">
        <f t="shared" si="33"/>
        <v>606.17616179534764</v>
      </c>
      <c r="C581" s="6">
        <f t="shared" si="34"/>
        <v>260.64574358903189</v>
      </c>
      <c r="D581" s="6">
        <f t="shared" si="35"/>
        <v>345.53041820631574</v>
      </c>
      <c r="E581" s="6">
        <f t="shared" si="36"/>
        <v>341740.84147259028</v>
      </c>
    </row>
    <row r="582" spans="1:5" x14ac:dyDescent="0.25">
      <c r="A582">
        <f>IF(ROWS($A$18:A582)-1&lt;=total_number_payments,ROWS($A$18:A582)-1,NA())</f>
        <v>564</v>
      </c>
      <c r="B582" s="6">
        <f t="shared" si="33"/>
        <v>606.17616179534764</v>
      </c>
      <c r="C582" s="6">
        <f t="shared" si="34"/>
        <v>260.38247372449962</v>
      </c>
      <c r="D582" s="6">
        <f t="shared" si="35"/>
        <v>345.79368807084802</v>
      </c>
      <c r="E582" s="6">
        <f t="shared" si="36"/>
        <v>341395.04778451944</v>
      </c>
    </row>
    <row r="583" spans="1:5" x14ac:dyDescent="0.25">
      <c r="A583">
        <f>IF(ROWS($A$18:A583)-1&lt;=total_number_payments,ROWS($A$18:A583)-1,NA())</f>
        <v>565</v>
      </c>
      <c r="B583" s="6">
        <f t="shared" si="33"/>
        <v>606.17616179534764</v>
      </c>
      <c r="C583" s="6">
        <f t="shared" si="34"/>
        <v>260.11900326685628</v>
      </c>
      <c r="D583" s="6">
        <f t="shared" si="35"/>
        <v>346.05715852849136</v>
      </c>
      <c r="E583" s="6">
        <f t="shared" si="36"/>
        <v>341048.99062599096</v>
      </c>
    </row>
    <row r="584" spans="1:5" x14ac:dyDescent="0.25">
      <c r="A584">
        <f>IF(ROWS($A$18:A584)-1&lt;=total_number_payments,ROWS($A$18:A584)-1,NA())</f>
        <v>566</v>
      </c>
      <c r="B584" s="6">
        <f t="shared" si="33"/>
        <v>606.17616179534764</v>
      </c>
      <c r="C584" s="6">
        <f t="shared" si="34"/>
        <v>259.85533206326403</v>
      </c>
      <c r="D584" s="6">
        <f t="shared" si="35"/>
        <v>346.32082973208361</v>
      </c>
      <c r="E584" s="6">
        <f t="shared" si="36"/>
        <v>340702.66979625885</v>
      </c>
    </row>
    <row r="585" spans="1:5" x14ac:dyDescent="0.25">
      <c r="A585">
        <f>IF(ROWS($A$18:A585)-1&lt;=total_number_payments,ROWS($A$18:A585)-1,NA())</f>
        <v>567</v>
      </c>
      <c r="B585" s="6">
        <f t="shared" si="33"/>
        <v>606.17616179534764</v>
      </c>
      <c r="C585" s="6">
        <f t="shared" si="34"/>
        <v>259.59145996076847</v>
      </c>
      <c r="D585" s="6">
        <f t="shared" si="35"/>
        <v>346.58470183457916</v>
      </c>
      <c r="E585" s="6">
        <f t="shared" si="36"/>
        <v>340356.08509442426</v>
      </c>
    </row>
    <row r="586" spans="1:5" x14ac:dyDescent="0.25">
      <c r="A586">
        <f>IF(ROWS($A$18:A586)-1&lt;=total_number_payments,ROWS($A$18:A586)-1,NA())</f>
        <v>568</v>
      </c>
      <c r="B586" s="6">
        <f t="shared" si="33"/>
        <v>606.17616179534764</v>
      </c>
      <c r="C586" s="6">
        <f t="shared" si="34"/>
        <v>259.32738680629888</v>
      </c>
      <c r="D586" s="6">
        <f t="shared" si="35"/>
        <v>346.84877498904876</v>
      </c>
      <c r="E586" s="6">
        <f t="shared" si="36"/>
        <v>340009.23631943518</v>
      </c>
    </row>
    <row r="587" spans="1:5" x14ac:dyDescent="0.25">
      <c r="A587">
        <f>IF(ROWS($A$18:A587)-1&lt;=total_number_payments,ROWS($A$18:A587)-1,NA())</f>
        <v>569</v>
      </c>
      <c r="B587" s="6">
        <f t="shared" si="33"/>
        <v>606.17616179534764</v>
      </c>
      <c r="C587" s="6">
        <f t="shared" si="34"/>
        <v>259.06311244666779</v>
      </c>
      <c r="D587" s="6">
        <f t="shared" si="35"/>
        <v>347.11304934867985</v>
      </c>
      <c r="E587" s="6">
        <f t="shared" si="36"/>
        <v>339662.12327008648</v>
      </c>
    </row>
    <row r="588" spans="1:5" x14ac:dyDescent="0.25">
      <c r="A588">
        <f>IF(ROWS($A$18:A588)-1&lt;=total_number_payments,ROWS($A$18:A588)-1,NA())</f>
        <v>570</v>
      </c>
      <c r="B588" s="6">
        <f t="shared" si="33"/>
        <v>606.17616179534764</v>
      </c>
      <c r="C588" s="6">
        <f t="shared" si="34"/>
        <v>258.79863672857095</v>
      </c>
      <c r="D588" s="6">
        <f t="shared" si="35"/>
        <v>347.37752506677668</v>
      </c>
      <c r="E588" s="6">
        <f t="shared" si="36"/>
        <v>339314.7457450197</v>
      </c>
    </row>
    <row r="589" spans="1:5" x14ac:dyDescent="0.25">
      <c r="A589">
        <f>IF(ROWS($A$18:A589)-1&lt;=total_number_payments,ROWS($A$18:A589)-1,NA())</f>
        <v>571</v>
      </c>
      <c r="B589" s="6">
        <f t="shared" si="33"/>
        <v>606.17616179534764</v>
      </c>
      <c r="C589" s="6">
        <f t="shared" si="34"/>
        <v>258.53395949858748</v>
      </c>
      <c r="D589" s="6">
        <f t="shared" si="35"/>
        <v>347.64220229676016</v>
      </c>
      <c r="E589" s="6">
        <f t="shared" si="36"/>
        <v>338967.10354272294</v>
      </c>
    </row>
    <row r="590" spans="1:5" x14ac:dyDescent="0.25">
      <c r="A590">
        <f>IF(ROWS($A$18:A590)-1&lt;=total_number_payments,ROWS($A$18:A590)-1,NA())</f>
        <v>572</v>
      </c>
      <c r="B590" s="6">
        <f t="shared" si="33"/>
        <v>606.17616179534764</v>
      </c>
      <c r="C590" s="6">
        <f t="shared" si="34"/>
        <v>258.26908060317948</v>
      </c>
      <c r="D590" s="6">
        <f t="shared" si="35"/>
        <v>347.90708119216816</v>
      </c>
      <c r="E590" s="6">
        <f t="shared" si="36"/>
        <v>338619.19646153075</v>
      </c>
    </row>
    <row r="591" spans="1:5" x14ac:dyDescent="0.25">
      <c r="A591">
        <f>IF(ROWS($A$18:A591)-1&lt;=total_number_payments,ROWS($A$18:A591)-1,NA())</f>
        <v>573</v>
      </c>
      <c r="B591" s="6">
        <f t="shared" si="33"/>
        <v>606.17616179534764</v>
      </c>
      <c r="C591" s="6">
        <f t="shared" si="34"/>
        <v>258.00399988869208</v>
      </c>
      <c r="D591" s="6">
        <f t="shared" si="35"/>
        <v>348.17216190665556</v>
      </c>
      <c r="E591" s="6">
        <f t="shared" si="36"/>
        <v>338271.02429962408</v>
      </c>
    </row>
    <row r="592" spans="1:5" x14ac:dyDescent="0.25">
      <c r="A592">
        <f>IF(ROWS($A$18:A592)-1&lt;=total_number_payments,ROWS($A$18:A592)-1,NA())</f>
        <v>574</v>
      </c>
      <c r="B592" s="6">
        <f t="shared" si="33"/>
        <v>606.17616179534764</v>
      </c>
      <c r="C592" s="6">
        <f t="shared" si="34"/>
        <v>257.73871720135327</v>
      </c>
      <c r="D592" s="6">
        <f t="shared" si="35"/>
        <v>348.43744459399437</v>
      </c>
      <c r="E592" s="6">
        <f t="shared" si="36"/>
        <v>337922.58685503009</v>
      </c>
    </row>
    <row r="593" spans="1:5" x14ac:dyDescent="0.25">
      <c r="A593">
        <f>IF(ROWS($A$18:A593)-1&lt;=total_number_payments,ROWS($A$18:A593)-1,NA())</f>
        <v>575</v>
      </c>
      <c r="B593" s="6">
        <f t="shared" si="33"/>
        <v>606.17616179534764</v>
      </c>
      <c r="C593" s="6">
        <f t="shared" si="34"/>
        <v>257.47323238727404</v>
      </c>
      <c r="D593" s="6">
        <f t="shared" si="35"/>
        <v>348.7029294080736</v>
      </c>
      <c r="E593" s="6">
        <f t="shared" si="36"/>
        <v>337573.88392562204</v>
      </c>
    </row>
    <row r="594" spans="1:5" x14ac:dyDescent="0.25">
      <c r="A594">
        <f>IF(ROWS($A$18:A594)-1&lt;=total_number_payments,ROWS($A$18:A594)-1,NA())</f>
        <v>576</v>
      </c>
      <c r="B594" s="6">
        <f t="shared" ref="B594:B657" si="37">IF(A594&lt;=total_number_payments,PMT,NA())</f>
        <v>606.17616179534764</v>
      </c>
      <c r="C594" s="6">
        <f t="shared" si="34"/>
        <v>257.20754529244806</v>
      </c>
      <c r="D594" s="6">
        <f t="shared" si="35"/>
        <v>348.96861650289958</v>
      </c>
      <c r="E594" s="6">
        <f t="shared" si="36"/>
        <v>337224.91530911915</v>
      </c>
    </row>
    <row r="595" spans="1:5" x14ac:dyDescent="0.25">
      <c r="A595">
        <f>IF(ROWS($A$18:A595)-1&lt;=total_number_payments,ROWS($A$18:A595)-1,NA())</f>
        <v>577</v>
      </c>
      <c r="B595" s="6">
        <f t="shared" si="37"/>
        <v>606.17616179534764</v>
      </c>
      <c r="C595" s="6">
        <f t="shared" si="34"/>
        <v>256.94165576275151</v>
      </c>
      <c r="D595" s="6">
        <f t="shared" si="35"/>
        <v>349.23450603259613</v>
      </c>
      <c r="E595" s="6">
        <f t="shared" si="36"/>
        <v>336875.68080308655</v>
      </c>
    </row>
    <row r="596" spans="1:5" x14ac:dyDescent="0.25">
      <c r="A596">
        <f>IF(ROWS($A$18:A596)-1&lt;=total_number_payments,ROWS($A$18:A596)-1,NA())</f>
        <v>578</v>
      </c>
      <c r="B596" s="6">
        <f t="shared" si="37"/>
        <v>606.17616179534764</v>
      </c>
      <c r="C596" s="6">
        <f t="shared" ref="C596:C659" si="38">IF(E595&gt;0.001,E595*epr,NA())</f>
        <v>256.67556364394341</v>
      </c>
      <c r="D596" s="6">
        <f t="shared" ref="D596:D659" si="39">B596-C596</f>
        <v>349.50059815140423</v>
      </c>
      <c r="E596" s="6">
        <f t="shared" ref="E596:E659" si="40">E595-D596</f>
        <v>336526.18020493514</v>
      </c>
    </row>
    <row r="597" spans="1:5" x14ac:dyDescent="0.25">
      <c r="A597">
        <f>IF(ROWS($A$18:A597)-1&lt;=total_number_payments,ROWS($A$18:A597)-1,NA())</f>
        <v>579</v>
      </c>
      <c r="B597" s="6">
        <f t="shared" si="37"/>
        <v>606.17616179534764</v>
      </c>
      <c r="C597" s="6">
        <f t="shared" si="38"/>
        <v>256.40926878166493</v>
      </c>
      <c r="D597" s="6">
        <f t="shared" si="39"/>
        <v>349.7668930136827</v>
      </c>
      <c r="E597" s="6">
        <f t="shared" si="40"/>
        <v>336176.41331192147</v>
      </c>
    </row>
    <row r="598" spans="1:5" x14ac:dyDescent="0.25">
      <c r="A598">
        <f>IF(ROWS($A$18:A598)-1&lt;=total_number_payments,ROWS($A$18:A598)-1,NA())</f>
        <v>580</v>
      </c>
      <c r="B598" s="6">
        <f t="shared" si="37"/>
        <v>606.17616179534764</v>
      </c>
      <c r="C598" s="6">
        <f t="shared" si="38"/>
        <v>256.14277102144001</v>
      </c>
      <c r="D598" s="6">
        <f t="shared" si="39"/>
        <v>350.03339077390763</v>
      </c>
      <c r="E598" s="6">
        <f t="shared" si="40"/>
        <v>335826.37992114754</v>
      </c>
    </row>
    <row r="599" spans="1:5" x14ac:dyDescent="0.25">
      <c r="A599">
        <f>IF(ROWS($A$18:A599)-1&lt;=total_number_payments,ROWS($A$18:A599)-1,NA())</f>
        <v>581</v>
      </c>
      <c r="B599" s="6">
        <f t="shared" si="37"/>
        <v>606.17616179534764</v>
      </c>
      <c r="C599" s="6">
        <f t="shared" si="38"/>
        <v>255.87607020867455</v>
      </c>
      <c r="D599" s="6">
        <f t="shared" si="39"/>
        <v>350.30009158667309</v>
      </c>
      <c r="E599" s="6">
        <f t="shared" si="40"/>
        <v>335476.07982956088</v>
      </c>
    </row>
    <row r="600" spans="1:5" x14ac:dyDescent="0.25">
      <c r="A600">
        <f>IF(ROWS($A$18:A600)-1&lt;=total_number_payments,ROWS($A$18:A600)-1,NA())</f>
        <v>582</v>
      </c>
      <c r="B600" s="6">
        <f t="shared" si="37"/>
        <v>606.17616179534764</v>
      </c>
      <c r="C600" s="6">
        <f t="shared" si="38"/>
        <v>255.6091661886569</v>
      </c>
      <c r="D600" s="6">
        <f t="shared" si="39"/>
        <v>350.56699560669074</v>
      </c>
      <c r="E600" s="6">
        <f t="shared" si="40"/>
        <v>335125.51283395418</v>
      </c>
    </row>
    <row r="601" spans="1:5" x14ac:dyDescent="0.25">
      <c r="A601">
        <f>IF(ROWS($A$18:A601)-1&lt;=total_number_payments,ROWS($A$18:A601)-1,NA())</f>
        <v>583</v>
      </c>
      <c r="B601" s="6">
        <f t="shared" si="37"/>
        <v>606.17616179534764</v>
      </c>
      <c r="C601" s="6">
        <f t="shared" si="38"/>
        <v>255.34205880655736</v>
      </c>
      <c r="D601" s="6">
        <f t="shared" si="39"/>
        <v>350.83410298879028</v>
      </c>
      <c r="E601" s="6">
        <f t="shared" si="40"/>
        <v>334774.67873096542</v>
      </c>
    </row>
    <row r="602" spans="1:5" x14ac:dyDescent="0.25">
      <c r="A602">
        <f>IF(ROWS($A$18:A602)-1&lt;=total_number_payments,ROWS($A$18:A602)-1,NA())</f>
        <v>584</v>
      </c>
      <c r="B602" s="6">
        <f t="shared" si="37"/>
        <v>606.17616179534764</v>
      </c>
      <c r="C602" s="6">
        <f t="shared" si="38"/>
        <v>255.07474790742839</v>
      </c>
      <c r="D602" s="6">
        <f t="shared" si="39"/>
        <v>351.10141388791925</v>
      </c>
      <c r="E602" s="6">
        <f t="shared" si="40"/>
        <v>334423.57731707749</v>
      </c>
    </row>
    <row r="603" spans="1:5" x14ac:dyDescent="0.25">
      <c r="A603">
        <f>IF(ROWS($A$18:A603)-1&lt;=total_number_payments,ROWS($A$18:A603)-1,NA())</f>
        <v>585</v>
      </c>
      <c r="B603" s="6">
        <f t="shared" si="37"/>
        <v>606.17616179534764</v>
      </c>
      <c r="C603" s="6">
        <f t="shared" si="38"/>
        <v>254.80723333620426</v>
      </c>
      <c r="D603" s="6">
        <f t="shared" si="39"/>
        <v>351.36892845914338</v>
      </c>
      <c r="E603" s="6">
        <f t="shared" si="40"/>
        <v>334072.20838861837</v>
      </c>
    </row>
    <row r="604" spans="1:5" x14ac:dyDescent="0.25">
      <c r="A604">
        <f>IF(ROWS($A$18:A604)-1&lt;=total_number_payments,ROWS($A$18:A604)-1,NA())</f>
        <v>586</v>
      </c>
      <c r="B604" s="6">
        <f t="shared" si="37"/>
        <v>606.17616179534764</v>
      </c>
      <c r="C604" s="6">
        <f t="shared" si="38"/>
        <v>254.53951493770126</v>
      </c>
      <c r="D604" s="6">
        <f t="shared" si="39"/>
        <v>351.63664685764638</v>
      </c>
      <c r="E604" s="6">
        <f t="shared" si="40"/>
        <v>333720.57174176071</v>
      </c>
    </row>
    <row r="605" spans="1:5" x14ac:dyDescent="0.25">
      <c r="A605">
        <f>IF(ROWS($A$18:A605)-1&lt;=total_number_payments,ROWS($A$18:A605)-1,NA())</f>
        <v>587</v>
      </c>
      <c r="B605" s="6">
        <f t="shared" si="37"/>
        <v>606.17616179534764</v>
      </c>
      <c r="C605" s="6">
        <f t="shared" si="38"/>
        <v>254.27159255661726</v>
      </c>
      <c r="D605" s="6">
        <f t="shared" si="39"/>
        <v>351.90456923873035</v>
      </c>
      <c r="E605" s="6">
        <f t="shared" si="40"/>
        <v>333368.66717252199</v>
      </c>
    </row>
    <row r="606" spans="1:5" x14ac:dyDescent="0.25">
      <c r="A606">
        <f>IF(ROWS($A$18:A606)-1&lt;=total_number_payments,ROWS($A$18:A606)-1,NA())</f>
        <v>588</v>
      </c>
      <c r="B606" s="6">
        <f t="shared" si="37"/>
        <v>606.17616179534764</v>
      </c>
      <c r="C606" s="6">
        <f t="shared" si="38"/>
        <v>254.00346603753195</v>
      </c>
      <c r="D606" s="6">
        <f t="shared" si="39"/>
        <v>352.17269575781569</v>
      </c>
      <c r="E606" s="6">
        <f t="shared" si="40"/>
        <v>333016.49447676417</v>
      </c>
    </row>
    <row r="607" spans="1:5" x14ac:dyDescent="0.25">
      <c r="A607">
        <f>IF(ROWS($A$18:A607)-1&lt;=total_number_payments,ROWS($A$18:A607)-1,NA())</f>
        <v>589</v>
      </c>
      <c r="B607" s="6">
        <f t="shared" si="37"/>
        <v>606.17616179534764</v>
      </c>
      <c r="C607" s="6">
        <f t="shared" si="38"/>
        <v>253.73513522490649</v>
      </c>
      <c r="D607" s="6">
        <f t="shared" si="39"/>
        <v>352.44102657044118</v>
      </c>
      <c r="E607" s="6">
        <f t="shared" si="40"/>
        <v>332664.05345019372</v>
      </c>
    </row>
    <row r="608" spans="1:5" x14ac:dyDescent="0.25">
      <c r="A608">
        <f>IF(ROWS($A$18:A608)-1&lt;=total_number_payments,ROWS($A$18:A608)-1,NA())</f>
        <v>590</v>
      </c>
      <c r="B608" s="6">
        <f t="shared" si="37"/>
        <v>606.17616179534764</v>
      </c>
      <c r="C608" s="6">
        <f t="shared" si="38"/>
        <v>253.46659996308361</v>
      </c>
      <c r="D608" s="6">
        <f t="shared" si="39"/>
        <v>352.70956183226406</v>
      </c>
      <c r="E608" s="6">
        <f t="shared" si="40"/>
        <v>332311.34388836147</v>
      </c>
    </row>
    <row r="609" spans="1:5" x14ac:dyDescent="0.25">
      <c r="A609">
        <f>IF(ROWS($A$18:A609)-1&lt;=total_number_payments,ROWS($A$18:A609)-1,NA())</f>
        <v>591</v>
      </c>
      <c r="B609" s="6">
        <f t="shared" si="37"/>
        <v>606.17616179534764</v>
      </c>
      <c r="C609" s="6">
        <f t="shared" si="38"/>
        <v>253.1978600962874</v>
      </c>
      <c r="D609" s="6">
        <f t="shared" si="39"/>
        <v>352.97830169906024</v>
      </c>
      <c r="E609" s="6">
        <f t="shared" si="40"/>
        <v>331958.36558666243</v>
      </c>
    </row>
    <row r="610" spans="1:5" x14ac:dyDescent="0.25">
      <c r="A610">
        <f>IF(ROWS($A$18:A610)-1&lt;=total_number_payments,ROWS($A$18:A610)-1,NA())</f>
        <v>592</v>
      </c>
      <c r="B610" s="6">
        <f t="shared" si="37"/>
        <v>606.17616179534764</v>
      </c>
      <c r="C610" s="6">
        <f t="shared" si="38"/>
        <v>252.92891546862327</v>
      </c>
      <c r="D610" s="6">
        <f t="shared" si="39"/>
        <v>353.24724632672439</v>
      </c>
      <c r="E610" s="6">
        <f t="shared" si="40"/>
        <v>331605.11834033573</v>
      </c>
    </row>
    <row r="611" spans="1:5" x14ac:dyDescent="0.25">
      <c r="A611">
        <f>IF(ROWS($A$18:A611)-1&lt;=total_number_payments,ROWS($A$18:A611)-1,NA())</f>
        <v>593</v>
      </c>
      <c r="B611" s="6">
        <f t="shared" si="37"/>
        <v>606.17616179534764</v>
      </c>
      <c r="C611" s="6">
        <f t="shared" si="38"/>
        <v>252.65976592407787</v>
      </c>
      <c r="D611" s="6">
        <f t="shared" si="39"/>
        <v>353.51639587126976</v>
      </c>
      <c r="E611" s="6">
        <f t="shared" si="40"/>
        <v>331251.60194446443</v>
      </c>
    </row>
    <row r="612" spans="1:5" x14ac:dyDescent="0.25">
      <c r="A612">
        <f>IF(ROWS($A$18:A612)-1&lt;=total_number_payments,ROWS($A$18:A612)-1,NA())</f>
        <v>594</v>
      </c>
      <c r="B612" s="6">
        <f t="shared" si="37"/>
        <v>606.17616179534764</v>
      </c>
      <c r="C612" s="6">
        <f t="shared" si="38"/>
        <v>252.39041130651887</v>
      </c>
      <c r="D612" s="6">
        <f t="shared" si="39"/>
        <v>353.78575048882874</v>
      </c>
      <c r="E612" s="6">
        <f t="shared" si="40"/>
        <v>330897.81619397562</v>
      </c>
    </row>
    <row r="613" spans="1:5" x14ac:dyDescent="0.25">
      <c r="A613">
        <f>IF(ROWS($A$18:A613)-1&lt;=total_number_payments,ROWS($A$18:A613)-1,NA())</f>
        <v>595</v>
      </c>
      <c r="B613" s="6">
        <f t="shared" si="37"/>
        <v>606.17616179534764</v>
      </c>
      <c r="C613" s="6">
        <f t="shared" si="38"/>
        <v>252.12085145969516</v>
      </c>
      <c r="D613" s="6">
        <f t="shared" si="39"/>
        <v>354.05531033565251</v>
      </c>
      <c r="E613" s="6">
        <f t="shared" si="40"/>
        <v>330543.76088363997</v>
      </c>
    </row>
    <row r="614" spans="1:5" x14ac:dyDescent="0.25">
      <c r="A614">
        <f>IF(ROWS($A$18:A614)-1&lt;=total_number_payments,ROWS($A$18:A614)-1,NA())</f>
        <v>596</v>
      </c>
      <c r="B614" s="6">
        <f t="shared" si="37"/>
        <v>606.17616179534764</v>
      </c>
      <c r="C614" s="6">
        <f t="shared" si="38"/>
        <v>251.85108622723646</v>
      </c>
      <c r="D614" s="6">
        <f t="shared" si="39"/>
        <v>354.32507556811117</v>
      </c>
      <c r="E614" s="6">
        <f t="shared" si="40"/>
        <v>330189.43580807187</v>
      </c>
    </row>
    <row r="615" spans="1:5" x14ac:dyDescent="0.25">
      <c r="A615">
        <f>IF(ROWS($A$18:A615)-1&lt;=total_number_payments,ROWS($A$18:A615)-1,NA())</f>
        <v>597</v>
      </c>
      <c r="B615" s="6">
        <f t="shared" si="37"/>
        <v>606.17616179534764</v>
      </c>
      <c r="C615" s="6">
        <f t="shared" si="38"/>
        <v>251.58111545265334</v>
      </c>
      <c r="D615" s="6">
        <f t="shared" si="39"/>
        <v>354.59504634269433</v>
      </c>
      <c r="E615" s="6">
        <f t="shared" si="40"/>
        <v>329834.84076172917</v>
      </c>
    </row>
    <row r="616" spans="1:5" x14ac:dyDescent="0.25">
      <c r="A616">
        <f>IF(ROWS($A$18:A616)-1&lt;=total_number_payments,ROWS($A$18:A616)-1,NA())</f>
        <v>598</v>
      </c>
      <c r="B616" s="6">
        <f t="shared" si="37"/>
        <v>606.17616179534764</v>
      </c>
      <c r="C616" s="6">
        <f t="shared" si="38"/>
        <v>251.31093897933715</v>
      </c>
      <c r="D616" s="6">
        <f t="shared" si="39"/>
        <v>354.86522281601049</v>
      </c>
      <c r="E616" s="6">
        <f t="shared" si="40"/>
        <v>329479.97553891316</v>
      </c>
    </row>
    <row r="617" spans="1:5" x14ac:dyDescent="0.25">
      <c r="A617">
        <f>IF(ROWS($A$18:A617)-1&lt;=total_number_payments,ROWS($A$18:A617)-1,NA())</f>
        <v>599</v>
      </c>
      <c r="B617" s="6">
        <f t="shared" si="37"/>
        <v>606.17616179534764</v>
      </c>
      <c r="C617" s="6">
        <f t="shared" si="38"/>
        <v>251.04055665055998</v>
      </c>
      <c r="D617" s="6">
        <f t="shared" si="39"/>
        <v>355.13560514478763</v>
      </c>
      <c r="E617" s="6">
        <f t="shared" si="40"/>
        <v>329124.83993376838</v>
      </c>
    </row>
    <row r="618" spans="1:5" x14ac:dyDescent="0.25">
      <c r="A618">
        <f>IF(ROWS($A$18:A618)-1&lt;=total_number_payments,ROWS($A$18:A618)-1,NA())</f>
        <v>600</v>
      </c>
      <c r="B618" s="6">
        <f t="shared" si="37"/>
        <v>606.17616179534764</v>
      </c>
      <c r="C618" s="6">
        <f t="shared" si="38"/>
        <v>250.76996830947445</v>
      </c>
      <c r="D618" s="6">
        <f t="shared" si="39"/>
        <v>355.40619348587319</v>
      </c>
      <c r="E618" s="6">
        <f t="shared" si="40"/>
        <v>328769.43374028249</v>
      </c>
    </row>
    <row r="619" spans="1:5" x14ac:dyDescent="0.25">
      <c r="A619">
        <f>IF(ROWS($A$18:A619)-1&lt;=total_number_payments,ROWS($A$18:A619)-1,NA())</f>
        <v>601</v>
      </c>
      <c r="B619" s="6">
        <f t="shared" si="37"/>
        <v>606.17616179534764</v>
      </c>
      <c r="C619" s="6">
        <f t="shared" si="38"/>
        <v>250.49917379911363</v>
      </c>
      <c r="D619" s="6">
        <f t="shared" si="39"/>
        <v>355.676987996234</v>
      </c>
      <c r="E619" s="6">
        <f t="shared" si="40"/>
        <v>328413.75675228628</v>
      </c>
    </row>
    <row r="620" spans="1:5" x14ac:dyDescent="0.25">
      <c r="A620">
        <f>IF(ROWS($A$18:A620)-1&lt;=total_number_payments,ROWS($A$18:A620)-1,NA())</f>
        <v>602</v>
      </c>
      <c r="B620" s="6">
        <f t="shared" si="37"/>
        <v>606.17616179534764</v>
      </c>
      <c r="C620" s="6">
        <f t="shared" si="38"/>
        <v>250.22817296239111</v>
      </c>
      <c r="D620" s="6">
        <f t="shared" si="39"/>
        <v>355.94798883295653</v>
      </c>
      <c r="E620" s="6">
        <f t="shared" si="40"/>
        <v>328057.80876345333</v>
      </c>
    </row>
    <row r="621" spans="1:5" x14ac:dyDescent="0.25">
      <c r="A621">
        <f>IF(ROWS($A$18:A621)-1&lt;=total_number_payments,ROWS($A$18:A621)-1,NA())</f>
        <v>603</v>
      </c>
      <c r="B621" s="6">
        <f t="shared" si="37"/>
        <v>606.17616179534764</v>
      </c>
      <c r="C621" s="6">
        <f t="shared" si="38"/>
        <v>249.95696564210064</v>
      </c>
      <c r="D621" s="6">
        <f t="shared" si="39"/>
        <v>356.21919615324703</v>
      </c>
      <c r="E621" s="6">
        <f t="shared" si="40"/>
        <v>327701.58956730011</v>
      </c>
    </row>
    <row r="622" spans="1:5" x14ac:dyDescent="0.25">
      <c r="A622">
        <f>IF(ROWS($A$18:A622)-1&lt;=total_number_payments,ROWS($A$18:A622)-1,NA())</f>
        <v>604</v>
      </c>
      <c r="B622" s="6">
        <f t="shared" si="37"/>
        <v>606.17616179534764</v>
      </c>
      <c r="C622" s="6">
        <f t="shared" si="38"/>
        <v>249.68555168091638</v>
      </c>
      <c r="D622" s="6">
        <f t="shared" si="39"/>
        <v>356.49061011443126</v>
      </c>
      <c r="E622" s="6">
        <f t="shared" si="40"/>
        <v>327345.09895718569</v>
      </c>
    </row>
    <row r="623" spans="1:5" x14ac:dyDescent="0.25">
      <c r="A623">
        <f>IF(ROWS($A$18:A623)-1&lt;=total_number_payments,ROWS($A$18:A623)-1,NA())</f>
        <v>605</v>
      </c>
      <c r="B623" s="6">
        <f t="shared" si="37"/>
        <v>606.17616179534764</v>
      </c>
      <c r="C623" s="6">
        <f t="shared" si="38"/>
        <v>249.41393092139239</v>
      </c>
      <c r="D623" s="6">
        <f t="shared" si="39"/>
        <v>356.76223087395522</v>
      </c>
      <c r="E623" s="6">
        <f t="shared" si="40"/>
        <v>326988.33672631171</v>
      </c>
    </row>
    <row r="624" spans="1:5" x14ac:dyDescent="0.25">
      <c r="A624">
        <f>IF(ROWS($A$18:A624)-1&lt;=total_number_payments,ROWS($A$18:A624)-1,NA())</f>
        <v>606</v>
      </c>
      <c r="B624" s="6">
        <f t="shared" si="37"/>
        <v>606.17616179534764</v>
      </c>
      <c r="C624" s="6">
        <f t="shared" si="38"/>
        <v>249.14210320596291</v>
      </c>
      <c r="D624" s="6">
        <f t="shared" si="39"/>
        <v>357.0340585893847</v>
      </c>
      <c r="E624" s="6">
        <f t="shared" si="40"/>
        <v>326631.30266772234</v>
      </c>
    </row>
    <row r="625" spans="1:5" x14ac:dyDescent="0.25">
      <c r="A625">
        <f>IF(ROWS($A$18:A625)-1&lt;=total_number_payments,ROWS($A$18:A625)-1,NA())</f>
        <v>607</v>
      </c>
      <c r="B625" s="6">
        <f t="shared" si="37"/>
        <v>606.17616179534764</v>
      </c>
      <c r="C625" s="6">
        <f t="shared" si="38"/>
        <v>248.87006837694219</v>
      </c>
      <c r="D625" s="6">
        <f t="shared" si="39"/>
        <v>357.30609341840545</v>
      </c>
      <c r="E625" s="6">
        <f t="shared" si="40"/>
        <v>326273.99657430395</v>
      </c>
    </row>
    <row r="626" spans="1:5" x14ac:dyDescent="0.25">
      <c r="A626">
        <f>IF(ROWS($A$18:A626)-1&lt;=total_number_payments,ROWS($A$18:A626)-1,NA())</f>
        <v>608</v>
      </c>
      <c r="B626" s="6">
        <f t="shared" si="37"/>
        <v>606.17616179534764</v>
      </c>
      <c r="C626" s="6">
        <f t="shared" si="38"/>
        <v>248.59782627652416</v>
      </c>
      <c r="D626" s="6">
        <f t="shared" si="39"/>
        <v>357.57833551882345</v>
      </c>
      <c r="E626" s="6">
        <f t="shared" si="40"/>
        <v>325916.41823878512</v>
      </c>
    </row>
    <row r="627" spans="1:5" x14ac:dyDescent="0.25">
      <c r="A627">
        <f>IF(ROWS($A$18:A627)-1&lt;=total_number_payments,ROWS($A$18:A627)-1,NA())</f>
        <v>609</v>
      </c>
      <c r="B627" s="6">
        <f t="shared" si="37"/>
        <v>606.17616179534764</v>
      </c>
      <c r="C627" s="6">
        <f t="shared" si="38"/>
        <v>248.32537674678264</v>
      </c>
      <c r="D627" s="6">
        <f t="shared" si="39"/>
        <v>357.850785048565</v>
      </c>
      <c r="E627" s="6">
        <f t="shared" si="40"/>
        <v>325558.56745373656</v>
      </c>
    </row>
    <row r="628" spans="1:5" x14ac:dyDescent="0.25">
      <c r="A628">
        <f>IF(ROWS($A$18:A628)-1&lt;=total_number_payments,ROWS($A$18:A628)-1,NA())</f>
        <v>610</v>
      </c>
      <c r="B628" s="6">
        <f t="shared" si="37"/>
        <v>606.17616179534764</v>
      </c>
      <c r="C628" s="6">
        <f t="shared" si="38"/>
        <v>248.05271962967106</v>
      </c>
      <c r="D628" s="6">
        <f t="shared" si="39"/>
        <v>358.12344216567658</v>
      </c>
      <c r="E628" s="6">
        <f t="shared" si="40"/>
        <v>325200.44401157089</v>
      </c>
    </row>
    <row r="629" spans="1:5" x14ac:dyDescent="0.25">
      <c r="A629">
        <f>IF(ROWS($A$18:A629)-1&lt;=total_number_payments,ROWS($A$18:A629)-1,NA())</f>
        <v>611</v>
      </c>
      <c r="B629" s="6">
        <f t="shared" si="37"/>
        <v>606.17616179534764</v>
      </c>
      <c r="C629" s="6">
        <f t="shared" si="38"/>
        <v>247.77985476702247</v>
      </c>
      <c r="D629" s="6">
        <f t="shared" si="39"/>
        <v>358.39630702832517</v>
      </c>
      <c r="E629" s="6">
        <f t="shared" si="40"/>
        <v>324842.04770454258</v>
      </c>
    </row>
    <row r="630" spans="1:5" x14ac:dyDescent="0.25">
      <c r="A630">
        <f>IF(ROWS($A$18:A630)-1&lt;=total_number_payments,ROWS($A$18:A630)-1,NA())</f>
        <v>612</v>
      </c>
      <c r="B630" s="6">
        <f t="shared" si="37"/>
        <v>606.17616179534764</v>
      </c>
      <c r="C630" s="6">
        <f t="shared" si="38"/>
        <v>247.50678200054941</v>
      </c>
      <c r="D630" s="6">
        <f t="shared" si="39"/>
        <v>358.66937979479826</v>
      </c>
      <c r="E630" s="6">
        <f t="shared" si="40"/>
        <v>324483.37832474778</v>
      </c>
    </row>
    <row r="631" spans="1:5" x14ac:dyDescent="0.25">
      <c r="A631">
        <f>IF(ROWS($A$18:A631)-1&lt;=total_number_payments,ROWS($A$18:A631)-1,NA())</f>
        <v>613</v>
      </c>
      <c r="B631" s="6">
        <f t="shared" si="37"/>
        <v>606.17616179534764</v>
      </c>
      <c r="C631" s="6">
        <f t="shared" si="38"/>
        <v>247.23350117184376</v>
      </c>
      <c r="D631" s="6">
        <f t="shared" si="39"/>
        <v>358.94266062350391</v>
      </c>
      <c r="E631" s="6">
        <f t="shared" si="40"/>
        <v>324124.43566412426</v>
      </c>
    </row>
    <row r="632" spans="1:5" x14ac:dyDescent="0.25">
      <c r="A632">
        <f>IF(ROWS($A$18:A632)-1&lt;=total_number_payments,ROWS($A$18:A632)-1,NA())</f>
        <v>614</v>
      </c>
      <c r="B632" s="6">
        <f t="shared" si="37"/>
        <v>606.17616179534764</v>
      </c>
      <c r="C632" s="6">
        <f t="shared" si="38"/>
        <v>246.9600121223767</v>
      </c>
      <c r="D632" s="6">
        <f t="shared" si="39"/>
        <v>359.21614967297091</v>
      </c>
      <c r="E632" s="6">
        <f t="shared" si="40"/>
        <v>323765.21951445128</v>
      </c>
    </row>
    <row r="633" spans="1:5" x14ac:dyDescent="0.25">
      <c r="A633">
        <f>IF(ROWS($A$18:A633)-1&lt;=total_number_payments,ROWS($A$18:A633)-1,NA())</f>
        <v>615</v>
      </c>
      <c r="B633" s="6">
        <f t="shared" si="37"/>
        <v>606.17616179534764</v>
      </c>
      <c r="C633" s="6">
        <f t="shared" si="38"/>
        <v>246.68631469349873</v>
      </c>
      <c r="D633" s="6">
        <f t="shared" si="39"/>
        <v>359.48984710184891</v>
      </c>
      <c r="E633" s="6">
        <f t="shared" si="40"/>
        <v>323405.72966734943</v>
      </c>
    </row>
    <row r="634" spans="1:5" x14ac:dyDescent="0.25">
      <c r="A634">
        <f>IF(ROWS($A$18:A634)-1&lt;=total_number_payments,ROWS($A$18:A634)-1,NA())</f>
        <v>616</v>
      </c>
      <c r="B634" s="6">
        <f t="shared" si="37"/>
        <v>606.17616179534764</v>
      </c>
      <c r="C634" s="6">
        <f t="shared" si="38"/>
        <v>246.41240872643939</v>
      </c>
      <c r="D634" s="6">
        <f t="shared" si="39"/>
        <v>359.76375306890827</v>
      </c>
      <c r="E634" s="6">
        <f t="shared" si="40"/>
        <v>323045.9659142805</v>
      </c>
    </row>
    <row r="635" spans="1:5" x14ac:dyDescent="0.25">
      <c r="A635">
        <f>IF(ROWS($A$18:A635)-1&lt;=total_number_payments,ROWS($A$18:A635)-1,NA())</f>
        <v>617</v>
      </c>
      <c r="B635" s="6">
        <f t="shared" si="37"/>
        <v>606.17616179534764</v>
      </c>
      <c r="C635" s="6">
        <f t="shared" si="38"/>
        <v>246.13829406230724</v>
      </c>
      <c r="D635" s="6">
        <f t="shared" si="39"/>
        <v>360.0378677330404</v>
      </c>
      <c r="E635" s="6">
        <f t="shared" si="40"/>
        <v>322685.92804654746</v>
      </c>
    </row>
    <row r="636" spans="1:5" x14ac:dyDescent="0.25">
      <c r="A636">
        <f>IF(ROWS($A$18:A636)-1&lt;=total_number_payments,ROWS($A$18:A636)-1,NA())</f>
        <v>618</v>
      </c>
      <c r="B636" s="6">
        <f t="shared" si="37"/>
        <v>606.17616179534764</v>
      </c>
      <c r="C636" s="6">
        <f t="shared" si="38"/>
        <v>245.86397054208982</v>
      </c>
      <c r="D636" s="6">
        <f t="shared" si="39"/>
        <v>360.31219125325782</v>
      </c>
      <c r="E636" s="6">
        <f t="shared" si="40"/>
        <v>322325.61585529422</v>
      </c>
    </row>
    <row r="637" spans="1:5" x14ac:dyDescent="0.25">
      <c r="A637">
        <f>IF(ROWS($A$18:A637)-1&lt;=total_number_payments,ROWS($A$18:A637)-1,NA())</f>
        <v>619</v>
      </c>
      <c r="B637" s="6">
        <f t="shared" si="37"/>
        <v>606.17616179534764</v>
      </c>
      <c r="C637" s="6">
        <f t="shared" si="38"/>
        <v>245.58943800665349</v>
      </c>
      <c r="D637" s="6">
        <f t="shared" si="39"/>
        <v>360.58672378869414</v>
      </c>
      <c r="E637" s="6">
        <f t="shared" si="40"/>
        <v>321965.02913150552</v>
      </c>
    </row>
    <row r="638" spans="1:5" x14ac:dyDescent="0.25">
      <c r="A638">
        <f>IF(ROWS($A$18:A638)-1&lt;=total_number_payments,ROWS($A$18:A638)-1,NA())</f>
        <v>620</v>
      </c>
      <c r="B638" s="6">
        <f t="shared" si="37"/>
        <v>606.17616179534764</v>
      </c>
      <c r="C638" s="6">
        <f t="shared" si="38"/>
        <v>245.31469629674334</v>
      </c>
      <c r="D638" s="6">
        <f t="shared" si="39"/>
        <v>360.86146549860428</v>
      </c>
      <c r="E638" s="6">
        <f t="shared" si="40"/>
        <v>321604.16766600689</v>
      </c>
    </row>
    <row r="639" spans="1:5" x14ac:dyDescent="0.25">
      <c r="A639">
        <f>IF(ROWS($A$18:A639)-1&lt;=total_number_payments,ROWS($A$18:A639)-1,NA())</f>
        <v>621</v>
      </c>
      <c r="B639" s="6">
        <f t="shared" si="37"/>
        <v>606.17616179534764</v>
      </c>
      <c r="C639" s="6">
        <f t="shared" si="38"/>
        <v>245.03974525298312</v>
      </c>
      <c r="D639" s="6">
        <f t="shared" si="39"/>
        <v>361.13641654236449</v>
      </c>
      <c r="E639" s="6">
        <f t="shared" si="40"/>
        <v>321243.03124946455</v>
      </c>
    </row>
    <row r="640" spans="1:5" x14ac:dyDescent="0.25">
      <c r="A640">
        <f>IF(ROWS($A$18:A640)-1&lt;=total_number_payments,ROWS($A$18:A640)-1,NA())</f>
        <v>622</v>
      </c>
      <c r="B640" s="6">
        <f t="shared" si="37"/>
        <v>606.17616179534764</v>
      </c>
      <c r="C640" s="6">
        <f t="shared" si="38"/>
        <v>244.76458471587526</v>
      </c>
      <c r="D640" s="6">
        <f t="shared" si="39"/>
        <v>361.41157707947241</v>
      </c>
      <c r="E640" s="6">
        <f t="shared" si="40"/>
        <v>320881.6196723851</v>
      </c>
    </row>
    <row r="641" spans="1:5" x14ac:dyDescent="0.25">
      <c r="A641">
        <f>IF(ROWS($A$18:A641)-1&lt;=total_number_payments,ROWS($A$18:A641)-1,NA())</f>
        <v>623</v>
      </c>
      <c r="B641" s="6">
        <f t="shared" si="37"/>
        <v>606.17616179534764</v>
      </c>
      <c r="C641" s="6">
        <f t="shared" si="38"/>
        <v>244.48921452580049</v>
      </c>
      <c r="D641" s="6">
        <f t="shared" si="39"/>
        <v>361.68694726954715</v>
      </c>
      <c r="E641" s="6">
        <f t="shared" si="40"/>
        <v>320519.93272511556</v>
      </c>
    </row>
    <row r="642" spans="1:5" x14ac:dyDescent="0.25">
      <c r="A642">
        <f>IF(ROWS($A$18:A642)-1&lt;=total_number_payments,ROWS($A$18:A642)-1,NA())</f>
        <v>624</v>
      </c>
      <c r="B642" s="6">
        <f t="shared" si="37"/>
        <v>606.17616179534764</v>
      </c>
      <c r="C642" s="6">
        <f t="shared" si="38"/>
        <v>244.21363452301802</v>
      </c>
      <c r="D642" s="6">
        <f t="shared" si="39"/>
        <v>361.96252727232962</v>
      </c>
      <c r="E642" s="6">
        <f t="shared" si="40"/>
        <v>320157.97019784321</v>
      </c>
    </row>
    <row r="643" spans="1:5" x14ac:dyDescent="0.25">
      <c r="A643">
        <f>IF(ROWS($A$18:A643)-1&lt;=total_number_payments,ROWS($A$18:A643)-1,NA())</f>
        <v>625</v>
      </c>
      <c r="B643" s="6">
        <f t="shared" si="37"/>
        <v>606.17616179534764</v>
      </c>
      <c r="C643" s="6">
        <f t="shared" si="38"/>
        <v>243.93784454766526</v>
      </c>
      <c r="D643" s="6">
        <f t="shared" si="39"/>
        <v>362.2383172476824</v>
      </c>
      <c r="E643" s="6">
        <f t="shared" si="40"/>
        <v>319795.73188059556</v>
      </c>
    </row>
    <row r="644" spans="1:5" x14ac:dyDescent="0.25">
      <c r="A644">
        <f>IF(ROWS($A$18:A644)-1&lt;=total_number_payments,ROWS($A$18:A644)-1,NA())</f>
        <v>626</v>
      </c>
      <c r="B644" s="6">
        <f t="shared" si="37"/>
        <v>606.17616179534764</v>
      </c>
      <c r="C644" s="6">
        <f t="shared" si="38"/>
        <v>243.66184443975803</v>
      </c>
      <c r="D644" s="6">
        <f t="shared" si="39"/>
        <v>362.51431735558958</v>
      </c>
      <c r="E644" s="6">
        <f t="shared" si="40"/>
        <v>319433.21756323997</v>
      </c>
    </row>
    <row r="645" spans="1:5" x14ac:dyDescent="0.25">
      <c r="A645">
        <f>IF(ROWS($A$18:A645)-1&lt;=total_number_payments,ROWS($A$18:A645)-1,NA())</f>
        <v>627</v>
      </c>
      <c r="B645" s="6">
        <f t="shared" si="37"/>
        <v>606.17616179534764</v>
      </c>
      <c r="C645" s="6">
        <f t="shared" si="38"/>
        <v>243.38563403919002</v>
      </c>
      <c r="D645" s="6">
        <f t="shared" si="39"/>
        <v>362.79052775615764</v>
      </c>
      <c r="E645" s="6">
        <f t="shared" si="40"/>
        <v>319070.42703548382</v>
      </c>
    </row>
    <row r="646" spans="1:5" x14ac:dyDescent="0.25">
      <c r="A646">
        <f>IF(ROWS($A$18:A646)-1&lt;=total_number_payments,ROWS($A$18:A646)-1,NA())</f>
        <v>628</v>
      </c>
      <c r="B646" s="6">
        <f t="shared" si="37"/>
        <v>606.17616179534764</v>
      </c>
      <c r="C646" s="6">
        <f t="shared" si="38"/>
        <v>243.10921318573304</v>
      </c>
      <c r="D646" s="6">
        <f t="shared" si="39"/>
        <v>363.0669486096146</v>
      </c>
      <c r="E646" s="6">
        <f t="shared" si="40"/>
        <v>318707.36008687422</v>
      </c>
    </row>
    <row r="647" spans="1:5" x14ac:dyDescent="0.25">
      <c r="A647">
        <f>IF(ROWS($A$18:A647)-1&lt;=total_number_payments,ROWS($A$18:A647)-1,NA())</f>
        <v>629</v>
      </c>
      <c r="B647" s="6">
        <f t="shared" si="37"/>
        <v>606.17616179534764</v>
      </c>
      <c r="C647" s="6">
        <f t="shared" si="38"/>
        <v>242.83258171903677</v>
      </c>
      <c r="D647" s="6">
        <f t="shared" si="39"/>
        <v>363.3435800763109</v>
      </c>
      <c r="E647" s="6">
        <f t="shared" si="40"/>
        <v>318344.01650679793</v>
      </c>
    </row>
    <row r="648" spans="1:5" x14ac:dyDescent="0.25">
      <c r="A648">
        <f>IF(ROWS($A$18:A648)-1&lt;=total_number_payments,ROWS($A$18:A648)-1,NA())</f>
        <v>630</v>
      </c>
      <c r="B648" s="6">
        <f t="shared" si="37"/>
        <v>606.17616179534764</v>
      </c>
      <c r="C648" s="6">
        <f t="shared" si="38"/>
        <v>242.55573947862879</v>
      </c>
      <c r="D648" s="6">
        <f t="shared" si="39"/>
        <v>363.62042231671887</v>
      </c>
      <c r="E648" s="6">
        <f t="shared" si="40"/>
        <v>317980.39608448121</v>
      </c>
    </row>
    <row r="649" spans="1:5" x14ac:dyDescent="0.25">
      <c r="A649">
        <f>IF(ROWS($A$18:A649)-1&lt;=total_number_payments,ROWS($A$18:A649)-1,NA())</f>
        <v>631</v>
      </c>
      <c r="B649" s="6">
        <f t="shared" si="37"/>
        <v>606.17616179534764</v>
      </c>
      <c r="C649" s="6">
        <f t="shared" si="38"/>
        <v>242.27868630391433</v>
      </c>
      <c r="D649" s="6">
        <f t="shared" si="39"/>
        <v>363.89747549143328</v>
      </c>
      <c r="E649" s="6">
        <f t="shared" si="40"/>
        <v>317616.49860898976</v>
      </c>
    </row>
    <row r="650" spans="1:5" x14ac:dyDescent="0.25">
      <c r="A650">
        <f>IF(ROWS($A$18:A650)-1&lt;=total_number_payments,ROWS($A$18:A650)-1,NA())</f>
        <v>632</v>
      </c>
      <c r="B650" s="6">
        <f t="shared" si="37"/>
        <v>606.17616179534764</v>
      </c>
      <c r="C650" s="6">
        <f t="shared" si="38"/>
        <v>242.00142203417627</v>
      </c>
      <c r="D650" s="6">
        <f t="shared" si="39"/>
        <v>364.1747397611714</v>
      </c>
      <c r="E650" s="6">
        <f t="shared" si="40"/>
        <v>317252.3238692286</v>
      </c>
    </row>
    <row r="651" spans="1:5" x14ac:dyDescent="0.25">
      <c r="A651">
        <f>IF(ROWS($A$18:A651)-1&lt;=total_number_payments,ROWS($A$18:A651)-1,NA())</f>
        <v>633</v>
      </c>
      <c r="B651" s="6">
        <f t="shared" si="37"/>
        <v>606.17616179534764</v>
      </c>
      <c r="C651" s="6">
        <f t="shared" si="38"/>
        <v>241.72394650857512</v>
      </c>
      <c r="D651" s="6">
        <f t="shared" si="39"/>
        <v>364.45221528677251</v>
      </c>
      <c r="E651" s="6">
        <f t="shared" si="40"/>
        <v>316887.87165394181</v>
      </c>
    </row>
    <row r="652" spans="1:5" x14ac:dyDescent="0.25">
      <c r="A652">
        <f>IF(ROWS($A$18:A652)-1&lt;=total_number_payments,ROWS($A$18:A652)-1,NA())</f>
        <v>634</v>
      </c>
      <c r="B652" s="6">
        <f t="shared" si="37"/>
        <v>606.17616179534764</v>
      </c>
      <c r="C652" s="6">
        <f t="shared" si="38"/>
        <v>241.44625956614874</v>
      </c>
      <c r="D652" s="6">
        <f t="shared" si="39"/>
        <v>364.7299022291989</v>
      </c>
      <c r="E652" s="6">
        <f t="shared" si="40"/>
        <v>316523.1417517126</v>
      </c>
    </row>
    <row r="653" spans="1:5" x14ac:dyDescent="0.25">
      <c r="A653">
        <f>IF(ROWS($A$18:A653)-1&lt;=total_number_payments,ROWS($A$18:A653)-1,NA())</f>
        <v>635</v>
      </c>
      <c r="B653" s="6">
        <f t="shared" si="37"/>
        <v>606.17616179534764</v>
      </c>
      <c r="C653" s="6">
        <f t="shared" si="38"/>
        <v>241.16836104581236</v>
      </c>
      <c r="D653" s="6">
        <f t="shared" si="39"/>
        <v>365.00780074953525</v>
      </c>
      <c r="E653" s="6">
        <f t="shared" si="40"/>
        <v>316158.13395096303</v>
      </c>
    </row>
    <row r="654" spans="1:5" x14ac:dyDescent="0.25">
      <c r="A654">
        <f>IF(ROWS($A$18:A654)-1&lt;=total_number_payments,ROWS($A$18:A654)-1,NA())</f>
        <v>636</v>
      </c>
      <c r="B654" s="6">
        <f t="shared" si="37"/>
        <v>606.17616179534764</v>
      </c>
      <c r="C654" s="6">
        <f t="shared" si="38"/>
        <v>240.89025078635854</v>
      </c>
      <c r="D654" s="6">
        <f t="shared" si="39"/>
        <v>365.2859110089891</v>
      </c>
      <c r="E654" s="6">
        <f t="shared" si="40"/>
        <v>315792.84803995403</v>
      </c>
    </row>
    <row r="655" spans="1:5" x14ac:dyDescent="0.25">
      <c r="A655">
        <f>IF(ROWS($A$18:A655)-1&lt;=total_number_payments,ROWS($A$18:A655)-1,NA())</f>
        <v>637</v>
      </c>
      <c r="B655" s="6">
        <f t="shared" si="37"/>
        <v>606.17616179534764</v>
      </c>
      <c r="C655" s="6">
        <f t="shared" si="38"/>
        <v>240.61192862645697</v>
      </c>
      <c r="D655" s="6">
        <f t="shared" si="39"/>
        <v>365.56423316889067</v>
      </c>
      <c r="E655" s="6">
        <f t="shared" si="40"/>
        <v>315427.28380678513</v>
      </c>
    </row>
    <row r="656" spans="1:5" x14ac:dyDescent="0.25">
      <c r="A656">
        <f>IF(ROWS($A$18:A656)-1&lt;=total_number_payments,ROWS($A$18:A656)-1,NA())</f>
        <v>638</v>
      </c>
      <c r="B656" s="6">
        <f t="shared" si="37"/>
        <v>606.17616179534764</v>
      </c>
      <c r="C656" s="6">
        <f t="shared" si="38"/>
        <v>240.3333944046544</v>
      </c>
      <c r="D656" s="6">
        <f t="shared" si="39"/>
        <v>365.84276739069321</v>
      </c>
      <c r="E656" s="6">
        <f t="shared" si="40"/>
        <v>315061.44103939441</v>
      </c>
    </row>
    <row r="657" spans="1:5" x14ac:dyDescent="0.25">
      <c r="A657">
        <f>IF(ROWS($A$18:A657)-1&lt;=total_number_payments,ROWS($A$18:A657)-1,NA())</f>
        <v>639</v>
      </c>
      <c r="B657" s="6">
        <f t="shared" si="37"/>
        <v>606.17616179534764</v>
      </c>
      <c r="C657" s="6">
        <f t="shared" si="38"/>
        <v>240.05464795937462</v>
      </c>
      <c r="D657" s="6">
        <f t="shared" si="39"/>
        <v>366.12151383597302</v>
      </c>
      <c r="E657" s="6">
        <f t="shared" si="40"/>
        <v>314695.31952555844</v>
      </c>
    </row>
    <row r="658" spans="1:5" x14ac:dyDescent="0.25">
      <c r="A658">
        <f>IF(ROWS($A$18:A658)-1&lt;=total_number_payments,ROWS($A$18:A658)-1,NA())</f>
        <v>640</v>
      </c>
      <c r="B658" s="6">
        <f t="shared" ref="B658:B721" si="41">IF(A658&lt;=total_number_payments,PMT,NA())</f>
        <v>606.17616179534764</v>
      </c>
      <c r="C658" s="6">
        <f t="shared" si="38"/>
        <v>239.77568912891826</v>
      </c>
      <c r="D658" s="6">
        <f t="shared" si="39"/>
        <v>366.40047266642938</v>
      </c>
      <c r="E658" s="6">
        <f t="shared" si="40"/>
        <v>314328.91905289202</v>
      </c>
    </row>
    <row r="659" spans="1:5" x14ac:dyDescent="0.25">
      <c r="A659">
        <f>IF(ROWS($A$18:A659)-1&lt;=total_number_payments,ROWS($A$18:A659)-1,NA())</f>
        <v>641</v>
      </c>
      <c r="B659" s="6">
        <f t="shared" si="41"/>
        <v>606.17616179534764</v>
      </c>
      <c r="C659" s="6">
        <f t="shared" si="38"/>
        <v>239.49651775146273</v>
      </c>
      <c r="D659" s="6">
        <f t="shared" si="39"/>
        <v>366.67964404388488</v>
      </c>
      <c r="E659" s="6">
        <f t="shared" si="40"/>
        <v>313962.23940884811</v>
      </c>
    </row>
    <row r="660" spans="1:5" x14ac:dyDescent="0.25">
      <c r="A660">
        <f>IF(ROWS($A$18:A660)-1&lt;=total_number_payments,ROWS($A$18:A660)-1,NA())</f>
        <v>642</v>
      </c>
      <c r="B660" s="6">
        <f t="shared" si="41"/>
        <v>606.17616179534764</v>
      </c>
      <c r="C660" s="6">
        <f t="shared" ref="C660:C723" si="42">IF(E659&gt;0.001,E659*epr,NA())</f>
        <v>239.21713366506219</v>
      </c>
      <c r="D660" s="6">
        <f t="shared" ref="D660:D723" si="43">B660-C660</f>
        <v>366.95902813028545</v>
      </c>
      <c r="E660" s="6">
        <f t="shared" ref="E660:E723" si="44">E659-D660</f>
        <v>313595.28038071783</v>
      </c>
    </row>
    <row r="661" spans="1:5" x14ac:dyDescent="0.25">
      <c r="A661">
        <f>IF(ROWS($A$18:A661)-1&lt;=total_number_payments,ROWS($A$18:A661)-1,NA())</f>
        <v>643</v>
      </c>
      <c r="B661" s="6">
        <f t="shared" si="41"/>
        <v>606.17616179534764</v>
      </c>
      <c r="C661" s="6">
        <f t="shared" si="42"/>
        <v>238.93753670764741</v>
      </c>
      <c r="D661" s="6">
        <f t="shared" si="43"/>
        <v>367.23862508770026</v>
      </c>
      <c r="E661" s="6">
        <f t="shared" si="44"/>
        <v>313228.04175563011</v>
      </c>
    </row>
    <row r="662" spans="1:5" x14ac:dyDescent="0.25">
      <c r="A662">
        <f>IF(ROWS($A$18:A662)-1&lt;=total_number_payments,ROWS($A$18:A662)-1,NA())</f>
        <v>644</v>
      </c>
      <c r="B662" s="6">
        <f t="shared" si="41"/>
        <v>606.17616179534764</v>
      </c>
      <c r="C662" s="6">
        <f t="shared" si="42"/>
        <v>238.65772671702564</v>
      </c>
      <c r="D662" s="6">
        <f t="shared" si="43"/>
        <v>367.518435078322</v>
      </c>
      <c r="E662" s="6">
        <f t="shared" si="44"/>
        <v>312860.52332055179</v>
      </c>
    </row>
    <row r="663" spans="1:5" x14ac:dyDescent="0.25">
      <c r="A663">
        <f>IF(ROWS($A$18:A663)-1&lt;=total_number_payments,ROWS($A$18:A663)-1,NA())</f>
        <v>645</v>
      </c>
      <c r="B663" s="6">
        <f t="shared" si="41"/>
        <v>606.17616179534764</v>
      </c>
      <c r="C663" s="6">
        <f t="shared" si="42"/>
        <v>238.37770353088058</v>
      </c>
      <c r="D663" s="6">
        <f t="shared" si="43"/>
        <v>367.79845826446706</v>
      </c>
      <c r="E663" s="6">
        <f t="shared" si="44"/>
        <v>312492.72486228734</v>
      </c>
    </row>
    <row r="664" spans="1:5" x14ac:dyDescent="0.25">
      <c r="A664">
        <f>IF(ROWS($A$18:A664)-1&lt;=total_number_payments,ROWS($A$18:A664)-1,NA())</f>
        <v>646</v>
      </c>
      <c r="B664" s="6">
        <f t="shared" si="41"/>
        <v>606.17616179534764</v>
      </c>
      <c r="C664" s="6">
        <f t="shared" si="42"/>
        <v>238.09746698677225</v>
      </c>
      <c r="D664" s="6">
        <f t="shared" si="43"/>
        <v>368.07869480857539</v>
      </c>
      <c r="E664" s="6">
        <f t="shared" si="44"/>
        <v>312124.64616747876</v>
      </c>
    </row>
    <row r="665" spans="1:5" x14ac:dyDescent="0.25">
      <c r="A665">
        <f>IF(ROWS($A$18:A665)-1&lt;=total_number_payments,ROWS($A$18:A665)-1,NA())</f>
        <v>647</v>
      </c>
      <c r="B665" s="6">
        <f t="shared" si="41"/>
        <v>606.17616179534764</v>
      </c>
      <c r="C665" s="6">
        <f t="shared" si="42"/>
        <v>237.81701692213684</v>
      </c>
      <c r="D665" s="6">
        <f t="shared" si="43"/>
        <v>368.35914487321077</v>
      </c>
      <c r="E665" s="6">
        <f t="shared" si="44"/>
        <v>311756.28702260554</v>
      </c>
    </row>
    <row r="666" spans="1:5" x14ac:dyDescent="0.25">
      <c r="A666">
        <f>IF(ROWS($A$18:A666)-1&lt;=total_number_payments,ROWS($A$18:A666)-1,NA())</f>
        <v>648</v>
      </c>
      <c r="B666" s="6">
        <f t="shared" si="41"/>
        <v>606.17616179534764</v>
      </c>
      <c r="C666" s="6">
        <f t="shared" si="42"/>
        <v>237.53635317428677</v>
      </c>
      <c r="D666" s="6">
        <f t="shared" si="43"/>
        <v>368.63980862106087</v>
      </c>
      <c r="E666" s="6">
        <f t="shared" si="44"/>
        <v>311387.64721398446</v>
      </c>
    </row>
    <row r="667" spans="1:5" x14ac:dyDescent="0.25">
      <c r="A667">
        <f>IF(ROWS($A$18:A667)-1&lt;=total_number_payments,ROWS($A$18:A667)-1,NA())</f>
        <v>649</v>
      </c>
      <c r="B667" s="6">
        <f t="shared" si="41"/>
        <v>606.17616179534764</v>
      </c>
      <c r="C667" s="6">
        <f t="shared" si="42"/>
        <v>237.25547558041049</v>
      </c>
      <c r="D667" s="6">
        <f t="shared" si="43"/>
        <v>368.92068621493718</v>
      </c>
      <c r="E667" s="6">
        <f t="shared" si="44"/>
        <v>311018.72652776953</v>
      </c>
    </row>
    <row r="668" spans="1:5" x14ac:dyDescent="0.25">
      <c r="A668">
        <f>IF(ROWS($A$18:A668)-1&lt;=total_number_payments,ROWS($A$18:A668)-1,NA())</f>
        <v>650</v>
      </c>
      <c r="B668" s="6">
        <f t="shared" si="41"/>
        <v>606.17616179534764</v>
      </c>
      <c r="C668" s="6">
        <f t="shared" si="42"/>
        <v>236.97438397757233</v>
      </c>
      <c r="D668" s="6">
        <f t="shared" si="43"/>
        <v>369.20177781777534</v>
      </c>
      <c r="E668" s="6">
        <f t="shared" si="44"/>
        <v>310649.52474995173</v>
      </c>
    </row>
    <row r="669" spans="1:5" x14ac:dyDescent="0.25">
      <c r="A669">
        <f>IF(ROWS($A$18:A669)-1&lt;=total_number_payments,ROWS($A$18:A669)-1,NA())</f>
        <v>651</v>
      </c>
      <c r="B669" s="6">
        <f t="shared" si="41"/>
        <v>606.17616179534764</v>
      </c>
      <c r="C669" s="6">
        <f t="shared" si="42"/>
        <v>236.69307820271257</v>
      </c>
      <c r="D669" s="6">
        <f t="shared" si="43"/>
        <v>369.48308359263507</v>
      </c>
      <c r="E669" s="6">
        <f t="shared" si="44"/>
        <v>310280.04166635912</v>
      </c>
    </row>
    <row r="670" spans="1:5" x14ac:dyDescent="0.25">
      <c r="A670">
        <f>IF(ROWS($A$18:A670)-1&lt;=total_number_payments,ROWS($A$18:A670)-1,NA())</f>
        <v>652</v>
      </c>
      <c r="B670" s="6">
        <f t="shared" si="41"/>
        <v>606.17616179534764</v>
      </c>
      <c r="C670" s="6">
        <f t="shared" si="42"/>
        <v>236.41155809264717</v>
      </c>
      <c r="D670" s="6">
        <f t="shared" si="43"/>
        <v>369.76460370270047</v>
      </c>
      <c r="E670" s="6">
        <f t="shared" si="44"/>
        <v>309910.27706265642</v>
      </c>
    </row>
    <row r="671" spans="1:5" x14ac:dyDescent="0.25">
      <c r="A671">
        <f>IF(ROWS($A$18:A671)-1&lt;=total_number_payments,ROWS($A$18:A671)-1,NA())</f>
        <v>653</v>
      </c>
      <c r="B671" s="6">
        <f t="shared" si="41"/>
        <v>606.17616179534764</v>
      </c>
      <c r="C671" s="6">
        <f t="shared" si="42"/>
        <v>236.1298234840678</v>
      </c>
      <c r="D671" s="6">
        <f t="shared" si="43"/>
        <v>370.04633831127984</v>
      </c>
      <c r="E671" s="6">
        <f t="shared" si="44"/>
        <v>309540.23072434514</v>
      </c>
    </row>
    <row r="672" spans="1:5" x14ac:dyDescent="0.25">
      <c r="A672">
        <f>IF(ROWS($A$18:A672)-1&lt;=total_number_payments,ROWS($A$18:A672)-1,NA())</f>
        <v>654</v>
      </c>
      <c r="B672" s="6">
        <f t="shared" si="41"/>
        <v>606.17616179534764</v>
      </c>
      <c r="C672" s="6">
        <f t="shared" si="42"/>
        <v>235.84787421354167</v>
      </c>
      <c r="D672" s="6">
        <f t="shared" si="43"/>
        <v>370.32828758180597</v>
      </c>
      <c r="E672" s="6">
        <f t="shared" si="44"/>
        <v>309169.90243676334</v>
      </c>
    </row>
    <row r="673" spans="1:5" x14ac:dyDescent="0.25">
      <c r="A673">
        <f>IF(ROWS($A$18:A673)-1&lt;=total_number_payments,ROWS($A$18:A673)-1,NA())</f>
        <v>655</v>
      </c>
      <c r="B673" s="6">
        <f t="shared" si="41"/>
        <v>606.17616179534764</v>
      </c>
      <c r="C673" s="6">
        <f t="shared" si="42"/>
        <v>235.56571011751149</v>
      </c>
      <c r="D673" s="6">
        <f t="shared" si="43"/>
        <v>370.61045167783618</v>
      </c>
      <c r="E673" s="6">
        <f t="shared" si="44"/>
        <v>308799.29198508553</v>
      </c>
    </row>
    <row r="674" spans="1:5" x14ac:dyDescent="0.25">
      <c r="A674">
        <f>IF(ROWS($A$18:A674)-1&lt;=total_number_payments,ROWS($A$18:A674)-1,NA())</f>
        <v>656</v>
      </c>
      <c r="B674" s="6">
        <f t="shared" si="41"/>
        <v>606.17616179534764</v>
      </c>
      <c r="C674" s="6">
        <f t="shared" si="42"/>
        <v>235.28333103229534</v>
      </c>
      <c r="D674" s="6">
        <f t="shared" si="43"/>
        <v>370.8928307630523</v>
      </c>
      <c r="E674" s="6">
        <f t="shared" si="44"/>
        <v>308428.39915432245</v>
      </c>
    </row>
    <row r="675" spans="1:5" x14ac:dyDescent="0.25">
      <c r="A675">
        <f>IF(ROWS($A$18:A675)-1&lt;=total_number_payments,ROWS($A$18:A675)-1,NA())</f>
        <v>657</v>
      </c>
      <c r="B675" s="6">
        <f t="shared" si="41"/>
        <v>606.17616179534764</v>
      </c>
      <c r="C675" s="6">
        <f t="shared" si="42"/>
        <v>235.00073679408658</v>
      </c>
      <c r="D675" s="6">
        <f t="shared" si="43"/>
        <v>371.17542500126103</v>
      </c>
      <c r="E675" s="6">
        <f t="shared" si="44"/>
        <v>308057.22372932121</v>
      </c>
    </row>
    <row r="676" spans="1:5" x14ac:dyDescent="0.25">
      <c r="A676">
        <f>IF(ROWS($A$18:A676)-1&lt;=total_number_payments,ROWS($A$18:A676)-1,NA())</f>
        <v>658</v>
      </c>
      <c r="B676" s="6">
        <f t="shared" si="41"/>
        <v>606.17616179534764</v>
      </c>
      <c r="C676" s="6">
        <f t="shared" si="42"/>
        <v>234.71792723895379</v>
      </c>
      <c r="D676" s="6">
        <f t="shared" si="43"/>
        <v>371.45823455639385</v>
      </c>
      <c r="E676" s="6">
        <f t="shared" si="44"/>
        <v>307685.76549476484</v>
      </c>
    </row>
    <row r="677" spans="1:5" x14ac:dyDescent="0.25">
      <c r="A677">
        <f>IF(ROWS($A$18:A677)-1&lt;=total_number_payments,ROWS($A$18:A677)-1,NA())</f>
        <v>659</v>
      </c>
      <c r="B677" s="6">
        <f t="shared" si="41"/>
        <v>606.17616179534764</v>
      </c>
      <c r="C677" s="6">
        <f t="shared" si="42"/>
        <v>234.43490220284062</v>
      </c>
      <c r="D677" s="6">
        <f t="shared" si="43"/>
        <v>371.74125959250705</v>
      </c>
      <c r="E677" s="6">
        <f t="shared" si="44"/>
        <v>307314.02423517231</v>
      </c>
    </row>
    <row r="678" spans="1:5" x14ac:dyDescent="0.25">
      <c r="A678">
        <f>IF(ROWS($A$18:A678)-1&lt;=total_number_payments,ROWS($A$18:A678)-1,NA())</f>
        <v>660</v>
      </c>
      <c r="B678" s="6">
        <f t="shared" si="41"/>
        <v>606.17616179534764</v>
      </c>
      <c r="C678" s="6">
        <f t="shared" si="42"/>
        <v>234.1516615215657</v>
      </c>
      <c r="D678" s="6">
        <f t="shared" si="43"/>
        <v>372.02450027378194</v>
      </c>
      <c r="E678" s="6">
        <f t="shared" si="44"/>
        <v>306941.99973489851</v>
      </c>
    </row>
    <row r="679" spans="1:5" x14ac:dyDescent="0.25">
      <c r="A679">
        <f>IF(ROWS($A$18:A679)-1&lt;=total_number_payments,ROWS($A$18:A679)-1,NA())</f>
        <v>661</v>
      </c>
      <c r="B679" s="6">
        <f t="shared" si="41"/>
        <v>606.17616179534764</v>
      </c>
      <c r="C679" s="6">
        <f t="shared" si="42"/>
        <v>233.86820503082259</v>
      </c>
      <c r="D679" s="6">
        <f t="shared" si="43"/>
        <v>372.30795676452504</v>
      </c>
      <c r="E679" s="6">
        <f t="shared" si="44"/>
        <v>306569.69177813397</v>
      </c>
    </row>
    <row r="680" spans="1:5" x14ac:dyDescent="0.25">
      <c r="A680">
        <f>IF(ROWS($A$18:A680)-1&lt;=total_number_payments,ROWS($A$18:A680)-1,NA())</f>
        <v>662</v>
      </c>
      <c r="B680" s="6">
        <f t="shared" si="41"/>
        <v>606.17616179534764</v>
      </c>
      <c r="C680" s="6">
        <f t="shared" si="42"/>
        <v>233.58453256617972</v>
      </c>
      <c r="D680" s="6">
        <f t="shared" si="43"/>
        <v>372.59162922916789</v>
      </c>
      <c r="E680" s="6">
        <f t="shared" si="44"/>
        <v>306197.10014890478</v>
      </c>
    </row>
    <row r="681" spans="1:5" x14ac:dyDescent="0.25">
      <c r="A681">
        <f>IF(ROWS($A$18:A681)-1&lt;=total_number_payments,ROWS($A$18:A681)-1,NA())</f>
        <v>663</v>
      </c>
      <c r="B681" s="6">
        <f t="shared" si="41"/>
        <v>606.17616179534764</v>
      </c>
      <c r="C681" s="6">
        <f t="shared" si="42"/>
        <v>233.30064396308009</v>
      </c>
      <c r="D681" s="6">
        <f t="shared" si="43"/>
        <v>372.87551783226752</v>
      </c>
      <c r="E681" s="6">
        <f t="shared" si="44"/>
        <v>305824.22463107249</v>
      </c>
    </row>
    <row r="682" spans="1:5" x14ac:dyDescent="0.25">
      <c r="A682">
        <f>IF(ROWS($A$18:A682)-1&lt;=total_number_payments,ROWS($A$18:A682)-1,NA())</f>
        <v>664</v>
      </c>
      <c r="B682" s="6">
        <f t="shared" si="41"/>
        <v>606.17616179534764</v>
      </c>
      <c r="C682" s="6">
        <f t="shared" si="42"/>
        <v>233.01653905684148</v>
      </c>
      <c r="D682" s="6">
        <f t="shared" si="43"/>
        <v>373.15962273850619</v>
      </c>
      <c r="E682" s="6">
        <f t="shared" si="44"/>
        <v>305451.065008334</v>
      </c>
    </row>
    <row r="683" spans="1:5" x14ac:dyDescent="0.25">
      <c r="A683">
        <f>IF(ROWS($A$18:A683)-1&lt;=total_number_payments,ROWS($A$18:A683)-1,NA())</f>
        <v>665</v>
      </c>
      <c r="B683" s="6">
        <f t="shared" si="41"/>
        <v>606.17616179534764</v>
      </c>
      <c r="C683" s="6">
        <f t="shared" si="42"/>
        <v>232.73221768265611</v>
      </c>
      <c r="D683" s="6">
        <f t="shared" si="43"/>
        <v>373.4439441126915</v>
      </c>
      <c r="E683" s="6">
        <f t="shared" si="44"/>
        <v>305077.62106422131</v>
      </c>
    </row>
    <row r="684" spans="1:5" x14ac:dyDescent="0.25">
      <c r="A684">
        <f>IF(ROWS($A$18:A684)-1&lt;=total_number_payments,ROWS($A$18:A684)-1,NA())</f>
        <v>666</v>
      </c>
      <c r="B684" s="6">
        <f t="shared" si="41"/>
        <v>606.17616179534764</v>
      </c>
      <c r="C684" s="6">
        <f t="shared" si="42"/>
        <v>232.44767967559062</v>
      </c>
      <c r="D684" s="6">
        <f t="shared" si="43"/>
        <v>373.72848211975702</v>
      </c>
      <c r="E684" s="6">
        <f t="shared" si="44"/>
        <v>304703.89258210157</v>
      </c>
    </row>
    <row r="685" spans="1:5" x14ac:dyDescent="0.25">
      <c r="A685">
        <f>IF(ROWS($A$18:A685)-1&lt;=total_number_payments,ROWS($A$18:A685)-1,NA())</f>
        <v>667</v>
      </c>
      <c r="B685" s="6">
        <f t="shared" si="41"/>
        <v>606.17616179534764</v>
      </c>
      <c r="C685" s="6">
        <f t="shared" si="42"/>
        <v>232.16292487058601</v>
      </c>
      <c r="D685" s="6">
        <f t="shared" si="43"/>
        <v>374.0132369247616</v>
      </c>
      <c r="E685" s="6">
        <f t="shared" si="44"/>
        <v>304329.8793451768</v>
      </c>
    </row>
    <row r="686" spans="1:5" x14ac:dyDescent="0.25">
      <c r="A686">
        <f>IF(ROWS($A$18:A686)-1&lt;=total_number_payments,ROWS($A$18:A686)-1,NA())</f>
        <v>668</v>
      </c>
      <c r="B686" s="6">
        <f t="shared" si="41"/>
        <v>606.17616179534764</v>
      </c>
      <c r="C686" s="6">
        <f t="shared" si="42"/>
        <v>231.87795310245747</v>
      </c>
      <c r="D686" s="6">
        <f t="shared" si="43"/>
        <v>374.29820869289017</v>
      </c>
      <c r="E686" s="6">
        <f t="shared" si="44"/>
        <v>303955.58113648393</v>
      </c>
    </row>
    <row r="687" spans="1:5" x14ac:dyDescent="0.25">
      <c r="A687">
        <f>IF(ROWS($A$18:A687)-1&lt;=total_number_payments,ROWS($A$18:A687)-1,NA())</f>
        <v>669</v>
      </c>
      <c r="B687" s="6">
        <f t="shared" si="41"/>
        <v>606.17616179534764</v>
      </c>
      <c r="C687" s="6">
        <f t="shared" si="42"/>
        <v>231.59276420589441</v>
      </c>
      <c r="D687" s="6">
        <f t="shared" si="43"/>
        <v>374.58339758945323</v>
      </c>
      <c r="E687" s="6">
        <f t="shared" si="44"/>
        <v>303580.99773889448</v>
      </c>
    </row>
    <row r="688" spans="1:5" x14ac:dyDescent="0.25">
      <c r="A688">
        <f>IF(ROWS($A$18:A688)-1&lt;=total_number_payments,ROWS($A$18:A688)-1,NA())</f>
        <v>670</v>
      </c>
      <c r="B688" s="6">
        <f t="shared" si="41"/>
        <v>606.17616179534764</v>
      </c>
      <c r="C688" s="6">
        <f t="shared" si="42"/>
        <v>231.30735801546024</v>
      </c>
      <c r="D688" s="6">
        <f t="shared" si="43"/>
        <v>374.8688037798874</v>
      </c>
      <c r="E688" s="6">
        <f t="shared" si="44"/>
        <v>303206.1289351146</v>
      </c>
    </row>
    <row r="689" spans="1:5" x14ac:dyDescent="0.25">
      <c r="A689">
        <f>IF(ROWS($A$18:A689)-1&lt;=total_number_payments,ROWS($A$18:A689)-1,NA())</f>
        <v>671</v>
      </c>
      <c r="B689" s="6">
        <f t="shared" si="41"/>
        <v>606.17616179534764</v>
      </c>
      <c r="C689" s="6">
        <f t="shared" si="42"/>
        <v>231.02173436559227</v>
      </c>
      <c r="D689" s="6">
        <f t="shared" si="43"/>
        <v>375.1544274297554</v>
      </c>
      <c r="E689" s="6">
        <f t="shared" si="44"/>
        <v>302830.97450768482</v>
      </c>
    </row>
    <row r="690" spans="1:5" x14ac:dyDescent="0.25">
      <c r="A690">
        <f>IF(ROWS($A$18:A690)-1&lt;=total_number_payments,ROWS($A$18:A690)-1,NA())</f>
        <v>672</v>
      </c>
      <c r="B690" s="6">
        <f t="shared" si="41"/>
        <v>606.17616179534764</v>
      </c>
      <c r="C690" s="6">
        <f t="shared" si="42"/>
        <v>230.73589309060173</v>
      </c>
      <c r="D690" s="6">
        <f t="shared" si="43"/>
        <v>375.4402687047459</v>
      </c>
      <c r="E690" s="6">
        <f t="shared" si="44"/>
        <v>302455.53423898009</v>
      </c>
    </row>
    <row r="691" spans="1:5" x14ac:dyDescent="0.25">
      <c r="A691">
        <f>IF(ROWS($A$18:A691)-1&lt;=total_number_payments,ROWS($A$18:A691)-1,NA())</f>
        <v>673</v>
      </c>
      <c r="B691" s="6">
        <f t="shared" si="41"/>
        <v>606.17616179534764</v>
      </c>
      <c r="C691" s="6">
        <f t="shared" si="42"/>
        <v>230.44983402467363</v>
      </c>
      <c r="D691" s="6">
        <f t="shared" si="43"/>
        <v>375.726327770674</v>
      </c>
      <c r="E691" s="6">
        <f t="shared" si="44"/>
        <v>302079.80791120941</v>
      </c>
    </row>
    <row r="692" spans="1:5" x14ac:dyDescent="0.25">
      <c r="A692">
        <f>IF(ROWS($A$18:A692)-1&lt;=total_number_payments,ROWS($A$18:A692)-1,NA())</f>
        <v>674</v>
      </c>
      <c r="B692" s="6">
        <f t="shared" si="41"/>
        <v>606.17616179534764</v>
      </c>
      <c r="C692" s="6">
        <f t="shared" si="42"/>
        <v>230.16355700186659</v>
      </c>
      <c r="D692" s="6">
        <f t="shared" si="43"/>
        <v>376.01260479348105</v>
      </c>
      <c r="E692" s="6">
        <f t="shared" si="44"/>
        <v>301703.79530641594</v>
      </c>
    </row>
    <row r="693" spans="1:5" x14ac:dyDescent="0.25">
      <c r="A693">
        <f>IF(ROWS($A$18:A693)-1&lt;=total_number_payments,ROWS($A$18:A693)-1,NA())</f>
        <v>675</v>
      </c>
      <c r="B693" s="6">
        <f t="shared" si="41"/>
        <v>606.17616179534764</v>
      </c>
      <c r="C693" s="6">
        <f t="shared" si="42"/>
        <v>229.87706185611279</v>
      </c>
      <c r="D693" s="6">
        <f t="shared" si="43"/>
        <v>376.29909993923485</v>
      </c>
      <c r="E693" s="6">
        <f t="shared" si="44"/>
        <v>301327.4962064767</v>
      </c>
    </row>
    <row r="694" spans="1:5" x14ac:dyDescent="0.25">
      <c r="A694">
        <f>IF(ROWS($A$18:A694)-1&lt;=total_number_payments,ROWS($A$18:A694)-1,NA())</f>
        <v>676</v>
      </c>
      <c r="B694" s="6">
        <f t="shared" si="41"/>
        <v>606.17616179534764</v>
      </c>
      <c r="C694" s="6">
        <f t="shared" si="42"/>
        <v>229.59034842121787</v>
      </c>
      <c r="D694" s="6">
        <f t="shared" si="43"/>
        <v>376.58581337412977</v>
      </c>
      <c r="E694" s="6">
        <f t="shared" si="44"/>
        <v>300950.91039310256</v>
      </c>
    </row>
    <row r="695" spans="1:5" x14ac:dyDescent="0.25">
      <c r="A695">
        <f>IF(ROWS($A$18:A695)-1&lt;=total_number_payments,ROWS($A$18:A695)-1,NA())</f>
        <v>677</v>
      </c>
      <c r="B695" s="6">
        <f t="shared" si="41"/>
        <v>606.17616179534764</v>
      </c>
      <c r="C695" s="6">
        <f t="shared" si="42"/>
        <v>229.30341653086091</v>
      </c>
      <c r="D695" s="6">
        <f t="shared" si="43"/>
        <v>376.87274526448675</v>
      </c>
      <c r="E695" s="6">
        <f t="shared" si="44"/>
        <v>300574.03764783806</v>
      </c>
    </row>
    <row r="696" spans="1:5" x14ac:dyDescent="0.25">
      <c r="A696">
        <f>IF(ROWS($A$18:A696)-1&lt;=total_number_payments,ROWS($A$18:A696)-1,NA())</f>
        <v>678</v>
      </c>
      <c r="B696" s="6">
        <f t="shared" si="41"/>
        <v>606.17616179534764</v>
      </c>
      <c r="C696" s="6">
        <f t="shared" si="42"/>
        <v>229.01626601859419</v>
      </c>
      <c r="D696" s="6">
        <f t="shared" si="43"/>
        <v>377.15989577675344</v>
      </c>
      <c r="E696" s="6">
        <f t="shared" si="44"/>
        <v>300196.87775206129</v>
      </c>
    </row>
    <row r="697" spans="1:5" x14ac:dyDescent="0.25">
      <c r="A697">
        <f>IF(ROWS($A$18:A697)-1&lt;=total_number_payments,ROWS($A$18:A697)-1,NA())</f>
        <v>679</v>
      </c>
      <c r="B697" s="6">
        <f t="shared" si="41"/>
        <v>606.17616179534764</v>
      </c>
      <c r="C697" s="6">
        <f t="shared" si="42"/>
        <v>228.72889671784321</v>
      </c>
      <c r="D697" s="6">
        <f t="shared" si="43"/>
        <v>377.44726507750443</v>
      </c>
      <c r="E697" s="6">
        <f t="shared" si="44"/>
        <v>299819.43048698379</v>
      </c>
    </row>
    <row r="698" spans="1:5" x14ac:dyDescent="0.25">
      <c r="A698">
        <f>IF(ROWS($A$18:A698)-1&lt;=total_number_payments,ROWS($A$18:A698)-1,NA())</f>
        <v>680</v>
      </c>
      <c r="B698" s="6">
        <f t="shared" si="41"/>
        <v>606.17616179534764</v>
      </c>
      <c r="C698" s="6">
        <f t="shared" si="42"/>
        <v>228.44130846190654</v>
      </c>
      <c r="D698" s="6">
        <f t="shared" si="43"/>
        <v>377.73485333344109</v>
      </c>
      <c r="E698" s="6">
        <f t="shared" si="44"/>
        <v>299441.69563365035</v>
      </c>
    </row>
    <row r="699" spans="1:5" x14ac:dyDescent="0.25">
      <c r="A699">
        <f>IF(ROWS($A$18:A699)-1&lt;=total_number_payments,ROWS($A$18:A699)-1,NA())</f>
        <v>681</v>
      </c>
      <c r="B699" s="6">
        <f t="shared" si="41"/>
        <v>606.17616179534764</v>
      </c>
      <c r="C699" s="6">
        <f t="shared" si="42"/>
        <v>228.15350108395577</v>
      </c>
      <c r="D699" s="6">
        <f t="shared" si="43"/>
        <v>378.02266071139184</v>
      </c>
      <c r="E699" s="6">
        <f t="shared" si="44"/>
        <v>299063.67297293898</v>
      </c>
    </row>
    <row r="700" spans="1:5" x14ac:dyDescent="0.25">
      <c r="A700">
        <f>IF(ROWS($A$18:A700)-1&lt;=total_number_payments,ROWS($A$18:A700)-1,NA())</f>
        <v>682</v>
      </c>
      <c r="B700" s="6">
        <f t="shared" si="41"/>
        <v>606.17616179534764</v>
      </c>
      <c r="C700" s="6">
        <f t="shared" si="42"/>
        <v>227.8654744170353</v>
      </c>
      <c r="D700" s="6">
        <f t="shared" si="43"/>
        <v>378.31068737831231</v>
      </c>
      <c r="E700" s="6">
        <f t="shared" si="44"/>
        <v>298685.36228556064</v>
      </c>
    </row>
    <row r="701" spans="1:5" x14ac:dyDescent="0.25">
      <c r="A701">
        <f>IF(ROWS($A$18:A701)-1&lt;=total_number_payments,ROWS($A$18:A701)-1,NA())</f>
        <v>683</v>
      </c>
      <c r="B701" s="6">
        <f t="shared" si="41"/>
        <v>606.17616179534764</v>
      </c>
      <c r="C701" s="6">
        <f t="shared" si="42"/>
        <v>227.57722829406234</v>
      </c>
      <c r="D701" s="6">
        <f t="shared" si="43"/>
        <v>378.59893350128527</v>
      </c>
      <c r="E701" s="6">
        <f t="shared" si="44"/>
        <v>298306.76335205935</v>
      </c>
    </row>
    <row r="702" spans="1:5" x14ac:dyDescent="0.25">
      <c r="A702">
        <f>IF(ROWS($A$18:A702)-1&lt;=total_number_payments,ROWS($A$18:A702)-1,NA())</f>
        <v>684</v>
      </c>
      <c r="B702" s="6">
        <f t="shared" si="41"/>
        <v>606.17616179534764</v>
      </c>
      <c r="C702" s="6">
        <f t="shared" si="42"/>
        <v>227.28876254782691</v>
      </c>
      <c r="D702" s="6">
        <f t="shared" si="43"/>
        <v>378.88739924752076</v>
      </c>
      <c r="E702" s="6">
        <f t="shared" si="44"/>
        <v>297927.87595281185</v>
      </c>
    </row>
    <row r="703" spans="1:5" x14ac:dyDescent="0.25">
      <c r="A703">
        <f>IF(ROWS($A$18:A703)-1&lt;=total_number_payments,ROWS($A$18:A703)-1,NA())</f>
        <v>685</v>
      </c>
      <c r="B703" s="6">
        <f t="shared" si="41"/>
        <v>606.17616179534764</v>
      </c>
      <c r="C703" s="6">
        <f t="shared" si="42"/>
        <v>227.00007701099148</v>
      </c>
      <c r="D703" s="6">
        <f t="shared" si="43"/>
        <v>379.17608478435614</v>
      </c>
      <c r="E703" s="6">
        <f t="shared" si="44"/>
        <v>297548.69986802747</v>
      </c>
    </row>
    <row r="704" spans="1:5" x14ac:dyDescent="0.25">
      <c r="A704">
        <f>IF(ROWS($A$18:A704)-1&lt;=total_number_payments,ROWS($A$18:A704)-1,NA())</f>
        <v>686</v>
      </c>
      <c r="B704" s="6">
        <f t="shared" si="41"/>
        <v>606.17616179534764</v>
      </c>
      <c r="C704" s="6">
        <f t="shared" si="42"/>
        <v>226.71117151609104</v>
      </c>
      <c r="D704" s="6">
        <f t="shared" si="43"/>
        <v>379.4649902792566</v>
      </c>
      <c r="E704" s="6">
        <f t="shared" si="44"/>
        <v>297169.23487774824</v>
      </c>
    </row>
    <row r="705" spans="1:5" x14ac:dyDescent="0.25">
      <c r="A705">
        <f>IF(ROWS($A$18:A705)-1&lt;=total_number_payments,ROWS($A$18:A705)-1,NA())</f>
        <v>687</v>
      </c>
      <c r="B705" s="6">
        <f t="shared" si="41"/>
        <v>606.17616179534764</v>
      </c>
      <c r="C705" s="6">
        <f t="shared" si="42"/>
        <v>226.42204589553313</v>
      </c>
      <c r="D705" s="6">
        <f t="shared" si="43"/>
        <v>379.75411589981451</v>
      </c>
      <c r="E705" s="6">
        <f t="shared" si="44"/>
        <v>296789.48076184845</v>
      </c>
    </row>
    <row r="706" spans="1:5" x14ac:dyDescent="0.25">
      <c r="A706">
        <f>IF(ROWS($A$18:A706)-1&lt;=total_number_payments,ROWS($A$18:A706)-1,NA())</f>
        <v>688</v>
      </c>
      <c r="B706" s="6">
        <f t="shared" si="41"/>
        <v>606.17616179534764</v>
      </c>
      <c r="C706" s="6">
        <f t="shared" si="42"/>
        <v>226.1326999815974</v>
      </c>
      <c r="D706" s="6">
        <f t="shared" si="43"/>
        <v>380.04346181375024</v>
      </c>
      <c r="E706" s="6">
        <f t="shared" si="44"/>
        <v>296409.43730003468</v>
      </c>
    </row>
    <row r="707" spans="1:5" x14ac:dyDescent="0.25">
      <c r="A707">
        <f>IF(ROWS($A$18:A707)-1&lt;=total_number_payments,ROWS($A$18:A707)-1,NA())</f>
        <v>689</v>
      </c>
      <c r="B707" s="6">
        <f t="shared" si="41"/>
        <v>606.17616179534764</v>
      </c>
      <c r="C707" s="6">
        <f t="shared" si="42"/>
        <v>225.8431336064358</v>
      </c>
      <c r="D707" s="6">
        <f t="shared" si="43"/>
        <v>380.33302818891184</v>
      </c>
      <c r="E707" s="6">
        <f t="shared" si="44"/>
        <v>296029.10427184578</v>
      </c>
    </row>
    <row r="708" spans="1:5" x14ac:dyDescent="0.25">
      <c r="A708">
        <f>IF(ROWS($A$18:A708)-1&lt;=total_number_payments,ROWS($A$18:A708)-1,NA())</f>
        <v>690</v>
      </c>
      <c r="B708" s="6">
        <f t="shared" si="41"/>
        <v>606.17616179534764</v>
      </c>
      <c r="C708" s="6">
        <f t="shared" si="42"/>
        <v>225.55334660207245</v>
      </c>
      <c r="D708" s="6">
        <f t="shared" si="43"/>
        <v>380.62281519327519</v>
      </c>
      <c r="E708" s="6">
        <f t="shared" si="44"/>
        <v>295648.48145665252</v>
      </c>
    </row>
    <row r="709" spans="1:5" x14ac:dyDescent="0.25">
      <c r="A709">
        <f>IF(ROWS($A$18:A709)-1&lt;=total_number_payments,ROWS($A$18:A709)-1,NA())</f>
        <v>691</v>
      </c>
      <c r="B709" s="6">
        <f t="shared" si="41"/>
        <v>606.17616179534764</v>
      </c>
      <c r="C709" s="6">
        <f t="shared" si="42"/>
        <v>225.26333880040337</v>
      </c>
      <c r="D709" s="6">
        <f t="shared" si="43"/>
        <v>380.91282299494424</v>
      </c>
      <c r="E709" s="6">
        <f t="shared" si="44"/>
        <v>295267.56863365759</v>
      </c>
    </row>
    <row r="710" spans="1:5" x14ac:dyDescent="0.25">
      <c r="A710">
        <f>IF(ROWS($A$18:A710)-1&lt;=total_number_payments,ROWS($A$18:A710)-1,NA())</f>
        <v>692</v>
      </c>
      <c r="B710" s="6">
        <f t="shared" si="41"/>
        <v>606.17616179534764</v>
      </c>
      <c r="C710" s="6">
        <f t="shared" si="42"/>
        <v>224.97311003319658</v>
      </c>
      <c r="D710" s="6">
        <f t="shared" si="43"/>
        <v>381.20305176215106</v>
      </c>
      <c r="E710" s="6">
        <f t="shared" si="44"/>
        <v>294886.36558189546</v>
      </c>
    </row>
    <row r="711" spans="1:5" x14ac:dyDescent="0.25">
      <c r="A711">
        <f>IF(ROWS($A$18:A711)-1&lt;=total_number_payments,ROWS($A$18:A711)-1,NA())</f>
        <v>693</v>
      </c>
      <c r="B711" s="6">
        <f t="shared" si="41"/>
        <v>606.17616179534764</v>
      </c>
      <c r="C711" s="6">
        <f t="shared" si="42"/>
        <v>224.68266013209188</v>
      </c>
      <c r="D711" s="6">
        <f t="shared" si="43"/>
        <v>381.49350166325576</v>
      </c>
      <c r="E711" s="6">
        <f t="shared" si="44"/>
        <v>294504.87208023219</v>
      </c>
    </row>
    <row r="712" spans="1:5" x14ac:dyDescent="0.25">
      <c r="A712">
        <f>IF(ROWS($A$18:A712)-1&lt;=total_number_payments,ROWS($A$18:A712)-1,NA())</f>
        <v>694</v>
      </c>
      <c r="B712" s="6">
        <f t="shared" si="41"/>
        <v>606.17616179534764</v>
      </c>
      <c r="C712" s="6">
        <f t="shared" si="42"/>
        <v>224.39198892860077</v>
      </c>
      <c r="D712" s="6">
        <f t="shared" si="43"/>
        <v>381.78417286674687</v>
      </c>
      <c r="E712" s="6">
        <f t="shared" si="44"/>
        <v>294123.08790736547</v>
      </c>
    </row>
    <row r="713" spans="1:5" x14ac:dyDescent="0.25">
      <c r="A713">
        <f>IF(ROWS($A$18:A713)-1&lt;=total_number_payments,ROWS($A$18:A713)-1,NA())</f>
        <v>695</v>
      </c>
      <c r="B713" s="6">
        <f t="shared" si="41"/>
        <v>606.17616179534764</v>
      </c>
      <c r="C713" s="6">
        <f t="shared" si="42"/>
        <v>224.10109625410644</v>
      </c>
      <c r="D713" s="6">
        <f t="shared" si="43"/>
        <v>382.0750655412412</v>
      </c>
      <c r="E713" s="6">
        <f t="shared" si="44"/>
        <v>293741.01284182421</v>
      </c>
    </row>
    <row r="714" spans="1:5" x14ac:dyDescent="0.25">
      <c r="A714">
        <f>IF(ROWS($A$18:A714)-1&lt;=total_number_payments,ROWS($A$18:A714)-1,NA())</f>
        <v>696</v>
      </c>
      <c r="B714" s="6">
        <f t="shared" si="41"/>
        <v>606.17616179534764</v>
      </c>
      <c r="C714" s="6">
        <f t="shared" si="42"/>
        <v>223.80998193986355</v>
      </c>
      <c r="D714" s="6">
        <f t="shared" si="43"/>
        <v>382.36617985548412</v>
      </c>
      <c r="E714" s="6">
        <f t="shared" si="44"/>
        <v>293358.64666196873</v>
      </c>
    </row>
    <row r="715" spans="1:5" x14ac:dyDescent="0.25">
      <c r="A715">
        <f>IF(ROWS($A$18:A715)-1&lt;=total_number_payments,ROWS($A$18:A715)-1,NA())</f>
        <v>697</v>
      </c>
      <c r="B715" s="6">
        <f t="shared" si="41"/>
        <v>606.17616179534764</v>
      </c>
      <c r="C715" s="6">
        <f t="shared" si="42"/>
        <v>223.51864581699823</v>
      </c>
      <c r="D715" s="6">
        <f t="shared" si="43"/>
        <v>382.65751597834941</v>
      </c>
      <c r="E715" s="6">
        <f t="shared" si="44"/>
        <v>292975.9891459904</v>
      </c>
    </row>
    <row r="716" spans="1:5" x14ac:dyDescent="0.25">
      <c r="A716">
        <f>IF(ROWS($A$18:A716)-1&lt;=total_number_payments,ROWS($A$18:A716)-1,NA())</f>
        <v>698</v>
      </c>
      <c r="B716" s="6">
        <f t="shared" si="41"/>
        <v>606.17616179534764</v>
      </c>
      <c r="C716" s="6">
        <f t="shared" si="42"/>
        <v>223.22708771650792</v>
      </c>
      <c r="D716" s="6">
        <f t="shared" si="43"/>
        <v>382.94907407883971</v>
      </c>
      <c r="E716" s="6">
        <f t="shared" si="44"/>
        <v>292593.04007191159</v>
      </c>
    </row>
    <row r="717" spans="1:5" x14ac:dyDescent="0.25">
      <c r="A717">
        <f>IF(ROWS($A$18:A717)-1&lt;=total_number_payments,ROWS($A$18:A717)-1,NA())</f>
        <v>699</v>
      </c>
      <c r="B717" s="6">
        <f t="shared" si="41"/>
        <v>606.17616179534764</v>
      </c>
      <c r="C717" s="6">
        <f t="shared" si="42"/>
        <v>222.93530746926129</v>
      </c>
      <c r="D717" s="6">
        <f t="shared" si="43"/>
        <v>383.24085432608638</v>
      </c>
      <c r="E717" s="6">
        <f t="shared" si="44"/>
        <v>292209.79921758547</v>
      </c>
    </row>
    <row r="718" spans="1:5" x14ac:dyDescent="0.25">
      <c r="A718">
        <f>IF(ROWS($A$18:A718)-1&lt;=total_number_payments,ROWS($A$18:A718)-1,NA())</f>
        <v>700</v>
      </c>
      <c r="B718" s="6">
        <f t="shared" si="41"/>
        <v>606.17616179534764</v>
      </c>
      <c r="C718" s="6">
        <f t="shared" si="42"/>
        <v>222.64330490599806</v>
      </c>
      <c r="D718" s="6">
        <f t="shared" si="43"/>
        <v>383.53285688934955</v>
      </c>
      <c r="E718" s="6">
        <f t="shared" si="44"/>
        <v>291826.26636069611</v>
      </c>
    </row>
    <row r="719" spans="1:5" x14ac:dyDescent="0.25">
      <c r="A719">
        <f>IF(ROWS($A$18:A719)-1&lt;=total_number_payments,ROWS($A$18:A719)-1,NA())</f>
        <v>701</v>
      </c>
      <c r="B719" s="6">
        <f t="shared" si="41"/>
        <v>606.17616179534764</v>
      </c>
      <c r="C719" s="6">
        <f t="shared" si="42"/>
        <v>222.35107985732918</v>
      </c>
      <c r="D719" s="6">
        <f t="shared" si="43"/>
        <v>383.82508193801846</v>
      </c>
      <c r="E719" s="6">
        <f t="shared" si="44"/>
        <v>291442.44127875811</v>
      </c>
    </row>
    <row r="720" spans="1:5" x14ac:dyDescent="0.25">
      <c r="A720">
        <f>IF(ROWS($A$18:A720)-1&lt;=total_number_payments,ROWS($A$18:A720)-1,NA())</f>
        <v>702</v>
      </c>
      <c r="B720" s="6">
        <f t="shared" si="41"/>
        <v>606.17616179534764</v>
      </c>
      <c r="C720" s="6">
        <f t="shared" si="42"/>
        <v>222.05863215373637</v>
      </c>
      <c r="D720" s="6">
        <f t="shared" si="43"/>
        <v>384.11752964161127</v>
      </c>
      <c r="E720" s="6">
        <f t="shared" si="44"/>
        <v>291058.32374911651</v>
      </c>
    </row>
    <row r="721" spans="1:5" x14ac:dyDescent="0.25">
      <c r="A721">
        <f>IF(ROWS($A$18:A721)-1&lt;=total_number_payments,ROWS($A$18:A721)-1,NA())</f>
        <v>703</v>
      </c>
      <c r="B721" s="6">
        <f t="shared" si="41"/>
        <v>606.17616179534764</v>
      </c>
      <c r="C721" s="6">
        <f t="shared" si="42"/>
        <v>221.76596162557229</v>
      </c>
      <c r="D721" s="6">
        <f t="shared" si="43"/>
        <v>384.41020016977535</v>
      </c>
      <c r="E721" s="6">
        <f t="shared" si="44"/>
        <v>290673.91354894673</v>
      </c>
    </row>
    <row r="722" spans="1:5" x14ac:dyDescent="0.25">
      <c r="A722">
        <f>IF(ROWS($A$18:A722)-1&lt;=total_number_payments,ROWS($A$18:A722)-1,NA())</f>
        <v>704</v>
      </c>
      <c r="B722" s="6">
        <f t="shared" ref="B722:B785" si="45">IF(A722&lt;=total_number_payments,PMT,NA())</f>
        <v>606.17616179534764</v>
      </c>
      <c r="C722" s="6">
        <f t="shared" si="42"/>
        <v>221.47306810306026</v>
      </c>
      <c r="D722" s="6">
        <f t="shared" si="43"/>
        <v>384.70309369228738</v>
      </c>
      <c r="E722" s="6">
        <f t="shared" si="44"/>
        <v>290289.21045525442</v>
      </c>
    </row>
    <row r="723" spans="1:5" x14ac:dyDescent="0.25">
      <c r="A723">
        <f>IF(ROWS($A$18:A723)-1&lt;=total_number_payments,ROWS($A$18:A723)-1,NA())</f>
        <v>705</v>
      </c>
      <c r="B723" s="6">
        <f t="shared" si="45"/>
        <v>606.17616179534764</v>
      </c>
      <c r="C723" s="6">
        <f t="shared" si="42"/>
        <v>221.17995141629424</v>
      </c>
      <c r="D723" s="6">
        <f t="shared" si="43"/>
        <v>384.99621037905342</v>
      </c>
      <c r="E723" s="6">
        <f t="shared" si="44"/>
        <v>289904.21424487536</v>
      </c>
    </row>
    <row r="724" spans="1:5" x14ac:dyDescent="0.25">
      <c r="A724">
        <f>IF(ROWS($A$18:A724)-1&lt;=total_number_payments,ROWS($A$18:A724)-1,NA())</f>
        <v>706</v>
      </c>
      <c r="B724" s="6">
        <f t="shared" si="45"/>
        <v>606.17616179534764</v>
      </c>
      <c r="C724" s="6">
        <f t="shared" ref="C724:C787" si="46">IF(E723&gt;0.001,E723*epr,NA())</f>
        <v>220.88661139523884</v>
      </c>
      <c r="D724" s="6">
        <f t="shared" ref="D724:D787" si="47">B724-C724</f>
        <v>385.28955040010879</v>
      </c>
      <c r="E724" s="6">
        <f t="shared" ref="E724:E787" si="48">E723-D724</f>
        <v>289518.92469447525</v>
      </c>
    </row>
    <row r="725" spans="1:5" x14ac:dyDescent="0.25">
      <c r="A725">
        <f>IF(ROWS($A$18:A725)-1&lt;=total_number_payments,ROWS($A$18:A725)-1,NA())</f>
        <v>707</v>
      </c>
      <c r="B725" s="6">
        <f t="shared" si="45"/>
        <v>606.17616179534764</v>
      </c>
      <c r="C725" s="6">
        <f t="shared" si="46"/>
        <v>220.59304786972905</v>
      </c>
      <c r="D725" s="6">
        <f t="shared" si="47"/>
        <v>385.58311392561859</v>
      </c>
      <c r="E725" s="6">
        <f t="shared" si="48"/>
        <v>289133.34158054966</v>
      </c>
    </row>
    <row r="726" spans="1:5" x14ac:dyDescent="0.25">
      <c r="A726">
        <f>IF(ROWS($A$18:A726)-1&lt;=total_number_payments,ROWS($A$18:A726)-1,NA())</f>
        <v>708</v>
      </c>
      <c r="B726" s="6">
        <f t="shared" si="45"/>
        <v>606.17616179534764</v>
      </c>
      <c r="C726" s="6">
        <f t="shared" si="46"/>
        <v>220.29926066947019</v>
      </c>
      <c r="D726" s="6">
        <f t="shared" si="47"/>
        <v>385.87690112587745</v>
      </c>
      <c r="E726" s="6">
        <f t="shared" si="48"/>
        <v>288747.46467942378</v>
      </c>
    </row>
    <row r="727" spans="1:5" x14ac:dyDescent="0.25">
      <c r="A727">
        <f>IF(ROWS($A$18:A727)-1&lt;=total_number_payments,ROWS($A$18:A727)-1,NA())</f>
        <v>709</v>
      </c>
      <c r="B727" s="6">
        <f t="shared" si="45"/>
        <v>606.17616179534764</v>
      </c>
      <c r="C727" s="6">
        <f t="shared" si="46"/>
        <v>220.00524962403779</v>
      </c>
      <c r="D727" s="6">
        <f t="shared" si="47"/>
        <v>386.17091217130985</v>
      </c>
      <c r="E727" s="6">
        <f t="shared" si="48"/>
        <v>288361.29376725247</v>
      </c>
    </row>
    <row r="728" spans="1:5" x14ac:dyDescent="0.25">
      <c r="A728">
        <f>IF(ROWS($A$18:A728)-1&lt;=total_number_payments,ROWS($A$18:A728)-1,NA())</f>
        <v>710</v>
      </c>
      <c r="B728" s="6">
        <f t="shared" si="45"/>
        <v>606.17616179534764</v>
      </c>
      <c r="C728" s="6">
        <f t="shared" si="46"/>
        <v>219.71101456287764</v>
      </c>
      <c r="D728" s="6">
        <f t="shared" si="47"/>
        <v>386.46514723247003</v>
      </c>
      <c r="E728" s="6">
        <f t="shared" si="48"/>
        <v>287974.82862002001</v>
      </c>
    </row>
    <row r="729" spans="1:5" x14ac:dyDescent="0.25">
      <c r="A729">
        <f>IF(ROWS($A$18:A729)-1&lt;=total_number_payments,ROWS($A$18:A729)-1,NA())</f>
        <v>711</v>
      </c>
      <c r="B729" s="6">
        <f t="shared" si="45"/>
        <v>606.17616179534764</v>
      </c>
      <c r="C729" s="6">
        <f t="shared" si="46"/>
        <v>219.41655531530549</v>
      </c>
      <c r="D729" s="6">
        <f t="shared" si="47"/>
        <v>386.75960648004218</v>
      </c>
      <c r="E729" s="6">
        <f t="shared" si="48"/>
        <v>287588.06901353999</v>
      </c>
    </row>
    <row r="730" spans="1:5" x14ac:dyDescent="0.25">
      <c r="A730">
        <f>IF(ROWS($A$18:A730)-1&lt;=total_number_payments,ROWS($A$18:A730)-1,NA())</f>
        <v>712</v>
      </c>
      <c r="B730" s="6">
        <f t="shared" si="45"/>
        <v>606.17616179534764</v>
      </c>
      <c r="C730" s="6">
        <f t="shared" si="46"/>
        <v>219.12187171050709</v>
      </c>
      <c r="D730" s="6">
        <f t="shared" si="47"/>
        <v>387.05429008484055</v>
      </c>
      <c r="E730" s="6">
        <f t="shared" si="48"/>
        <v>287201.01472345513</v>
      </c>
    </row>
    <row r="731" spans="1:5" x14ac:dyDescent="0.25">
      <c r="A731">
        <f>IF(ROWS($A$18:A731)-1&lt;=total_number_payments,ROWS($A$18:A731)-1,NA())</f>
        <v>713</v>
      </c>
      <c r="B731" s="6">
        <f t="shared" si="45"/>
        <v>606.17616179534764</v>
      </c>
      <c r="C731" s="6">
        <f t="shared" si="46"/>
        <v>218.82696357753795</v>
      </c>
      <c r="D731" s="6">
        <f t="shared" si="47"/>
        <v>387.34919821780966</v>
      </c>
      <c r="E731" s="6">
        <f t="shared" si="48"/>
        <v>286813.66552523733</v>
      </c>
    </row>
    <row r="732" spans="1:5" x14ac:dyDescent="0.25">
      <c r="A732">
        <f>IF(ROWS($A$18:A732)-1&lt;=total_number_payments,ROWS($A$18:A732)-1,NA())</f>
        <v>714</v>
      </c>
      <c r="B732" s="6">
        <f t="shared" si="45"/>
        <v>606.17616179534764</v>
      </c>
      <c r="C732" s="6">
        <f t="shared" si="46"/>
        <v>218.53183074532353</v>
      </c>
      <c r="D732" s="6">
        <f t="shared" si="47"/>
        <v>387.64433105002411</v>
      </c>
      <c r="E732" s="6">
        <f t="shared" si="48"/>
        <v>286426.02119418728</v>
      </c>
    </row>
    <row r="733" spans="1:5" x14ac:dyDescent="0.25">
      <c r="A733">
        <f>IF(ROWS($A$18:A733)-1&lt;=total_number_payments,ROWS($A$18:A733)-1,NA())</f>
        <v>715</v>
      </c>
      <c r="B733" s="6">
        <f t="shared" si="45"/>
        <v>606.17616179534764</v>
      </c>
      <c r="C733" s="6">
        <f t="shared" si="46"/>
        <v>218.2364730426587</v>
      </c>
      <c r="D733" s="6">
        <f t="shared" si="47"/>
        <v>387.93968875268894</v>
      </c>
      <c r="E733" s="6">
        <f t="shared" si="48"/>
        <v>286038.08150543459</v>
      </c>
    </row>
    <row r="734" spans="1:5" x14ac:dyDescent="0.25">
      <c r="A734">
        <f>IF(ROWS($A$18:A734)-1&lt;=total_number_payments,ROWS($A$18:A734)-1,NA())</f>
        <v>716</v>
      </c>
      <c r="B734" s="6">
        <f t="shared" si="45"/>
        <v>606.17616179534764</v>
      </c>
      <c r="C734" s="6">
        <f t="shared" si="46"/>
        <v>217.94089029820805</v>
      </c>
      <c r="D734" s="6">
        <f t="shared" si="47"/>
        <v>388.23527149713959</v>
      </c>
      <c r="E734" s="6">
        <f t="shared" si="48"/>
        <v>285649.84623393742</v>
      </c>
    </row>
    <row r="735" spans="1:5" x14ac:dyDescent="0.25">
      <c r="A735">
        <f>IF(ROWS($A$18:A735)-1&lt;=total_number_payments,ROWS($A$18:A735)-1,NA())</f>
        <v>717</v>
      </c>
      <c r="B735" s="6">
        <f t="shared" si="45"/>
        <v>606.17616179534764</v>
      </c>
      <c r="C735" s="6">
        <f t="shared" si="46"/>
        <v>217.64508234050558</v>
      </c>
      <c r="D735" s="6">
        <f t="shared" si="47"/>
        <v>388.53107945484203</v>
      </c>
      <c r="E735" s="6">
        <f t="shared" si="48"/>
        <v>285261.31515448261</v>
      </c>
    </row>
    <row r="736" spans="1:5" x14ac:dyDescent="0.25">
      <c r="A736">
        <f>IF(ROWS($A$18:A736)-1&lt;=total_number_payments,ROWS($A$18:A736)-1,NA())</f>
        <v>718</v>
      </c>
      <c r="B736" s="6">
        <f t="shared" si="45"/>
        <v>606.17616179534764</v>
      </c>
      <c r="C736" s="6">
        <f t="shared" si="46"/>
        <v>217.34904899795467</v>
      </c>
      <c r="D736" s="6">
        <f t="shared" si="47"/>
        <v>388.82711279739294</v>
      </c>
      <c r="E736" s="6">
        <f t="shared" si="48"/>
        <v>284872.4880416852</v>
      </c>
    </row>
    <row r="737" spans="1:5" x14ac:dyDescent="0.25">
      <c r="A737">
        <f>IF(ROWS($A$18:A737)-1&lt;=total_number_payments,ROWS($A$18:A737)-1,NA())</f>
        <v>719</v>
      </c>
      <c r="B737" s="6">
        <f t="shared" si="45"/>
        <v>606.17616179534764</v>
      </c>
      <c r="C737" s="6">
        <f t="shared" si="46"/>
        <v>217.05279009882784</v>
      </c>
      <c r="D737" s="6">
        <f t="shared" si="47"/>
        <v>389.12337169651983</v>
      </c>
      <c r="E737" s="6">
        <f t="shared" si="48"/>
        <v>284483.36466998869</v>
      </c>
    </row>
    <row r="738" spans="1:5" x14ac:dyDescent="0.25">
      <c r="A738">
        <f>IF(ROWS($A$18:A738)-1&lt;=total_number_payments,ROWS($A$18:A738)-1,NA())</f>
        <v>720</v>
      </c>
      <c r="B738" s="6">
        <f t="shared" si="45"/>
        <v>606.17616179534764</v>
      </c>
      <c r="C738" s="6">
        <f t="shared" si="46"/>
        <v>216.75630547126693</v>
      </c>
      <c r="D738" s="6">
        <f t="shared" si="47"/>
        <v>389.41985632408068</v>
      </c>
      <c r="E738" s="6">
        <f t="shared" si="48"/>
        <v>284093.9448136646</v>
      </c>
    </row>
    <row r="739" spans="1:5" x14ac:dyDescent="0.25">
      <c r="A739">
        <f>IF(ROWS($A$18:A739)-1&lt;=total_number_payments,ROWS($A$18:A739)-1,NA())</f>
        <v>721</v>
      </c>
      <c r="B739" s="6">
        <f t="shared" si="45"/>
        <v>606.17616179534764</v>
      </c>
      <c r="C739" s="6">
        <f t="shared" si="46"/>
        <v>216.4595949432827</v>
      </c>
      <c r="D739" s="6">
        <f t="shared" si="47"/>
        <v>389.71656685206494</v>
      </c>
      <c r="E739" s="6">
        <f t="shared" si="48"/>
        <v>283704.22824681253</v>
      </c>
    </row>
    <row r="740" spans="1:5" x14ac:dyDescent="0.25">
      <c r="A740">
        <f>IF(ROWS($A$18:A740)-1&lt;=total_number_payments,ROWS($A$18:A740)-1,NA())</f>
        <v>722</v>
      </c>
      <c r="B740" s="6">
        <f t="shared" si="45"/>
        <v>606.17616179534764</v>
      </c>
      <c r="C740" s="6">
        <f t="shared" si="46"/>
        <v>216.16265834275495</v>
      </c>
      <c r="D740" s="6">
        <f t="shared" si="47"/>
        <v>390.01350345259266</v>
      </c>
      <c r="E740" s="6">
        <f t="shared" si="48"/>
        <v>283314.21474335995</v>
      </c>
    </row>
    <row r="741" spans="1:5" x14ac:dyDescent="0.25">
      <c r="A741">
        <f>IF(ROWS($A$18:A741)-1&lt;=total_number_payments,ROWS($A$18:A741)-1,NA())</f>
        <v>723</v>
      </c>
      <c r="B741" s="6">
        <f t="shared" si="45"/>
        <v>606.17616179534764</v>
      </c>
      <c r="C741" s="6">
        <f t="shared" si="46"/>
        <v>215.86549549743233</v>
      </c>
      <c r="D741" s="6">
        <f t="shared" si="47"/>
        <v>390.3106662979153</v>
      </c>
      <c r="E741" s="6">
        <f t="shared" si="48"/>
        <v>282923.90407706203</v>
      </c>
    </row>
    <row r="742" spans="1:5" x14ac:dyDescent="0.25">
      <c r="A742">
        <f>IF(ROWS($A$18:A742)-1&lt;=total_number_payments,ROWS($A$18:A742)-1,NA())</f>
        <v>724</v>
      </c>
      <c r="B742" s="6">
        <f t="shared" si="45"/>
        <v>606.17616179534764</v>
      </c>
      <c r="C742" s="6">
        <f t="shared" si="46"/>
        <v>215.5681062349322</v>
      </c>
      <c r="D742" s="6">
        <f t="shared" si="47"/>
        <v>390.60805556041544</v>
      </c>
      <c r="E742" s="6">
        <f t="shared" si="48"/>
        <v>282533.29602150159</v>
      </c>
    </row>
    <row r="743" spans="1:5" x14ac:dyDescent="0.25">
      <c r="A743">
        <f>IF(ROWS($A$18:A743)-1&lt;=total_number_payments,ROWS($A$18:A743)-1,NA())</f>
        <v>725</v>
      </c>
      <c r="B743" s="6">
        <f t="shared" si="45"/>
        <v>606.17616179534764</v>
      </c>
      <c r="C743" s="6">
        <f t="shared" si="46"/>
        <v>215.27049038274058</v>
      </c>
      <c r="D743" s="6">
        <f t="shared" si="47"/>
        <v>390.90567141260703</v>
      </c>
      <c r="E743" s="6">
        <f t="shared" si="48"/>
        <v>282142.390350089</v>
      </c>
    </row>
    <row r="744" spans="1:5" x14ac:dyDescent="0.25">
      <c r="A744">
        <f>IF(ROWS($A$18:A744)-1&lt;=total_number_payments,ROWS($A$18:A744)-1,NA())</f>
        <v>726</v>
      </c>
      <c r="B744" s="6">
        <f t="shared" si="45"/>
        <v>606.17616179534764</v>
      </c>
      <c r="C744" s="6">
        <f t="shared" si="46"/>
        <v>214.97264776821214</v>
      </c>
      <c r="D744" s="6">
        <f t="shared" si="47"/>
        <v>391.2035140271355</v>
      </c>
      <c r="E744" s="6">
        <f t="shared" si="48"/>
        <v>281751.18683606188</v>
      </c>
    </row>
    <row r="745" spans="1:5" x14ac:dyDescent="0.25">
      <c r="A745">
        <f>IF(ROWS($A$18:A745)-1&lt;=total_number_payments,ROWS($A$18:A745)-1,NA())</f>
        <v>727</v>
      </c>
      <c r="B745" s="6">
        <f t="shared" si="45"/>
        <v>606.17616179534764</v>
      </c>
      <c r="C745" s="6">
        <f t="shared" si="46"/>
        <v>214.67457821856988</v>
      </c>
      <c r="D745" s="6">
        <f t="shared" si="47"/>
        <v>391.50158357677776</v>
      </c>
      <c r="E745" s="6">
        <f t="shared" si="48"/>
        <v>281359.6852524851</v>
      </c>
    </row>
    <row r="746" spans="1:5" x14ac:dyDescent="0.25">
      <c r="A746">
        <f>IF(ROWS($A$18:A746)-1&lt;=total_number_payments,ROWS($A$18:A746)-1,NA())</f>
        <v>728</v>
      </c>
      <c r="B746" s="6">
        <f t="shared" si="45"/>
        <v>606.17616179534764</v>
      </c>
      <c r="C746" s="6">
        <f t="shared" si="46"/>
        <v>214.37628156090523</v>
      </c>
      <c r="D746" s="6">
        <f t="shared" si="47"/>
        <v>391.79988023444241</v>
      </c>
      <c r="E746" s="6">
        <f t="shared" si="48"/>
        <v>280967.88537225063</v>
      </c>
    </row>
    <row r="747" spans="1:5" x14ac:dyDescent="0.25">
      <c r="A747">
        <f>IF(ROWS($A$18:A747)-1&lt;=total_number_payments,ROWS($A$18:A747)-1,NA())</f>
        <v>729</v>
      </c>
      <c r="B747" s="6">
        <f t="shared" si="45"/>
        <v>606.17616179534764</v>
      </c>
      <c r="C747" s="6">
        <f t="shared" si="46"/>
        <v>214.07775762217781</v>
      </c>
      <c r="D747" s="6">
        <f t="shared" si="47"/>
        <v>392.0984041731698</v>
      </c>
      <c r="E747" s="6">
        <f t="shared" si="48"/>
        <v>280575.78696807747</v>
      </c>
    </row>
    <row r="748" spans="1:5" x14ac:dyDescent="0.25">
      <c r="A748">
        <f>IF(ROWS($A$18:A748)-1&lt;=total_number_payments,ROWS($A$18:A748)-1,NA())</f>
        <v>730</v>
      </c>
      <c r="B748" s="6">
        <f t="shared" si="45"/>
        <v>606.17616179534764</v>
      </c>
      <c r="C748" s="6">
        <f t="shared" si="46"/>
        <v>213.77900622921555</v>
      </c>
      <c r="D748" s="6">
        <f t="shared" si="47"/>
        <v>392.39715556613208</v>
      </c>
      <c r="E748" s="6">
        <f t="shared" si="48"/>
        <v>280183.38981251133</v>
      </c>
    </row>
    <row r="749" spans="1:5" x14ac:dyDescent="0.25">
      <c r="A749">
        <f>IF(ROWS($A$18:A749)-1&lt;=total_number_payments,ROWS($A$18:A749)-1,NA())</f>
        <v>731</v>
      </c>
      <c r="B749" s="6">
        <f t="shared" si="45"/>
        <v>606.17616179534764</v>
      </c>
      <c r="C749" s="6">
        <f t="shared" si="46"/>
        <v>213.48002720871423</v>
      </c>
      <c r="D749" s="6">
        <f t="shared" si="47"/>
        <v>392.69613458663343</v>
      </c>
      <c r="E749" s="6">
        <f t="shared" si="48"/>
        <v>279790.69367792469</v>
      </c>
    </row>
    <row r="750" spans="1:5" x14ac:dyDescent="0.25">
      <c r="A750">
        <f>IF(ROWS($A$18:A750)-1&lt;=total_number_payments,ROWS($A$18:A750)-1,NA())</f>
        <v>732</v>
      </c>
      <c r="B750" s="6">
        <f t="shared" si="45"/>
        <v>606.17616179534764</v>
      </c>
      <c r="C750" s="6">
        <f t="shared" si="46"/>
        <v>213.18082038723773</v>
      </c>
      <c r="D750" s="6">
        <f t="shared" si="47"/>
        <v>392.99534140810988</v>
      </c>
      <c r="E750" s="6">
        <f t="shared" si="48"/>
        <v>279397.69833651657</v>
      </c>
    </row>
    <row r="751" spans="1:5" x14ac:dyDescent="0.25">
      <c r="A751">
        <f>IF(ROWS($A$18:A751)-1&lt;=total_number_payments,ROWS($A$18:A751)-1,NA())</f>
        <v>733</v>
      </c>
      <c r="B751" s="6">
        <f t="shared" si="45"/>
        <v>606.17616179534764</v>
      </c>
      <c r="C751" s="6">
        <f t="shared" si="46"/>
        <v>212.88138559121774</v>
      </c>
      <c r="D751" s="6">
        <f t="shared" si="47"/>
        <v>393.2947762041299</v>
      </c>
      <c r="E751" s="6">
        <f t="shared" si="48"/>
        <v>279004.40356031241</v>
      </c>
    </row>
    <row r="752" spans="1:5" x14ac:dyDescent="0.25">
      <c r="A752">
        <f>IF(ROWS($A$18:A752)-1&lt;=total_number_payments,ROWS($A$18:A752)-1,NA())</f>
        <v>734</v>
      </c>
      <c r="B752" s="6">
        <f t="shared" si="45"/>
        <v>606.17616179534764</v>
      </c>
      <c r="C752" s="6">
        <f t="shared" si="46"/>
        <v>212.58172264695364</v>
      </c>
      <c r="D752" s="6">
        <f t="shared" si="47"/>
        <v>393.59443914839403</v>
      </c>
      <c r="E752" s="6">
        <f t="shared" si="48"/>
        <v>278610.80912116403</v>
      </c>
    </row>
    <row r="753" spans="1:5" x14ac:dyDescent="0.25">
      <c r="A753">
        <f>IF(ROWS($A$18:A753)-1&lt;=total_number_payments,ROWS($A$18:A753)-1,NA())</f>
        <v>735</v>
      </c>
      <c r="B753" s="6">
        <f t="shared" si="45"/>
        <v>606.17616179534764</v>
      </c>
      <c r="C753" s="6">
        <f t="shared" si="46"/>
        <v>212.28183138061263</v>
      </c>
      <c r="D753" s="6">
        <f t="shared" si="47"/>
        <v>393.89433041473501</v>
      </c>
      <c r="E753" s="6">
        <f t="shared" si="48"/>
        <v>278216.91479074932</v>
      </c>
    </row>
    <row r="754" spans="1:5" x14ac:dyDescent="0.25">
      <c r="A754">
        <f>IF(ROWS($A$18:A754)-1&lt;=total_number_payments,ROWS($A$18:A754)-1,NA())</f>
        <v>736</v>
      </c>
      <c r="B754" s="6">
        <f t="shared" si="45"/>
        <v>606.17616179534764</v>
      </c>
      <c r="C754" s="6">
        <f t="shared" si="46"/>
        <v>211.98171161822927</v>
      </c>
      <c r="D754" s="6">
        <f t="shared" si="47"/>
        <v>394.19445017711837</v>
      </c>
      <c r="E754" s="6">
        <f t="shared" si="48"/>
        <v>277822.72034057218</v>
      </c>
    </row>
    <row r="755" spans="1:5" x14ac:dyDescent="0.25">
      <c r="A755">
        <f>IF(ROWS($A$18:A755)-1&lt;=total_number_payments,ROWS($A$18:A755)-1,NA())</f>
        <v>737</v>
      </c>
      <c r="B755" s="6">
        <f t="shared" si="45"/>
        <v>606.17616179534764</v>
      </c>
      <c r="C755" s="6">
        <f t="shared" si="46"/>
        <v>211.68136318570566</v>
      </c>
      <c r="D755" s="6">
        <f t="shared" si="47"/>
        <v>394.49479860964198</v>
      </c>
      <c r="E755" s="6">
        <f t="shared" si="48"/>
        <v>277428.22554196254</v>
      </c>
    </row>
    <row r="756" spans="1:5" x14ac:dyDescent="0.25">
      <c r="A756">
        <f>IF(ROWS($A$18:A756)-1&lt;=total_number_payments,ROWS($A$18:A756)-1,NA())</f>
        <v>738</v>
      </c>
      <c r="B756" s="6">
        <f t="shared" si="45"/>
        <v>606.17616179534764</v>
      </c>
      <c r="C756" s="6">
        <f t="shared" si="46"/>
        <v>211.38078590881128</v>
      </c>
      <c r="D756" s="6">
        <f t="shared" si="47"/>
        <v>394.79537588653636</v>
      </c>
      <c r="E756" s="6">
        <f t="shared" si="48"/>
        <v>277033.430166076</v>
      </c>
    </row>
    <row r="757" spans="1:5" x14ac:dyDescent="0.25">
      <c r="A757">
        <f>IF(ROWS($A$18:A757)-1&lt;=total_number_payments,ROWS($A$18:A757)-1,NA())</f>
        <v>739</v>
      </c>
      <c r="B757" s="6">
        <f t="shared" si="45"/>
        <v>606.17616179534764</v>
      </c>
      <c r="C757" s="6">
        <f t="shared" si="46"/>
        <v>211.07997961318279</v>
      </c>
      <c r="D757" s="6">
        <f t="shared" si="47"/>
        <v>395.09618218216485</v>
      </c>
      <c r="E757" s="6">
        <f t="shared" si="48"/>
        <v>276638.33398389386</v>
      </c>
    </row>
    <row r="758" spans="1:5" x14ac:dyDescent="0.25">
      <c r="A758">
        <f>IF(ROWS($A$18:A758)-1&lt;=total_number_payments,ROWS($A$18:A758)-1,NA())</f>
        <v>740</v>
      </c>
      <c r="B758" s="6">
        <f t="shared" si="45"/>
        <v>606.17616179534764</v>
      </c>
      <c r="C758" s="6">
        <f t="shared" si="46"/>
        <v>210.77894412432408</v>
      </c>
      <c r="D758" s="6">
        <f t="shared" si="47"/>
        <v>395.39721767102355</v>
      </c>
      <c r="E758" s="6">
        <f t="shared" si="48"/>
        <v>276242.93676622282</v>
      </c>
    </row>
    <row r="759" spans="1:5" x14ac:dyDescent="0.25">
      <c r="A759">
        <f>IF(ROWS($A$18:A759)-1&lt;=total_number_payments,ROWS($A$18:A759)-1,NA())</f>
        <v>741</v>
      </c>
      <c r="B759" s="6">
        <f t="shared" si="45"/>
        <v>606.17616179534764</v>
      </c>
      <c r="C759" s="6">
        <f t="shared" si="46"/>
        <v>210.47767926760596</v>
      </c>
      <c r="D759" s="6">
        <f t="shared" si="47"/>
        <v>395.6984825277417</v>
      </c>
      <c r="E759" s="6">
        <f t="shared" si="48"/>
        <v>275847.23828369507</v>
      </c>
    </row>
    <row r="760" spans="1:5" x14ac:dyDescent="0.25">
      <c r="A760">
        <f>IF(ROWS($A$18:A760)-1&lt;=total_number_payments,ROWS($A$18:A760)-1,NA())</f>
        <v>742</v>
      </c>
      <c r="B760" s="6">
        <f t="shared" si="45"/>
        <v>606.17616179534764</v>
      </c>
      <c r="C760" s="6">
        <f t="shared" si="46"/>
        <v>210.17618486826632</v>
      </c>
      <c r="D760" s="6">
        <f t="shared" si="47"/>
        <v>395.99997692708132</v>
      </c>
      <c r="E760" s="6">
        <f t="shared" si="48"/>
        <v>275451.23830676801</v>
      </c>
    </row>
    <row r="761" spans="1:5" x14ac:dyDescent="0.25">
      <c r="A761">
        <f>IF(ROWS($A$18:A761)-1&lt;=total_number_payments,ROWS($A$18:A761)-1,NA())</f>
        <v>743</v>
      </c>
      <c r="B761" s="6">
        <f t="shared" si="45"/>
        <v>606.17616179534764</v>
      </c>
      <c r="C761" s="6">
        <f t="shared" si="46"/>
        <v>209.8744607514098</v>
      </c>
      <c r="D761" s="6">
        <f t="shared" si="47"/>
        <v>396.30170104393784</v>
      </c>
      <c r="E761" s="6">
        <f t="shared" si="48"/>
        <v>275054.93660572404</v>
      </c>
    </row>
    <row r="762" spans="1:5" x14ac:dyDescent="0.25">
      <c r="A762">
        <f>IF(ROWS($A$18:A762)-1&lt;=total_number_payments,ROWS($A$18:A762)-1,NA())</f>
        <v>744</v>
      </c>
      <c r="B762" s="6">
        <f t="shared" si="45"/>
        <v>606.17616179534764</v>
      </c>
      <c r="C762" s="6">
        <f t="shared" si="46"/>
        <v>209.57250674200782</v>
      </c>
      <c r="D762" s="6">
        <f t="shared" si="47"/>
        <v>396.60365505333982</v>
      </c>
      <c r="E762" s="6">
        <f t="shared" si="48"/>
        <v>274658.33295067068</v>
      </c>
    </row>
    <row r="763" spans="1:5" x14ac:dyDescent="0.25">
      <c r="A763">
        <f>IF(ROWS($A$18:A763)-1&lt;=total_number_payments,ROWS($A$18:A763)-1,NA())</f>
        <v>745</v>
      </c>
      <c r="B763" s="6">
        <f t="shared" si="45"/>
        <v>606.17616179534764</v>
      </c>
      <c r="C763" s="6">
        <f t="shared" si="46"/>
        <v>209.27032266489846</v>
      </c>
      <c r="D763" s="6">
        <f t="shared" si="47"/>
        <v>396.90583913044918</v>
      </c>
      <c r="E763" s="6">
        <f t="shared" si="48"/>
        <v>274261.42711154022</v>
      </c>
    </row>
    <row r="764" spans="1:5" x14ac:dyDescent="0.25">
      <c r="A764">
        <f>IF(ROWS($A$18:A764)-1&lt;=total_number_payments,ROWS($A$18:A764)-1,NA())</f>
        <v>746</v>
      </c>
      <c r="B764" s="6">
        <f t="shared" si="45"/>
        <v>606.17616179534764</v>
      </c>
      <c r="C764" s="6">
        <f t="shared" si="46"/>
        <v>208.96790834478631</v>
      </c>
      <c r="D764" s="6">
        <f t="shared" si="47"/>
        <v>397.2082534505613</v>
      </c>
      <c r="E764" s="6">
        <f t="shared" si="48"/>
        <v>273864.21885808965</v>
      </c>
    </row>
    <row r="765" spans="1:5" x14ac:dyDescent="0.25">
      <c r="A765">
        <f>IF(ROWS($A$18:A765)-1&lt;=total_number_payments,ROWS($A$18:A765)-1,NA())</f>
        <v>747</v>
      </c>
      <c r="B765" s="6">
        <f t="shared" si="45"/>
        <v>606.17616179534764</v>
      </c>
      <c r="C765" s="6">
        <f t="shared" si="46"/>
        <v>208.66526360624241</v>
      </c>
      <c r="D765" s="6">
        <f t="shared" si="47"/>
        <v>397.51089818910521</v>
      </c>
      <c r="E765" s="6">
        <f t="shared" si="48"/>
        <v>273466.70795990055</v>
      </c>
    </row>
    <row r="766" spans="1:5" x14ac:dyDescent="0.25">
      <c r="A766">
        <f>IF(ROWS($A$18:A766)-1&lt;=total_number_payments,ROWS($A$18:A766)-1,NA())</f>
        <v>748</v>
      </c>
      <c r="B766" s="6">
        <f t="shared" si="45"/>
        <v>606.17616179534764</v>
      </c>
      <c r="C766" s="6">
        <f t="shared" si="46"/>
        <v>208.36238827370411</v>
      </c>
      <c r="D766" s="6">
        <f t="shared" si="47"/>
        <v>397.8137735216435</v>
      </c>
      <c r="E766" s="6">
        <f t="shared" si="48"/>
        <v>273068.89418637892</v>
      </c>
    </row>
    <row r="767" spans="1:5" x14ac:dyDescent="0.25">
      <c r="A767">
        <f>IF(ROWS($A$18:A767)-1&lt;=total_number_payments,ROWS($A$18:A767)-1,NA())</f>
        <v>749</v>
      </c>
      <c r="B767" s="6">
        <f t="shared" si="45"/>
        <v>606.17616179534764</v>
      </c>
      <c r="C767" s="6">
        <f t="shared" si="46"/>
        <v>208.05928217147505</v>
      </c>
      <c r="D767" s="6">
        <f t="shared" si="47"/>
        <v>398.11687962387259</v>
      </c>
      <c r="E767" s="6">
        <f t="shared" si="48"/>
        <v>272670.77730675507</v>
      </c>
    </row>
    <row r="768" spans="1:5" x14ac:dyDescent="0.25">
      <c r="A768">
        <f>IF(ROWS($A$18:A768)-1&lt;=total_number_payments,ROWS($A$18:A768)-1,NA())</f>
        <v>750</v>
      </c>
      <c r="B768" s="6">
        <f t="shared" si="45"/>
        <v>606.17616179534764</v>
      </c>
      <c r="C768" s="6">
        <f t="shared" si="46"/>
        <v>207.75594512372493</v>
      </c>
      <c r="D768" s="6">
        <f t="shared" si="47"/>
        <v>398.42021667162271</v>
      </c>
      <c r="E768" s="6">
        <f t="shared" si="48"/>
        <v>272272.35709008347</v>
      </c>
    </row>
    <row r="769" spans="1:5" x14ac:dyDescent="0.25">
      <c r="A769">
        <f>IF(ROWS($A$18:A769)-1&lt;=total_number_payments,ROWS($A$18:A769)-1,NA())</f>
        <v>751</v>
      </c>
      <c r="B769" s="6">
        <f t="shared" si="45"/>
        <v>606.17616179534764</v>
      </c>
      <c r="C769" s="6">
        <f t="shared" si="46"/>
        <v>207.45237695448952</v>
      </c>
      <c r="D769" s="6">
        <f t="shared" si="47"/>
        <v>398.72378484085812</v>
      </c>
      <c r="E769" s="6">
        <f t="shared" si="48"/>
        <v>271873.63330524263</v>
      </c>
    </row>
    <row r="770" spans="1:5" x14ac:dyDescent="0.25">
      <c r="A770">
        <f>IF(ROWS($A$18:A770)-1&lt;=total_number_payments,ROWS($A$18:A770)-1,NA())</f>
        <v>752</v>
      </c>
      <c r="B770" s="6">
        <f t="shared" si="45"/>
        <v>606.17616179534764</v>
      </c>
      <c r="C770" s="6">
        <f t="shared" si="46"/>
        <v>207.14857748767051</v>
      </c>
      <c r="D770" s="6">
        <f t="shared" si="47"/>
        <v>399.0275843076771</v>
      </c>
      <c r="E770" s="6">
        <f t="shared" si="48"/>
        <v>271474.60572093498</v>
      </c>
    </row>
    <row r="771" spans="1:5" x14ac:dyDescent="0.25">
      <c r="A771">
        <f>IF(ROWS($A$18:A771)-1&lt;=total_number_payments,ROWS($A$18:A771)-1,NA())</f>
        <v>753</v>
      </c>
      <c r="B771" s="6">
        <f t="shared" si="45"/>
        <v>606.17616179534764</v>
      </c>
      <c r="C771" s="6">
        <f t="shared" si="46"/>
        <v>206.84454654703543</v>
      </c>
      <c r="D771" s="6">
        <f t="shared" si="47"/>
        <v>399.33161524831223</v>
      </c>
      <c r="E771" s="6">
        <f t="shared" si="48"/>
        <v>271075.27410568669</v>
      </c>
    </row>
    <row r="772" spans="1:5" x14ac:dyDescent="0.25">
      <c r="A772">
        <f>IF(ROWS($A$18:A772)-1&lt;=total_number_payments,ROWS($A$18:A772)-1,NA())</f>
        <v>754</v>
      </c>
      <c r="B772" s="6">
        <f t="shared" si="45"/>
        <v>606.17616179534764</v>
      </c>
      <c r="C772" s="6">
        <f t="shared" si="46"/>
        <v>206.54028395621748</v>
      </c>
      <c r="D772" s="6">
        <f t="shared" si="47"/>
        <v>399.63587783913016</v>
      </c>
      <c r="E772" s="6">
        <f t="shared" si="48"/>
        <v>270675.63822784758</v>
      </c>
    </row>
    <row r="773" spans="1:5" x14ac:dyDescent="0.25">
      <c r="A773">
        <f>IF(ROWS($A$18:A773)-1&lt;=total_number_payments,ROWS($A$18:A773)-1,NA())</f>
        <v>755</v>
      </c>
      <c r="B773" s="6">
        <f t="shared" si="45"/>
        <v>606.17616179534764</v>
      </c>
      <c r="C773" s="6">
        <f t="shared" si="46"/>
        <v>206.23578953871558</v>
      </c>
      <c r="D773" s="6">
        <f t="shared" si="47"/>
        <v>399.94037225663203</v>
      </c>
      <c r="E773" s="6">
        <f t="shared" si="48"/>
        <v>270275.69785559096</v>
      </c>
    </row>
    <row r="774" spans="1:5" x14ac:dyDescent="0.25">
      <c r="A774">
        <f>IF(ROWS($A$18:A774)-1&lt;=total_number_payments,ROWS($A$18:A774)-1,NA())</f>
        <v>756</v>
      </c>
      <c r="B774" s="6">
        <f t="shared" si="45"/>
        <v>606.17616179534764</v>
      </c>
      <c r="C774" s="6">
        <f t="shared" si="46"/>
        <v>205.93106311789407</v>
      </c>
      <c r="D774" s="6">
        <f t="shared" si="47"/>
        <v>400.2450986774536</v>
      </c>
      <c r="E774" s="6">
        <f t="shared" si="48"/>
        <v>269875.4527569135</v>
      </c>
    </row>
    <row r="775" spans="1:5" x14ac:dyDescent="0.25">
      <c r="A775">
        <f>IF(ROWS($A$18:A775)-1&lt;=total_number_payments,ROWS($A$18:A775)-1,NA())</f>
        <v>757</v>
      </c>
      <c r="B775" s="6">
        <f t="shared" si="45"/>
        <v>606.17616179534764</v>
      </c>
      <c r="C775" s="6">
        <f t="shared" si="46"/>
        <v>205.62610451698274</v>
      </c>
      <c r="D775" s="6">
        <f t="shared" si="47"/>
        <v>400.55005727836487</v>
      </c>
      <c r="E775" s="6">
        <f t="shared" si="48"/>
        <v>269474.90269963513</v>
      </c>
    </row>
    <row r="776" spans="1:5" x14ac:dyDescent="0.25">
      <c r="A776">
        <f>IF(ROWS($A$18:A776)-1&lt;=total_number_payments,ROWS($A$18:A776)-1,NA())</f>
        <v>758</v>
      </c>
      <c r="B776" s="6">
        <f t="shared" si="45"/>
        <v>606.17616179534764</v>
      </c>
      <c r="C776" s="6">
        <f t="shared" si="46"/>
        <v>205.3209135590767</v>
      </c>
      <c r="D776" s="6">
        <f t="shared" si="47"/>
        <v>400.85524823627094</v>
      </c>
      <c r="E776" s="6">
        <f t="shared" si="48"/>
        <v>269074.04745139886</v>
      </c>
    </row>
    <row r="777" spans="1:5" x14ac:dyDescent="0.25">
      <c r="A777">
        <f>IF(ROWS($A$18:A777)-1&lt;=total_number_payments,ROWS($A$18:A777)-1,NA())</f>
        <v>759</v>
      </c>
      <c r="B777" s="6">
        <f t="shared" si="45"/>
        <v>606.17616179534764</v>
      </c>
      <c r="C777" s="6">
        <f t="shared" si="46"/>
        <v>205.01549006713631</v>
      </c>
      <c r="D777" s="6">
        <f t="shared" si="47"/>
        <v>401.16067172821136</v>
      </c>
      <c r="E777" s="6">
        <f t="shared" si="48"/>
        <v>268672.88677967066</v>
      </c>
    </row>
    <row r="778" spans="1:5" x14ac:dyDescent="0.25">
      <c r="A778">
        <f>IF(ROWS($A$18:A778)-1&lt;=total_number_payments,ROWS($A$18:A778)-1,NA())</f>
        <v>760</v>
      </c>
      <c r="B778" s="6">
        <f t="shared" si="45"/>
        <v>606.17616179534764</v>
      </c>
      <c r="C778" s="6">
        <f t="shared" si="46"/>
        <v>204.70983386398697</v>
      </c>
      <c r="D778" s="6">
        <f t="shared" si="47"/>
        <v>401.46632793136064</v>
      </c>
      <c r="E778" s="6">
        <f t="shared" si="48"/>
        <v>268271.42045173928</v>
      </c>
    </row>
    <row r="779" spans="1:5" x14ac:dyDescent="0.25">
      <c r="A779">
        <f>IF(ROWS($A$18:A779)-1&lt;=total_number_payments,ROWS($A$18:A779)-1,NA())</f>
        <v>761</v>
      </c>
      <c r="B779" s="6">
        <f t="shared" si="45"/>
        <v>606.17616179534764</v>
      </c>
      <c r="C779" s="6">
        <f t="shared" si="46"/>
        <v>204.40394477231911</v>
      </c>
      <c r="D779" s="6">
        <f t="shared" si="47"/>
        <v>401.77221702302853</v>
      </c>
      <c r="E779" s="6">
        <f t="shared" si="48"/>
        <v>267869.64823471627</v>
      </c>
    </row>
    <row r="780" spans="1:5" x14ac:dyDescent="0.25">
      <c r="A780">
        <f>IF(ROWS($A$18:A780)-1&lt;=total_number_payments,ROWS($A$18:A780)-1,NA())</f>
        <v>762</v>
      </c>
      <c r="B780" s="6">
        <f t="shared" si="45"/>
        <v>606.17616179534764</v>
      </c>
      <c r="C780" s="6">
        <f t="shared" si="46"/>
        <v>204.09782261468808</v>
      </c>
      <c r="D780" s="6">
        <f t="shared" si="47"/>
        <v>402.07833918065955</v>
      </c>
      <c r="E780" s="6">
        <f t="shared" si="48"/>
        <v>267467.56989553559</v>
      </c>
    </row>
    <row r="781" spans="1:5" x14ac:dyDescent="0.25">
      <c r="A781">
        <f>IF(ROWS($A$18:A781)-1&lt;=total_number_payments,ROWS($A$18:A781)-1,NA())</f>
        <v>763</v>
      </c>
      <c r="B781" s="6">
        <f t="shared" si="45"/>
        <v>606.17616179534764</v>
      </c>
      <c r="C781" s="6">
        <f t="shared" si="46"/>
        <v>203.79146721351401</v>
      </c>
      <c r="D781" s="6">
        <f t="shared" si="47"/>
        <v>402.38469458183363</v>
      </c>
      <c r="E781" s="6">
        <f t="shared" si="48"/>
        <v>267065.18520095374</v>
      </c>
    </row>
    <row r="782" spans="1:5" x14ac:dyDescent="0.25">
      <c r="A782">
        <f>IF(ROWS($A$18:A782)-1&lt;=total_number_payments,ROWS($A$18:A782)-1,NA())</f>
        <v>764</v>
      </c>
      <c r="B782" s="6">
        <f t="shared" si="45"/>
        <v>606.17616179534764</v>
      </c>
      <c r="C782" s="6">
        <f t="shared" si="46"/>
        <v>203.48487839108171</v>
      </c>
      <c r="D782" s="6">
        <f t="shared" si="47"/>
        <v>402.69128340426596</v>
      </c>
      <c r="E782" s="6">
        <f t="shared" si="48"/>
        <v>266662.49391754949</v>
      </c>
    </row>
    <row r="783" spans="1:5" x14ac:dyDescent="0.25">
      <c r="A783">
        <f>IF(ROWS($A$18:A783)-1&lt;=total_number_payments,ROWS($A$18:A783)-1,NA())</f>
        <v>765</v>
      </c>
      <c r="B783" s="6">
        <f t="shared" si="45"/>
        <v>606.17616179534764</v>
      </c>
      <c r="C783" s="6">
        <f t="shared" si="46"/>
        <v>203.17805596954068</v>
      </c>
      <c r="D783" s="6">
        <f t="shared" si="47"/>
        <v>402.99810582580699</v>
      </c>
      <c r="E783" s="6">
        <f t="shared" si="48"/>
        <v>266259.4958117237</v>
      </c>
    </row>
    <row r="784" spans="1:5" x14ac:dyDescent="0.25">
      <c r="A784">
        <f>IF(ROWS($A$18:A784)-1&lt;=total_number_payments,ROWS($A$18:A784)-1,NA())</f>
        <v>766</v>
      </c>
      <c r="B784" s="6">
        <f t="shared" si="45"/>
        <v>606.17616179534764</v>
      </c>
      <c r="C784" s="6">
        <f t="shared" si="46"/>
        <v>202.87099977090477</v>
      </c>
      <c r="D784" s="6">
        <f t="shared" si="47"/>
        <v>403.30516202444289</v>
      </c>
      <c r="E784" s="6">
        <f t="shared" si="48"/>
        <v>265856.19064969925</v>
      </c>
    </row>
    <row r="785" spans="1:5" x14ac:dyDescent="0.25">
      <c r="A785">
        <f>IF(ROWS($A$18:A785)-1&lt;=total_number_payments,ROWS($A$18:A785)-1,NA())</f>
        <v>767</v>
      </c>
      <c r="B785" s="6">
        <f t="shared" si="45"/>
        <v>606.17616179534764</v>
      </c>
      <c r="C785" s="6">
        <f t="shared" si="46"/>
        <v>202.5637096170523</v>
      </c>
      <c r="D785" s="6">
        <f t="shared" si="47"/>
        <v>403.61245217829537</v>
      </c>
      <c r="E785" s="6">
        <f t="shared" si="48"/>
        <v>265452.57819752092</v>
      </c>
    </row>
    <row r="786" spans="1:5" x14ac:dyDescent="0.25">
      <c r="A786">
        <f>IF(ROWS($A$18:A786)-1&lt;=total_number_payments,ROWS($A$18:A786)-1,NA())</f>
        <v>768</v>
      </c>
      <c r="B786" s="6">
        <f t="shared" ref="B786:B849" si="49">IF(A786&lt;=total_number_payments,PMT,NA())</f>
        <v>606.17616179534764</v>
      </c>
      <c r="C786" s="6">
        <f t="shared" si="46"/>
        <v>202.25618532972584</v>
      </c>
      <c r="D786" s="6">
        <f t="shared" si="47"/>
        <v>403.9199764656218</v>
      </c>
      <c r="E786" s="6">
        <f t="shared" si="48"/>
        <v>265048.65822105529</v>
      </c>
    </row>
    <row r="787" spans="1:5" x14ac:dyDescent="0.25">
      <c r="A787">
        <f>IF(ROWS($A$18:A787)-1&lt;=total_number_payments,ROWS($A$18:A787)-1,NA())</f>
        <v>769</v>
      </c>
      <c r="B787" s="6">
        <f t="shared" si="49"/>
        <v>606.17616179534764</v>
      </c>
      <c r="C787" s="6">
        <f t="shared" si="46"/>
        <v>201.94842673053219</v>
      </c>
      <c r="D787" s="6">
        <f t="shared" si="47"/>
        <v>404.22773506481542</v>
      </c>
      <c r="E787" s="6">
        <f t="shared" si="48"/>
        <v>264644.43048599048</v>
      </c>
    </row>
    <row r="788" spans="1:5" x14ac:dyDescent="0.25">
      <c r="A788">
        <f>IF(ROWS($A$18:A788)-1&lt;=total_number_payments,ROWS($A$18:A788)-1,NA())</f>
        <v>770</v>
      </c>
      <c r="B788" s="6">
        <f t="shared" si="49"/>
        <v>606.17616179534764</v>
      </c>
      <c r="C788" s="6">
        <f t="shared" ref="C788:C851" si="50">IF(E787&gt;0.001,E787*epr,NA())</f>
        <v>201.64043364094221</v>
      </c>
      <c r="D788" s="6">
        <f t="shared" ref="D788:D851" si="51">B788-C788</f>
        <v>404.53572815440543</v>
      </c>
      <c r="E788" s="6">
        <f t="shared" ref="E788:E851" si="52">E787-D788</f>
        <v>264239.89475783607</v>
      </c>
    </row>
    <row r="789" spans="1:5" x14ac:dyDescent="0.25">
      <c r="A789">
        <f>IF(ROWS($A$18:A789)-1&lt;=total_number_payments,ROWS($A$18:A789)-1,NA())</f>
        <v>771</v>
      </c>
      <c r="B789" s="6">
        <f t="shared" si="49"/>
        <v>606.17616179534764</v>
      </c>
      <c r="C789" s="6">
        <f t="shared" si="50"/>
        <v>201.33220588229065</v>
      </c>
      <c r="D789" s="6">
        <f t="shared" si="51"/>
        <v>404.84395591305702</v>
      </c>
      <c r="E789" s="6">
        <f t="shared" si="52"/>
        <v>263835.05080192303</v>
      </c>
    </row>
    <row r="790" spans="1:5" x14ac:dyDescent="0.25">
      <c r="A790">
        <f>IF(ROWS($A$18:A790)-1&lt;=total_number_payments,ROWS($A$18:A790)-1,NA())</f>
        <v>772</v>
      </c>
      <c r="B790" s="6">
        <f t="shared" si="49"/>
        <v>606.17616179534764</v>
      </c>
      <c r="C790" s="6">
        <f t="shared" si="50"/>
        <v>201.0237432757763</v>
      </c>
      <c r="D790" s="6">
        <f t="shared" si="51"/>
        <v>405.15241851957137</v>
      </c>
      <c r="E790" s="6">
        <f t="shared" si="52"/>
        <v>263429.89838340349</v>
      </c>
    </row>
    <row r="791" spans="1:5" x14ac:dyDescent="0.25">
      <c r="A791">
        <f>IF(ROWS($A$18:A791)-1&lt;=total_number_payments,ROWS($A$18:A791)-1,NA())</f>
        <v>773</v>
      </c>
      <c r="B791" s="6">
        <f t="shared" si="49"/>
        <v>606.17616179534764</v>
      </c>
      <c r="C791" s="6">
        <f t="shared" si="50"/>
        <v>200.71504564246155</v>
      </c>
      <c r="D791" s="6">
        <f t="shared" si="51"/>
        <v>405.46111615288612</v>
      </c>
      <c r="E791" s="6">
        <f t="shared" si="52"/>
        <v>263024.43726725061</v>
      </c>
    </row>
    <row r="792" spans="1:5" x14ac:dyDescent="0.25">
      <c r="A792">
        <f>IF(ROWS($A$18:A792)-1&lt;=total_number_payments,ROWS($A$18:A792)-1,NA())</f>
        <v>774</v>
      </c>
      <c r="B792" s="6">
        <f t="shared" si="49"/>
        <v>606.17616179534764</v>
      </c>
      <c r="C792" s="6">
        <f t="shared" si="50"/>
        <v>200.40611280327249</v>
      </c>
      <c r="D792" s="6">
        <f t="shared" si="51"/>
        <v>405.77004899207515</v>
      </c>
      <c r="E792" s="6">
        <f t="shared" si="52"/>
        <v>262618.66721825855</v>
      </c>
    </row>
    <row r="793" spans="1:5" x14ac:dyDescent="0.25">
      <c r="A793">
        <f>IF(ROWS($A$18:A793)-1&lt;=total_number_payments,ROWS($A$18:A793)-1,NA())</f>
        <v>775</v>
      </c>
      <c r="B793" s="6">
        <f t="shared" si="49"/>
        <v>606.17616179534764</v>
      </c>
      <c r="C793" s="6">
        <f t="shared" si="50"/>
        <v>200.09694457899883</v>
      </c>
      <c r="D793" s="6">
        <f t="shared" si="51"/>
        <v>406.07921721634881</v>
      </c>
      <c r="E793" s="6">
        <f t="shared" si="52"/>
        <v>262212.5880010422</v>
      </c>
    </row>
    <row r="794" spans="1:5" x14ac:dyDescent="0.25">
      <c r="A794">
        <f>IF(ROWS($A$18:A794)-1&lt;=total_number_payments,ROWS($A$18:A794)-1,NA())</f>
        <v>776</v>
      </c>
      <c r="B794" s="6">
        <f t="shared" si="49"/>
        <v>606.17616179534764</v>
      </c>
      <c r="C794" s="6">
        <f t="shared" si="50"/>
        <v>199.78754079029369</v>
      </c>
      <c r="D794" s="6">
        <f t="shared" si="51"/>
        <v>406.38862100505395</v>
      </c>
      <c r="E794" s="6">
        <f t="shared" si="52"/>
        <v>261806.19938003714</v>
      </c>
    </row>
    <row r="795" spans="1:5" x14ac:dyDescent="0.25">
      <c r="A795">
        <f>IF(ROWS($A$18:A795)-1&lt;=total_number_payments,ROWS($A$18:A795)-1,NA())</f>
        <v>777</v>
      </c>
      <c r="B795" s="6">
        <f t="shared" si="49"/>
        <v>606.17616179534764</v>
      </c>
      <c r="C795" s="6">
        <f t="shared" si="50"/>
        <v>199.47790125767355</v>
      </c>
      <c r="D795" s="6">
        <f t="shared" si="51"/>
        <v>406.69826053767406</v>
      </c>
      <c r="E795" s="6">
        <f t="shared" si="52"/>
        <v>261399.50111949947</v>
      </c>
    </row>
    <row r="796" spans="1:5" x14ac:dyDescent="0.25">
      <c r="A796">
        <f>IF(ROWS($A$18:A796)-1&lt;=total_number_payments,ROWS($A$18:A796)-1,NA())</f>
        <v>778</v>
      </c>
      <c r="B796" s="6">
        <f t="shared" si="49"/>
        <v>606.17616179534764</v>
      </c>
      <c r="C796" s="6">
        <f t="shared" si="50"/>
        <v>199.16802580151816</v>
      </c>
      <c r="D796" s="6">
        <f t="shared" si="51"/>
        <v>407.00813599382946</v>
      </c>
      <c r="E796" s="6">
        <f t="shared" si="52"/>
        <v>260992.49298350565</v>
      </c>
    </row>
    <row r="797" spans="1:5" x14ac:dyDescent="0.25">
      <c r="A797">
        <f>IF(ROWS($A$18:A797)-1&lt;=total_number_payments,ROWS($A$18:A797)-1,NA())</f>
        <v>779</v>
      </c>
      <c r="B797" s="6">
        <f t="shared" si="49"/>
        <v>606.17616179534764</v>
      </c>
      <c r="C797" s="6">
        <f t="shared" si="50"/>
        <v>198.85791424207036</v>
      </c>
      <c r="D797" s="6">
        <f t="shared" si="51"/>
        <v>407.31824755327727</v>
      </c>
      <c r="E797" s="6">
        <f t="shared" si="52"/>
        <v>260585.17473595237</v>
      </c>
    </row>
    <row r="798" spans="1:5" x14ac:dyDescent="0.25">
      <c r="A798">
        <f>IF(ROWS($A$18:A798)-1&lt;=total_number_payments,ROWS($A$18:A798)-1,NA())</f>
        <v>780</v>
      </c>
      <c r="B798" s="6">
        <f t="shared" si="49"/>
        <v>606.17616179534764</v>
      </c>
      <c r="C798" s="6">
        <f t="shared" si="50"/>
        <v>198.54756639943605</v>
      </c>
      <c r="D798" s="6">
        <f t="shared" si="51"/>
        <v>407.62859539591159</v>
      </c>
      <c r="E798" s="6">
        <f t="shared" si="52"/>
        <v>260177.54614055646</v>
      </c>
    </row>
    <row r="799" spans="1:5" x14ac:dyDescent="0.25">
      <c r="A799">
        <f>IF(ROWS($A$18:A799)-1&lt;=total_number_payments,ROWS($A$18:A799)-1,NA())</f>
        <v>781</v>
      </c>
      <c r="B799" s="6">
        <f t="shared" si="49"/>
        <v>606.17616179534764</v>
      </c>
      <c r="C799" s="6">
        <f t="shared" si="50"/>
        <v>198.23698209358409</v>
      </c>
      <c r="D799" s="6">
        <f t="shared" si="51"/>
        <v>407.93917970176358</v>
      </c>
      <c r="E799" s="6">
        <f t="shared" si="52"/>
        <v>259769.6069608547</v>
      </c>
    </row>
    <row r="800" spans="1:5" x14ac:dyDescent="0.25">
      <c r="A800">
        <f>IF(ROWS($A$18:A800)-1&lt;=total_number_payments,ROWS($A$18:A800)-1,NA())</f>
        <v>782</v>
      </c>
      <c r="B800" s="6">
        <f t="shared" si="49"/>
        <v>606.17616179534764</v>
      </c>
      <c r="C800" s="6">
        <f t="shared" si="50"/>
        <v>197.92616114434614</v>
      </c>
      <c r="D800" s="6">
        <f t="shared" si="51"/>
        <v>408.25000065100153</v>
      </c>
      <c r="E800" s="6">
        <f t="shared" si="52"/>
        <v>259361.3569602037</v>
      </c>
    </row>
    <row r="801" spans="1:5" x14ac:dyDescent="0.25">
      <c r="A801">
        <f>IF(ROWS($A$18:A801)-1&lt;=total_number_payments,ROWS($A$18:A801)-1,NA())</f>
        <v>783</v>
      </c>
      <c r="B801" s="6">
        <f t="shared" si="49"/>
        <v>606.17616179534764</v>
      </c>
      <c r="C801" s="6">
        <f t="shared" si="50"/>
        <v>197.61510337141658</v>
      </c>
      <c r="D801" s="6">
        <f t="shared" si="51"/>
        <v>408.56105842393106</v>
      </c>
      <c r="E801" s="6">
        <f t="shared" si="52"/>
        <v>258952.79590177978</v>
      </c>
    </row>
    <row r="802" spans="1:5" x14ac:dyDescent="0.25">
      <c r="A802">
        <f>IF(ROWS($A$18:A802)-1&lt;=total_number_payments,ROWS($A$18:A802)-1,NA())</f>
        <v>784</v>
      </c>
      <c r="B802" s="6">
        <f t="shared" si="49"/>
        <v>606.17616179534764</v>
      </c>
      <c r="C802" s="6">
        <f t="shared" si="50"/>
        <v>197.30380859435243</v>
      </c>
      <c r="D802" s="6">
        <f t="shared" si="51"/>
        <v>408.87235320099524</v>
      </c>
      <c r="E802" s="6">
        <f t="shared" si="52"/>
        <v>258543.92354857878</v>
      </c>
    </row>
    <row r="803" spans="1:5" x14ac:dyDescent="0.25">
      <c r="A803">
        <f>IF(ROWS($A$18:A803)-1&lt;=total_number_payments,ROWS($A$18:A803)-1,NA())</f>
        <v>785</v>
      </c>
      <c r="B803" s="6">
        <f t="shared" si="49"/>
        <v>606.17616179534764</v>
      </c>
      <c r="C803" s="6">
        <f t="shared" si="50"/>
        <v>196.99227663257324</v>
      </c>
      <c r="D803" s="6">
        <f t="shared" si="51"/>
        <v>409.1838851627744</v>
      </c>
      <c r="E803" s="6">
        <f t="shared" si="52"/>
        <v>258134.739663416</v>
      </c>
    </row>
    <row r="804" spans="1:5" x14ac:dyDescent="0.25">
      <c r="A804">
        <f>IF(ROWS($A$18:A804)-1&lt;=total_number_payments,ROWS($A$18:A804)-1,NA())</f>
        <v>786</v>
      </c>
      <c r="B804" s="6">
        <f t="shared" si="49"/>
        <v>606.17616179534764</v>
      </c>
      <c r="C804" s="6">
        <f t="shared" si="50"/>
        <v>196.68050730536089</v>
      </c>
      <c r="D804" s="6">
        <f t="shared" si="51"/>
        <v>409.49565448998675</v>
      </c>
      <c r="E804" s="6">
        <f t="shared" si="52"/>
        <v>257725.24400892601</v>
      </c>
    </row>
    <row r="805" spans="1:5" x14ac:dyDescent="0.25">
      <c r="A805">
        <f>IF(ROWS($A$18:A805)-1&lt;=total_number_payments,ROWS($A$18:A805)-1,NA())</f>
        <v>787</v>
      </c>
      <c r="B805" s="6">
        <f t="shared" si="49"/>
        <v>606.17616179534764</v>
      </c>
      <c r="C805" s="6">
        <f t="shared" si="50"/>
        <v>196.36850043185967</v>
      </c>
      <c r="D805" s="6">
        <f t="shared" si="51"/>
        <v>409.80766136348797</v>
      </c>
      <c r="E805" s="6">
        <f t="shared" si="52"/>
        <v>257315.43634756253</v>
      </c>
    </row>
    <row r="806" spans="1:5" x14ac:dyDescent="0.25">
      <c r="A806">
        <f>IF(ROWS($A$18:A806)-1&lt;=total_number_payments,ROWS($A$18:A806)-1,NA())</f>
        <v>788</v>
      </c>
      <c r="B806" s="6">
        <f t="shared" si="49"/>
        <v>606.17616179534764</v>
      </c>
      <c r="C806" s="6">
        <f t="shared" si="50"/>
        <v>196.05625583107604</v>
      </c>
      <c r="D806" s="6">
        <f t="shared" si="51"/>
        <v>410.1199059642716</v>
      </c>
      <c r="E806" s="6">
        <f t="shared" si="52"/>
        <v>256905.31644159826</v>
      </c>
    </row>
    <row r="807" spans="1:5" x14ac:dyDescent="0.25">
      <c r="A807">
        <f>IF(ROWS($A$18:A807)-1&lt;=total_number_payments,ROWS($A$18:A807)-1,NA())</f>
        <v>789</v>
      </c>
      <c r="B807" s="6">
        <f t="shared" si="49"/>
        <v>606.17616179534764</v>
      </c>
      <c r="C807" s="6">
        <f t="shared" si="50"/>
        <v>195.74377332187851</v>
      </c>
      <c r="D807" s="6">
        <f t="shared" si="51"/>
        <v>410.43238847346913</v>
      </c>
      <c r="E807" s="6">
        <f t="shared" si="52"/>
        <v>256494.88405312478</v>
      </c>
    </row>
    <row r="808" spans="1:5" x14ac:dyDescent="0.25">
      <c r="A808">
        <f>IF(ROWS($A$18:A808)-1&lt;=total_number_payments,ROWS($A$18:A808)-1,NA())</f>
        <v>790</v>
      </c>
      <c r="B808" s="6">
        <f t="shared" si="49"/>
        <v>606.17616179534764</v>
      </c>
      <c r="C808" s="6">
        <f t="shared" si="50"/>
        <v>195.43105272299758</v>
      </c>
      <c r="D808" s="6">
        <f t="shared" si="51"/>
        <v>410.74510907235003</v>
      </c>
      <c r="E808" s="6">
        <f t="shared" si="52"/>
        <v>256084.13894405242</v>
      </c>
    </row>
    <row r="809" spans="1:5" x14ac:dyDescent="0.25">
      <c r="A809">
        <f>IF(ROWS($A$18:A809)-1&lt;=total_number_payments,ROWS($A$18:A809)-1,NA())</f>
        <v>791</v>
      </c>
      <c r="B809" s="6">
        <f t="shared" si="49"/>
        <v>606.17616179534764</v>
      </c>
      <c r="C809" s="6">
        <f t="shared" si="50"/>
        <v>195.1180938530257</v>
      </c>
      <c r="D809" s="6">
        <f t="shared" si="51"/>
        <v>411.05806794232194</v>
      </c>
      <c r="E809" s="6">
        <f t="shared" si="52"/>
        <v>255673.08087611009</v>
      </c>
    </row>
    <row r="810" spans="1:5" x14ac:dyDescent="0.25">
      <c r="A810">
        <f>IF(ROWS($A$18:A810)-1&lt;=total_number_payments,ROWS($A$18:A810)-1,NA())</f>
        <v>792</v>
      </c>
      <c r="B810" s="6">
        <f t="shared" si="49"/>
        <v>606.17616179534764</v>
      </c>
      <c r="C810" s="6">
        <f t="shared" si="50"/>
        <v>194.80489653041707</v>
      </c>
      <c r="D810" s="6">
        <f t="shared" si="51"/>
        <v>411.37126526493057</v>
      </c>
      <c r="E810" s="6">
        <f t="shared" si="52"/>
        <v>255261.70961084517</v>
      </c>
    </row>
    <row r="811" spans="1:5" x14ac:dyDescent="0.25">
      <c r="A811">
        <f>IF(ROWS($A$18:A811)-1&lt;=total_number_payments,ROWS($A$18:A811)-1,NA())</f>
        <v>793</v>
      </c>
      <c r="B811" s="6">
        <f t="shared" si="49"/>
        <v>606.17616179534764</v>
      </c>
      <c r="C811" s="6">
        <f t="shared" si="50"/>
        <v>194.49146057348753</v>
      </c>
      <c r="D811" s="6">
        <f t="shared" si="51"/>
        <v>411.68470122186011</v>
      </c>
      <c r="E811" s="6">
        <f t="shared" si="52"/>
        <v>254850.02490962332</v>
      </c>
    </row>
    <row r="812" spans="1:5" x14ac:dyDescent="0.25">
      <c r="A812">
        <f>IF(ROWS($A$18:A812)-1&lt;=total_number_payments,ROWS($A$18:A812)-1,NA())</f>
        <v>794</v>
      </c>
      <c r="B812" s="6">
        <f t="shared" si="49"/>
        <v>606.17616179534764</v>
      </c>
      <c r="C812" s="6">
        <f t="shared" si="50"/>
        <v>194.1777858004146</v>
      </c>
      <c r="D812" s="6">
        <f t="shared" si="51"/>
        <v>411.99837599493304</v>
      </c>
      <c r="E812" s="6">
        <f t="shared" si="52"/>
        <v>254438.02653362838</v>
      </c>
    </row>
    <row r="813" spans="1:5" x14ac:dyDescent="0.25">
      <c r="A813">
        <f>IF(ROWS($A$18:A813)-1&lt;=total_number_payments,ROWS($A$18:A813)-1,NA())</f>
        <v>795</v>
      </c>
      <c r="B813" s="6">
        <f t="shared" si="49"/>
        <v>606.17616179534764</v>
      </c>
      <c r="C813" s="6">
        <f t="shared" si="50"/>
        <v>193.86387202923706</v>
      </c>
      <c r="D813" s="6">
        <f t="shared" si="51"/>
        <v>412.31228976611055</v>
      </c>
      <c r="E813" s="6">
        <f t="shared" si="52"/>
        <v>254025.71424386225</v>
      </c>
    </row>
    <row r="814" spans="1:5" x14ac:dyDescent="0.25">
      <c r="A814">
        <f>IF(ROWS($A$18:A814)-1&lt;=total_number_payments,ROWS($A$18:A814)-1,NA())</f>
        <v>796</v>
      </c>
      <c r="B814" s="6">
        <f t="shared" si="49"/>
        <v>606.17616179534764</v>
      </c>
      <c r="C814" s="6">
        <f t="shared" si="50"/>
        <v>193.54971907785526</v>
      </c>
      <c r="D814" s="6">
        <f t="shared" si="51"/>
        <v>412.62644271749241</v>
      </c>
      <c r="E814" s="6">
        <f t="shared" si="52"/>
        <v>253613.08780114475</v>
      </c>
    </row>
    <row r="815" spans="1:5" x14ac:dyDescent="0.25">
      <c r="A815">
        <f>IF(ROWS($A$18:A815)-1&lt;=total_number_payments,ROWS($A$18:A815)-1,NA())</f>
        <v>797</v>
      </c>
      <c r="B815" s="6">
        <f t="shared" si="49"/>
        <v>606.17616179534764</v>
      </c>
      <c r="C815" s="6">
        <f t="shared" si="50"/>
        <v>193.2353267640307</v>
      </c>
      <c r="D815" s="6">
        <f t="shared" si="51"/>
        <v>412.94083503131696</v>
      </c>
      <c r="E815" s="6">
        <f t="shared" si="52"/>
        <v>253200.14696611342</v>
      </c>
    </row>
    <row r="816" spans="1:5" x14ac:dyDescent="0.25">
      <c r="A816">
        <f>IF(ROWS($A$18:A816)-1&lt;=total_number_payments,ROWS($A$18:A816)-1,NA())</f>
        <v>798</v>
      </c>
      <c r="B816" s="6">
        <f t="shared" si="49"/>
        <v>606.17616179534764</v>
      </c>
      <c r="C816" s="6">
        <f t="shared" si="50"/>
        <v>192.920694905386</v>
      </c>
      <c r="D816" s="6">
        <f t="shared" si="51"/>
        <v>413.25546688996167</v>
      </c>
      <c r="E816" s="6">
        <f t="shared" si="52"/>
        <v>252786.89149922345</v>
      </c>
    </row>
    <row r="817" spans="1:5" x14ac:dyDescent="0.25">
      <c r="A817">
        <f>IF(ROWS($A$18:A817)-1&lt;=total_number_payments,ROWS($A$18:A817)-1,NA())</f>
        <v>799</v>
      </c>
      <c r="B817" s="6">
        <f t="shared" si="49"/>
        <v>606.17616179534764</v>
      </c>
      <c r="C817" s="6">
        <f t="shared" si="50"/>
        <v>192.60582331940492</v>
      </c>
      <c r="D817" s="6">
        <f t="shared" si="51"/>
        <v>413.57033847594272</v>
      </c>
      <c r="E817" s="6">
        <f t="shared" si="52"/>
        <v>252373.3211607475</v>
      </c>
    </row>
    <row r="818" spans="1:5" x14ac:dyDescent="0.25">
      <c r="A818">
        <f>IF(ROWS($A$18:A818)-1&lt;=total_number_payments,ROWS($A$18:A818)-1,NA())</f>
        <v>800</v>
      </c>
      <c r="B818" s="6">
        <f t="shared" si="49"/>
        <v>606.17616179534764</v>
      </c>
      <c r="C818" s="6">
        <f t="shared" si="50"/>
        <v>192.29071182343208</v>
      </c>
      <c r="D818" s="6">
        <f t="shared" si="51"/>
        <v>413.88544997191559</v>
      </c>
      <c r="E818" s="6">
        <f t="shared" si="52"/>
        <v>251959.43571077558</v>
      </c>
    </row>
    <row r="819" spans="1:5" x14ac:dyDescent="0.25">
      <c r="A819">
        <f>IF(ROWS($A$18:A819)-1&lt;=total_number_payments,ROWS($A$18:A819)-1,NA())</f>
        <v>801</v>
      </c>
      <c r="B819" s="6">
        <f t="shared" si="49"/>
        <v>606.17616179534764</v>
      </c>
      <c r="C819" s="6">
        <f t="shared" si="50"/>
        <v>191.97536023467293</v>
      </c>
      <c r="D819" s="6">
        <f t="shared" si="51"/>
        <v>414.20080156067468</v>
      </c>
      <c r="E819" s="6">
        <f t="shared" si="52"/>
        <v>251545.23490921489</v>
      </c>
    </row>
    <row r="820" spans="1:5" x14ac:dyDescent="0.25">
      <c r="A820">
        <f>IF(ROWS($A$18:A820)-1&lt;=total_number_payments,ROWS($A$18:A820)-1,NA())</f>
        <v>802</v>
      </c>
      <c r="B820" s="6">
        <f t="shared" si="49"/>
        <v>606.17616179534764</v>
      </c>
      <c r="C820" s="6">
        <f t="shared" si="50"/>
        <v>191.65976837019369</v>
      </c>
      <c r="D820" s="6">
        <f t="shared" si="51"/>
        <v>414.51639342515398</v>
      </c>
      <c r="E820" s="6">
        <f t="shared" si="52"/>
        <v>251130.71851578975</v>
      </c>
    </row>
    <row r="821" spans="1:5" x14ac:dyDescent="0.25">
      <c r="A821">
        <f>IF(ROWS($A$18:A821)-1&lt;=total_number_payments,ROWS($A$18:A821)-1,NA())</f>
        <v>803</v>
      </c>
      <c r="B821" s="6">
        <f t="shared" si="49"/>
        <v>606.17616179534764</v>
      </c>
      <c r="C821" s="6">
        <f t="shared" si="50"/>
        <v>191.34393604692116</v>
      </c>
      <c r="D821" s="6">
        <f t="shared" si="51"/>
        <v>414.83222574842648</v>
      </c>
      <c r="E821" s="6">
        <f t="shared" si="52"/>
        <v>250715.88629004132</v>
      </c>
    </row>
    <row r="822" spans="1:5" x14ac:dyDescent="0.25">
      <c r="A822">
        <f>IF(ROWS($A$18:A822)-1&lt;=total_number_payments,ROWS($A$18:A822)-1,NA())</f>
        <v>804</v>
      </c>
      <c r="B822" s="6">
        <f t="shared" si="49"/>
        <v>606.17616179534764</v>
      </c>
      <c r="C822" s="6">
        <f t="shared" si="50"/>
        <v>191.02786308164266</v>
      </c>
      <c r="D822" s="6">
        <f t="shared" si="51"/>
        <v>415.148298713705</v>
      </c>
      <c r="E822" s="6">
        <f t="shared" si="52"/>
        <v>250300.73799132762</v>
      </c>
    </row>
    <row r="823" spans="1:5" x14ac:dyDescent="0.25">
      <c r="A823">
        <f>IF(ROWS($A$18:A823)-1&lt;=total_number_payments,ROWS($A$18:A823)-1,NA())</f>
        <v>805</v>
      </c>
      <c r="B823" s="6">
        <f t="shared" si="49"/>
        <v>606.17616179534764</v>
      </c>
      <c r="C823" s="6">
        <f t="shared" si="50"/>
        <v>190.71154929100589</v>
      </c>
      <c r="D823" s="6">
        <f t="shared" si="51"/>
        <v>415.46461250434174</v>
      </c>
      <c r="E823" s="6">
        <f t="shared" si="52"/>
        <v>249885.27337882327</v>
      </c>
    </row>
    <row r="824" spans="1:5" x14ac:dyDescent="0.25">
      <c r="A824">
        <f>IF(ROWS($A$18:A824)-1&lt;=total_number_payments,ROWS($A$18:A824)-1,NA())</f>
        <v>806</v>
      </c>
      <c r="B824" s="6">
        <f t="shared" si="49"/>
        <v>606.17616179534764</v>
      </c>
      <c r="C824" s="6">
        <f t="shared" si="50"/>
        <v>190.3949944915189</v>
      </c>
      <c r="D824" s="6">
        <f t="shared" si="51"/>
        <v>415.78116730382874</v>
      </c>
      <c r="E824" s="6">
        <f t="shared" si="52"/>
        <v>249469.49221151945</v>
      </c>
    </row>
    <row r="825" spans="1:5" x14ac:dyDescent="0.25">
      <c r="A825">
        <f>IF(ROWS($A$18:A825)-1&lt;=total_number_payments,ROWS($A$18:A825)-1,NA())</f>
        <v>807</v>
      </c>
      <c r="B825" s="6">
        <f t="shared" si="49"/>
        <v>606.17616179534764</v>
      </c>
      <c r="C825" s="6">
        <f t="shared" si="50"/>
        <v>190.0781984995499</v>
      </c>
      <c r="D825" s="6">
        <f t="shared" si="51"/>
        <v>416.09796329579774</v>
      </c>
      <c r="E825" s="6">
        <f t="shared" si="52"/>
        <v>249053.39424822366</v>
      </c>
    </row>
    <row r="826" spans="1:5" x14ac:dyDescent="0.25">
      <c r="A826">
        <f>IF(ROWS($A$18:A826)-1&lt;=total_number_payments,ROWS($A$18:A826)-1,NA())</f>
        <v>808</v>
      </c>
      <c r="B826" s="6">
        <f t="shared" si="49"/>
        <v>606.17616179534764</v>
      </c>
      <c r="C826" s="6">
        <f t="shared" si="50"/>
        <v>189.76116113132719</v>
      </c>
      <c r="D826" s="6">
        <f t="shared" si="51"/>
        <v>416.41500066402045</v>
      </c>
      <c r="E826" s="6">
        <f t="shared" si="52"/>
        <v>248636.97924755965</v>
      </c>
    </row>
    <row r="827" spans="1:5" x14ac:dyDescent="0.25">
      <c r="A827">
        <f>IF(ROWS($A$18:A827)-1&lt;=total_number_payments,ROWS($A$18:A827)-1,NA())</f>
        <v>809</v>
      </c>
      <c r="B827" s="6">
        <f t="shared" si="49"/>
        <v>606.17616179534764</v>
      </c>
      <c r="C827" s="6">
        <f t="shared" si="50"/>
        <v>189.44388220293905</v>
      </c>
      <c r="D827" s="6">
        <f t="shared" si="51"/>
        <v>416.73227959240859</v>
      </c>
      <c r="E827" s="6">
        <f t="shared" si="52"/>
        <v>248220.24696796725</v>
      </c>
    </row>
    <row r="828" spans="1:5" x14ac:dyDescent="0.25">
      <c r="A828">
        <f>IF(ROWS($A$18:A828)-1&lt;=total_number_payments,ROWS($A$18:A828)-1,NA())</f>
        <v>810</v>
      </c>
      <c r="B828" s="6">
        <f t="shared" si="49"/>
        <v>606.17616179534764</v>
      </c>
      <c r="C828" s="6">
        <f t="shared" si="50"/>
        <v>189.12636153033364</v>
      </c>
      <c r="D828" s="6">
        <f t="shared" si="51"/>
        <v>417.04980026501403</v>
      </c>
      <c r="E828" s="6">
        <f t="shared" si="52"/>
        <v>247803.19716770222</v>
      </c>
    </row>
    <row r="829" spans="1:5" x14ac:dyDescent="0.25">
      <c r="A829">
        <f>IF(ROWS($A$18:A829)-1&lt;=total_number_payments,ROWS($A$18:A829)-1,NA())</f>
        <v>811</v>
      </c>
      <c r="B829" s="6">
        <f t="shared" si="49"/>
        <v>606.17616179534764</v>
      </c>
      <c r="C829" s="6">
        <f t="shared" si="50"/>
        <v>188.80859892931883</v>
      </c>
      <c r="D829" s="6">
        <f t="shared" si="51"/>
        <v>417.36756286602883</v>
      </c>
      <c r="E829" s="6">
        <f t="shared" si="52"/>
        <v>247385.82960483618</v>
      </c>
    </row>
    <row r="830" spans="1:5" x14ac:dyDescent="0.25">
      <c r="A830">
        <f>IF(ROWS($A$18:A830)-1&lt;=total_number_payments,ROWS($A$18:A830)-1,NA())</f>
        <v>812</v>
      </c>
      <c r="B830" s="6">
        <f t="shared" si="49"/>
        <v>606.17616179534764</v>
      </c>
      <c r="C830" s="6">
        <f t="shared" si="50"/>
        <v>188.49059421556225</v>
      </c>
      <c r="D830" s="6">
        <f t="shared" si="51"/>
        <v>417.68556757978536</v>
      </c>
      <c r="E830" s="6">
        <f t="shared" si="52"/>
        <v>246968.1440372564</v>
      </c>
    </row>
    <row r="831" spans="1:5" x14ac:dyDescent="0.25">
      <c r="A831">
        <f>IF(ROWS($A$18:A831)-1&lt;=total_number_payments,ROWS($A$18:A831)-1,NA())</f>
        <v>813</v>
      </c>
      <c r="B831" s="6">
        <f t="shared" si="49"/>
        <v>606.17616179534764</v>
      </c>
      <c r="C831" s="6">
        <f t="shared" si="50"/>
        <v>188.17234720459101</v>
      </c>
      <c r="D831" s="6">
        <f t="shared" si="51"/>
        <v>418.00381459075663</v>
      </c>
      <c r="E831" s="6">
        <f t="shared" si="52"/>
        <v>246550.14022266565</v>
      </c>
    </row>
    <row r="832" spans="1:5" x14ac:dyDescent="0.25">
      <c r="A832">
        <f>IF(ROWS($A$18:A832)-1&lt;=total_number_payments,ROWS($A$18:A832)-1,NA())</f>
        <v>814</v>
      </c>
      <c r="B832" s="6">
        <f t="shared" si="49"/>
        <v>606.17616179534764</v>
      </c>
      <c r="C832" s="6">
        <f t="shared" si="50"/>
        <v>187.8538577117917</v>
      </c>
      <c r="D832" s="6">
        <f t="shared" si="51"/>
        <v>418.32230408355593</v>
      </c>
      <c r="E832" s="6">
        <f t="shared" si="52"/>
        <v>246131.81791858209</v>
      </c>
    </row>
    <row r="833" spans="1:5" x14ac:dyDescent="0.25">
      <c r="A833">
        <f>IF(ROWS($A$18:A833)-1&lt;=total_number_payments,ROWS($A$18:A833)-1,NA())</f>
        <v>815</v>
      </c>
      <c r="B833" s="6">
        <f t="shared" si="49"/>
        <v>606.17616179534764</v>
      </c>
      <c r="C833" s="6">
        <f t="shared" si="50"/>
        <v>187.53512555241022</v>
      </c>
      <c r="D833" s="6">
        <f t="shared" si="51"/>
        <v>418.64103624293739</v>
      </c>
      <c r="E833" s="6">
        <f t="shared" si="52"/>
        <v>245713.17688233915</v>
      </c>
    </row>
    <row r="834" spans="1:5" x14ac:dyDescent="0.25">
      <c r="A834">
        <f>IF(ROWS($A$18:A834)-1&lt;=total_number_payments,ROWS($A$18:A834)-1,NA())</f>
        <v>816</v>
      </c>
      <c r="B834" s="6">
        <f t="shared" si="49"/>
        <v>606.17616179534764</v>
      </c>
      <c r="C834" s="6">
        <f t="shared" si="50"/>
        <v>187.21615054155166</v>
      </c>
      <c r="D834" s="6">
        <f t="shared" si="51"/>
        <v>418.96001125379598</v>
      </c>
      <c r="E834" s="6">
        <f t="shared" si="52"/>
        <v>245294.21687108534</v>
      </c>
    </row>
    <row r="835" spans="1:5" x14ac:dyDescent="0.25">
      <c r="A835">
        <f>IF(ROWS($A$18:A835)-1&lt;=total_number_payments,ROWS($A$18:A835)-1,NA())</f>
        <v>817</v>
      </c>
      <c r="B835" s="6">
        <f t="shared" si="49"/>
        <v>606.17616179534764</v>
      </c>
      <c r="C835" s="6">
        <f t="shared" si="50"/>
        <v>186.89693249418036</v>
      </c>
      <c r="D835" s="6">
        <f t="shared" si="51"/>
        <v>419.27922930116728</v>
      </c>
      <c r="E835" s="6">
        <f t="shared" si="52"/>
        <v>244874.93764178417</v>
      </c>
    </row>
    <row r="836" spans="1:5" x14ac:dyDescent="0.25">
      <c r="A836">
        <f>IF(ROWS($A$18:A836)-1&lt;=total_number_payments,ROWS($A$18:A836)-1,NA())</f>
        <v>818</v>
      </c>
      <c r="B836" s="6">
        <f t="shared" si="49"/>
        <v>606.17616179534764</v>
      </c>
      <c r="C836" s="6">
        <f t="shared" si="50"/>
        <v>186.57747122511955</v>
      </c>
      <c r="D836" s="6">
        <f t="shared" si="51"/>
        <v>419.59869057022809</v>
      </c>
      <c r="E836" s="6">
        <f t="shared" si="52"/>
        <v>244455.33895121395</v>
      </c>
    </row>
    <row r="837" spans="1:5" x14ac:dyDescent="0.25">
      <c r="A837">
        <f>IF(ROWS($A$18:A837)-1&lt;=total_number_payments,ROWS($A$18:A837)-1,NA())</f>
        <v>819</v>
      </c>
      <c r="B837" s="6">
        <f t="shared" si="49"/>
        <v>606.17616179534764</v>
      </c>
      <c r="C837" s="6">
        <f t="shared" si="50"/>
        <v>186.25776654905147</v>
      </c>
      <c r="D837" s="6">
        <f t="shared" si="51"/>
        <v>419.9183952462962</v>
      </c>
      <c r="E837" s="6">
        <f t="shared" si="52"/>
        <v>244035.42055596766</v>
      </c>
    </row>
    <row r="838" spans="1:5" x14ac:dyDescent="0.25">
      <c r="A838">
        <f>IF(ROWS($A$18:A838)-1&lt;=total_number_payments,ROWS($A$18:A838)-1,NA())</f>
        <v>820</v>
      </c>
      <c r="B838" s="6">
        <f t="shared" si="49"/>
        <v>606.17616179534764</v>
      </c>
      <c r="C838" s="6">
        <f t="shared" si="50"/>
        <v>185.93781828051704</v>
      </c>
      <c r="D838" s="6">
        <f t="shared" si="51"/>
        <v>420.2383435148306</v>
      </c>
      <c r="E838" s="6">
        <f t="shared" si="52"/>
        <v>243615.18221245284</v>
      </c>
    </row>
    <row r="839" spans="1:5" x14ac:dyDescent="0.25">
      <c r="A839">
        <f>IF(ROWS($A$18:A839)-1&lt;=total_number_payments,ROWS($A$18:A839)-1,NA())</f>
        <v>821</v>
      </c>
      <c r="B839" s="6">
        <f t="shared" si="49"/>
        <v>606.17616179534764</v>
      </c>
      <c r="C839" s="6">
        <f t="shared" si="50"/>
        <v>185.61762623391598</v>
      </c>
      <c r="D839" s="6">
        <f t="shared" si="51"/>
        <v>420.55853556143165</v>
      </c>
      <c r="E839" s="6">
        <f t="shared" si="52"/>
        <v>243194.62367689141</v>
      </c>
    </row>
    <row r="840" spans="1:5" x14ac:dyDescent="0.25">
      <c r="A840">
        <f>IF(ROWS($A$18:A840)-1&lt;=total_number_payments,ROWS($A$18:A840)-1,NA())</f>
        <v>822</v>
      </c>
      <c r="B840" s="6">
        <f t="shared" si="49"/>
        <v>606.17616179534764</v>
      </c>
      <c r="C840" s="6">
        <f t="shared" si="50"/>
        <v>185.29719022350653</v>
      </c>
      <c r="D840" s="6">
        <f t="shared" si="51"/>
        <v>420.87897157184113</v>
      </c>
      <c r="E840" s="6">
        <f t="shared" si="52"/>
        <v>242773.74470531958</v>
      </c>
    </row>
    <row r="841" spans="1:5" x14ac:dyDescent="0.25">
      <c r="A841">
        <f>IF(ROWS($A$18:A841)-1&lt;=total_number_payments,ROWS($A$18:A841)-1,NA())</f>
        <v>823</v>
      </c>
      <c r="B841" s="6">
        <f t="shared" si="49"/>
        <v>606.17616179534764</v>
      </c>
      <c r="C841" s="6">
        <f t="shared" si="50"/>
        <v>184.9765100634055</v>
      </c>
      <c r="D841" s="6">
        <f t="shared" si="51"/>
        <v>421.19965173194214</v>
      </c>
      <c r="E841" s="6">
        <f t="shared" si="52"/>
        <v>242352.54505358764</v>
      </c>
    </row>
    <row r="842" spans="1:5" x14ac:dyDescent="0.25">
      <c r="A842">
        <f>IF(ROWS($A$18:A842)-1&lt;=total_number_payments,ROWS($A$18:A842)-1,NA())</f>
        <v>824</v>
      </c>
      <c r="B842" s="6">
        <f t="shared" si="49"/>
        <v>606.17616179534764</v>
      </c>
      <c r="C842" s="6">
        <f t="shared" si="50"/>
        <v>184.65558556758793</v>
      </c>
      <c r="D842" s="6">
        <f t="shared" si="51"/>
        <v>421.5205762277597</v>
      </c>
      <c r="E842" s="6">
        <f t="shared" si="52"/>
        <v>241931.0244773599</v>
      </c>
    </row>
    <row r="843" spans="1:5" x14ac:dyDescent="0.25">
      <c r="A843">
        <f>IF(ROWS($A$18:A843)-1&lt;=total_number_payments,ROWS($A$18:A843)-1,NA())</f>
        <v>825</v>
      </c>
      <c r="B843" s="6">
        <f t="shared" si="49"/>
        <v>606.17616179534764</v>
      </c>
      <c r="C843" s="6">
        <f t="shared" si="50"/>
        <v>184.33441654988727</v>
      </c>
      <c r="D843" s="6">
        <f t="shared" si="51"/>
        <v>421.8417452454604</v>
      </c>
      <c r="E843" s="6">
        <f t="shared" si="52"/>
        <v>241509.18273211442</v>
      </c>
    </row>
    <row r="844" spans="1:5" x14ac:dyDescent="0.25">
      <c r="A844">
        <f>IF(ROWS($A$18:A844)-1&lt;=total_number_payments,ROWS($A$18:A844)-1,NA())</f>
        <v>826</v>
      </c>
      <c r="B844" s="6">
        <f t="shared" si="49"/>
        <v>606.17616179534764</v>
      </c>
      <c r="C844" s="6">
        <f t="shared" si="50"/>
        <v>184.01300282399495</v>
      </c>
      <c r="D844" s="6">
        <f t="shared" si="51"/>
        <v>422.16315897135269</v>
      </c>
      <c r="E844" s="6">
        <f t="shared" si="52"/>
        <v>241087.01957314307</v>
      </c>
    </row>
    <row r="845" spans="1:5" x14ac:dyDescent="0.25">
      <c r="A845">
        <f>IF(ROWS($A$18:A845)-1&lt;=total_number_payments,ROWS($A$18:A845)-1,NA())</f>
        <v>827</v>
      </c>
      <c r="B845" s="6">
        <f t="shared" si="49"/>
        <v>606.17616179534764</v>
      </c>
      <c r="C845" s="6">
        <f t="shared" si="50"/>
        <v>183.69134420346063</v>
      </c>
      <c r="D845" s="6">
        <f t="shared" si="51"/>
        <v>422.48481759188701</v>
      </c>
      <c r="E845" s="6">
        <f t="shared" si="52"/>
        <v>240664.5347555512</v>
      </c>
    </row>
    <row r="846" spans="1:5" x14ac:dyDescent="0.25">
      <c r="A846">
        <f>IF(ROWS($A$18:A846)-1&lt;=total_number_payments,ROWS($A$18:A846)-1,NA())</f>
        <v>828</v>
      </c>
      <c r="B846" s="6">
        <f t="shared" si="49"/>
        <v>606.17616179534764</v>
      </c>
      <c r="C846" s="6">
        <f t="shared" si="50"/>
        <v>183.36944050169183</v>
      </c>
      <c r="D846" s="6">
        <f t="shared" si="51"/>
        <v>422.80672129365581</v>
      </c>
      <c r="E846" s="6">
        <f t="shared" si="52"/>
        <v>240241.72803425754</v>
      </c>
    </row>
    <row r="847" spans="1:5" x14ac:dyDescent="0.25">
      <c r="A847">
        <f>IF(ROWS($A$18:A847)-1&lt;=total_number_payments,ROWS($A$18:A847)-1,NA())</f>
        <v>829</v>
      </c>
      <c r="B847" s="6">
        <f t="shared" si="49"/>
        <v>606.17616179534764</v>
      </c>
      <c r="C847" s="6">
        <f t="shared" si="50"/>
        <v>183.04729153195385</v>
      </c>
      <c r="D847" s="6">
        <f t="shared" si="51"/>
        <v>423.12887026339376</v>
      </c>
      <c r="E847" s="6">
        <f t="shared" si="52"/>
        <v>239818.59916399413</v>
      </c>
    </row>
    <row r="848" spans="1:5" x14ac:dyDescent="0.25">
      <c r="A848">
        <f>IF(ROWS($A$18:A848)-1&lt;=total_number_payments,ROWS($A$18:A848)-1,NA())</f>
        <v>830</v>
      </c>
      <c r="B848" s="6">
        <f t="shared" si="49"/>
        <v>606.17616179534764</v>
      </c>
      <c r="C848" s="6">
        <f t="shared" si="50"/>
        <v>182.72489710736974</v>
      </c>
      <c r="D848" s="6">
        <f t="shared" si="51"/>
        <v>423.45126468797787</v>
      </c>
      <c r="E848" s="6">
        <f t="shared" si="52"/>
        <v>239395.14789930615</v>
      </c>
    </row>
    <row r="849" spans="1:5" x14ac:dyDescent="0.25">
      <c r="A849">
        <f>IF(ROWS($A$18:A849)-1&lt;=total_number_payments,ROWS($A$18:A849)-1,NA())</f>
        <v>831</v>
      </c>
      <c r="B849" s="6">
        <f t="shared" si="49"/>
        <v>606.17616179534764</v>
      </c>
      <c r="C849" s="6">
        <f t="shared" si="50"/>
        <v>182.40225704092023</v>
      </c>
      <c r="D849" s="6">
        <f t="shared" si="51"/>
        <v>423.77390475442741</v>
      </c>
      <c r="E849" s="6">
        <f t="shared" si="52"/>
        <v>238971.37399455172</v>
      </c>
    </row>
    <row r="850" spans="1:5" x14ac:dyDescent="0.25">
      <c r="A850">
        <f>IF(ROWS($A$18:A850)-1&lt;=total_number_payments,ROWS($A$18:A850)-1,NA())</f>
        <v>832</v>
      </c>
      <c r="B850" s="6">
        <f t="shared" ref="B850:B913" si="53">IF(A850&lt;=total_number_payments,PMT,NA())</f>
        <v>606.17616179534764</v>
      </c>
      <c r="C850" s="6">
        <f t="shared" si="50"/>
        <v>182.0793711454435</v>
      </c>
      <c r="D850" s="6">
        <f t="shared" si="51"/>
        <v>424.09679064990416</v>
      </c>
      <c r="E850" s="6">
        <f t="shared" si="52"/>
        <v>238547.27720390182</v>
      </c>
    </row>
    <row r="851" spans="1:5" x14ac:dyDescent="0.25">
      <c r="A851">
        <f>IF(ROWS($A$18:A851)-1&lt;=total_number_payments,ROWS($A$18:A851)-1,NA())</f>
        <v>833</v>
      </c>
      <c r="B851" s="6">
        <f t="shared" si="53"/>
        <v>606.17616179534764</v>
      </c>
      <c r="C851" s="6">
        <f t="shared" si="50"/>
        <v>181.75623923363514</v>
      </c>
      <c r="D851" s="6">
        <f t="shared" si="51"/>
        <v>424.4199225617125</v>
      </c>
      <c r="E851" s="6">
        <f t="shared" si="52"/>
        <v>238122.85728134011</v>
      </c>
    </row>
    <row r="852" spans="1:5" x14ac:dyDescent="0.25">
      <c r="A852">
        <f>IF(ROWS($A$18:A852)-1&lt;=total_number_payments,ROWS($A$18:A852)-1,NA())</f>
        <v>834</v>
      </c>
      <c r="B852" s="6">
        <f t="shared" si="53"/>
        <v>606.17616179534764</v>
      </c>
      <c r="C852" s="6">
        <f t="shared" ref="C852:C915" si="54">IF(E851&gt;0.001,E851*epr,NA())</f>
        <v>181.43286111804798</v>
      </c>
      <c r="D852" s="6">
        <f t="shared" ref="D852:D915" si="55">B852-C852</f>
        <v>424.74330067729966</v>
      </c>
      <c r="E852" s="6">
        <f t="shared" ref="E852:E915" si="56">E851-D852</f>
        <v>237698.11398066281</v>
      </c>
    </row>
    <row r="853" spans="1:5" x14ac:dyDescent="0.25">
      <c r="A853">
        <f>IF(ROWS($A$18:A853)-1&lt;=total_number_payments,ROWS($A$18:A853)-1,NA())</f>
        <v>835</v>
      </c>
      <c r="B853" s="6">
        <f t="shared" si="53"/>
        <v>606.17616179534764</v>
      </c>
      <c r="C853" s="6">
        <f t="shared" si="54"/>
        <v>181.10923661109206</v>
      </c>
      <c r="D853" s="6">
        <f t="shared" si="55"/>
        <v>425.06692518425558</v>
      </c>
      <c r="E853" s="6">
        <f t="shared" si="56"/>
        <v>237273.04705547856</v>
      </c>
    </row>
    <row r="854" spans="1:5" x14ac:dyDescent="0.25">
      <c r="A854">
        <f>IF(ROWS($A$18:A854)-1&lt;=total_number_payments,ROWS($A$18:A854)-1,NA())</f>
        <v>836</v>
      </c>
      <c r="B854" s="6">
        <f t="shared" si="53"/>
        <v>606.17616179534764</v>
      </c>
      <c r="C854" s="6">
        <f t="shared" si="54"/>
        <v>180.78536552503454</v>
      </c>
      <c r="D854" s="6">
        <f t="shared" si="55"/>
        <v>425.3907962703131</v>
      </c>
      <c r="E854" s="6">
        <f t="shared" si="56"/>
        <v>236847.65625920825</v>
      </c>
    </row>
    <row r="855" spans="1:5" x14ac:dyDescent="0.25">
      <c r="A855">
        <f>IF(ROWS($A$18:A855)-1&lt;=total_number_payments,ROWS($A$18:A855)-1,NA())</f>
        <v>837</v>
      </c>
      <c r="B855" s="6">
        <f t="shared" si="53"/>
        <v>606.17616179534764</v>
      </c>
      <c r="C855" s="6">
        <f t="shared" si="54"/>
        <v>180.46124767199944</v>
      </c>
      <c r="D855" s="6">
        <f t="shared" si="55"/>
        <v>425.71491412334819</v>
      </c>
      <c r="E855" s="6">
        <f t="shared" si="56"/>
        <v>236421.9413450849</v>
      </c>
    </row>
    <row r="856" spans="1:5" x14ac:dyDescent="0.25">
      <c r="A856">
        <f>IF(ROWS($A$18:A856)-1&lt;=total_number_payments,ROWS($A$18:A856)-1,NA())</f>
        <v>838</v>
      </c>
      <c r="B856" s="6">
        <f t="shared" si="53"/>
        <v>606.17616179534764</v>
      </c>
      <c r="C856" s="6">
        <f t="shared" si="54"/>
        <v>180.13688286396774</v>
      </c>
      <c r="D856" s="6">
        <f t="shared" si="55"/>
        <v>426.0392789313799</v>
      </c>
      <c r="E856" s="6">
        <f t="shared" si="56"/>
        <v>235995.9020661535</v>
      </c>
    </row>
    <row r="857" spans="1:5" x14ac:dyDescent="0.25">
      <c r="A857">
        <f>IF(ROWS($A$18:A857)-1&lt;=total_number_payments,ROWS($A$18:A857)-1,NA())</f>
        <v>839</v>
      </c>
      <c r="B857" s="6">
        <f t="shared" si="53"/>
        <v>606.17616179534764</v>
      </c>
      <c r="C857" s="6">
        <f t="shared" si="54"/>
        <v>179.81227091277708</v>
      </c>
      <c r="D857" s="6">
        <f t="shared" si="55"/>
        <v>426.36389088257056</v>
      </c>
      <c r="E857" s="6">
        <f t="shared" si="56"/>
        <v>235569.53817527092</v>
      </c>
    </row>
    <row r="858" spans="1:5" x14ac:dyDescent="0.25">
      <c r="A858">
        <f>IF(ROWS($A$18:A858)-1&lt;=total_number_payments,ROWS($A$18:A858)-1,NA())</f>
        <v>840</v>
      </c>
      <c r="B858" s="6">
        <f t="shared" si="53"/>
        <v>606.17616179534764</v>
      </c>
      <c r="C858" s="6">
        <f t="shared" si="54"/>
        <v>179.48741163012176</v>
      </c>
      <c r="D858" s="6">
        <f t="shared" si="55"/>
        <v>426.68875016522588</v>
      </c>
      <c r="E858" s="6">
        <f t="shared" si="56"/>
        <v>235142.8494251057</v>
      </c>
    </row>
    <row r="859" spans="1:5" x14ac:dyDescent="0.25">
      <c r="A859">
        <f>IF(ROWS($A$18:A859)-1&lt;=total_number_payments,ROWS($A$18:A859)-1,NA())</f>
        <v>841</v>
      </c>
      <c r="B859" s="6">
        <f t="shared" si="53"/>
        <v>606.17616179534764</v>
      </c>
      <c r="C859" s="6">
        <f t="shared" si="54"/>
        <v>179.16230482755265</v>
      </c>
      <c r="D859" s="6">
        <f t="shared" si="55"/>
        <v>427.01385696779499</v>
      </c>
      <c r="E859" s="6">
        <f t="shared" si="56"/>
        <v>234715.8355681379</v>
      </c>
    </row>
    <row r="860" spans="1:5" x14ac:dyDescent="0.25">
      <c r="A860">
        <f>IF(ROWS($A$18:A860)-1&lt;=total_number_payments,ROWS($A$18:A860)-1,NA())</f>
        <v>842</v>
      </c>
      <c r="B860" s="6">
        <f t="shared" si="53"/>
        <v>606.17616179534764</v>
      </c>
      <c r="C860" s="6">
        <f t="shared" si="54"/>
        <v>178.83695031647693</v>
      </c>
      <c r="D860" s="6">
        <f t="shared" si="55"/>
        <v>427.33921147887071</v>
      </c>
      <c r="E860" s="6">
        <f t="shared" si="56"/>
        <v>234288.49635665904</v>
      </c>
    </row>
    <row r="861" spans="1:5" x14ac:dyDescent="0.25">
      <c r="A861">
        <f>IF(ROWS($A$18:A861)-1&lt;=total_number_payments,ROWS($A$18:A861)-1,NA())</f>
        <v>843</v>
      </c>
      <c r="B861" s="6">
        <f t="shared" si="53"/>
        <v>606.17616179534764</v>
      </c>
      <c r="C861" s="6">
        <f t="shared" si="54"/>
        <v>178.5113479081582</v>
      </c>
      <c r="D861" s="6">
        <f t="shared" si="55"/>
        <v>427.66481388718944</v>
      </c>
      <c r="E861" s="6">
        <f t="shared" si="56"/>
        <v>233860.83154277186</v>
      </c>
    </row>
    <row r="862" spans="1:5" x14ac:dyDescent="0.25">
      <c r="A862">
        <f>IF(ROWS($A$18:A862)-1&lt;=total_number_payments,ROWS($A$18:A862)-1,NA())</f>
        <v>844</v>
      </c>
      <c r="B862" s="6">
        <f t="shared" si="53"/>
        <v>606.17616179534764</v>
      </c>
      <c r="C862" s="6">
        <f t="shared" si="54"/>
        <v>178.18549741371621</v>
      </c>
      <c r="D862" s="6">
        <f t="shared" si="55"/>
        <v>427.9906643816314</v>
      </c>
      <c r="E862" s="6">
        <f t="shared" si="56"/>
        <v>233432.84087839024</v>
      </c>
    </row>
    <row r="863" spans="1:5" x14ac:dyDescent="0.25">
      <c r="A863">
        <f>IF(ROWS($A$18:A863)-1&lt;=total_number_payments,ROWS($A$18:A863)-1,NA())</f>
        <v>845</v>
      </c>
      <c r="B863" s="6">
        <f t="shared" si="53"/>
        <v>606.17616179534764</v>
      </c>
      <c r="C863" s="6">
        <f t="shared" si="54"/>
        <v>177.85939864412674</v>
      </c>
      <c r="D863" s="6">
        <f t="shared" si="55"/>
        <v>428.31676315122093</v>
      </c>
      <c r="E863" s="6">
        <f t="shared" si="56"/>
        <v>233004.52411523901</v>
      </c>
    </row>
    <row r="864" spans="1:5" x14ac:dyDescent="0.25">
      <c r="A864">
        <f>IF(ROWS($A$18:A864)-1&lt;=total_number_payments,ROWS($A$18:A864)-1,NA())</f>
        <v>846</v>
      </c>
      <c r="B864" s="6">
        <f t="shared" si="53"/>
        <v>606.17616179534764</v>
      </c>
      <c r="C864" s="6">
        <f t="shared" si="54"/>
        <v>177.53305141022162</v>
      </c>
      <c r="D864" s="6">
        <f t="shared" si="55"/>
        <v>428.64311038512602</v>
      </c>
      <c r="E864" s="6">
        <f t="shared" si="56"/>
        <v>232575.88100485387</v>
      </c>
    </row>
    <row r="865" spans="1:5" x14ac:dyDescent="0.25">
      <c r="A865">
        <f>IF(ROWS($A$18:A865)-1&lt;=total_number_payments,ROWS($A$18:A865)-1,NA())</f>
        <v>847</v>
      </c>
      <c r="B865" s="6">
        <f t="shared" si="53"/>
        <v>606.17616179534764</v>
      </c>
      <c r="C865" s="6">
        <f t="shared" si="54"/>
        <v>177.20645552268851</v>
      </c>
      <c r="D865" s="6">
        <f t="shared" si="55"/>
        <v>428.9697062726591</v>
      </c>
      <c r="E865" s="6">
        <f t="shared" si="56"/>
        <v>232146.91129858122</v>
      </c>
    </row>
    <row r="866" spans="1:5" x14ac:dyDescent="0.25">
      <c r="A866">
        <f>IF(ROWS($A$18:A866)-1&lt;=total_number_payments,ROWS($A$18:A866)-1,NA())</f>
        <v>848</v>
      </c>
      <c r="B866" s="6">
        <f t="shared" si="53"/>
        <v>606.17616179534764</v>
      </c>
      <c r="C866" s="6">
        <f t="shared" si="54"/>
        <v>176.87961079207091</v>
      </c>
      <c r="D866" s="6">
        <f t="shared" si="55"/>
        <v>429.2965510032767</v>
      </c>
      <c r="E866" s="6">
        <f t="shared" si="56"/>
        <v>231717.61474757796</v>
      </c>
    </row>
    <row r="867" spans="1:5" x14ac:dyDescent="0.25">
      <c r="A867">
        <f>IF(ROWS($A$18:A867)-1&lt;=total_number_payments,ROWS($A$18:A867)-1,NA())</f>
        <v>849</v>
      </c>
      <c r="B867" s="6">
        <f t="shared" si="53"/>
        <v>606.17616179534764</v>
      </c>
      <c r="C867" s="6">
        <f t="shared" si="54"/>
        <v>176.55251702876785</v>
      </c>
      <c r="D867" s="6">
        <f t="shared" si="55"/>
        <v>429.62364476657979</v>
      </c>
      <c r="E867" s="6">
        <f t="shared" si="56"/>
        <v>231287.99110281139</v>
      </c>
    </row>
    <row r="868" spans="1:5" x14ac:dyDescent="0.25">
      <c r="A868">
        <f>IF(ROWS($A$18:A868)-1&lt;=total_number_payments,ROWS($A$18:A868)-1,NA())</f>
        <v>850</v>
      </c>
      <c r="B868" s="6">
        <f t="shared" si="53"/>
        <v>606.17616179534764</v>
      </c>
      <c r="C868" s="6">
        <f t="shared" si="54"/>
        <v>176.22517404303395</v>
      </c>
      <c r="D868" s="6">
        <f t="shared" si="55"/>
        <v>429.95098775231372</v>
      </c>
      <c r="E868" s="6">
        <f t="shared" si="56"/>
        <v>230858.04011505906</v>
      </c>
    </row>
    <row r="869" spans="1:5" x14ac:dyDescent="0.25">
      <c r="A869">
        <f>IF(ROWS($A$18:A869)-1&lt;=total_number_payments,ROWS($A$18:A869)-1,NA())</f>
        <v>851</v>
      </c>
      <c r="B869" s="6">
        <f t="shared" si="53"/>
        <v>606.17616179534764</v>
      </c>
      <c r="C869" s="6">
        <f t="shared" si="54"/>
        <v>175.89758164497923</v>
      </c>
      <c r="D869" s="6">
        <f t="shared" si="55"/>
        <v>430.27858015036838</v>
      </c>
      <c r="E869" s="6">
        <f t="shared" si="56"/>
        <v>230427.7615349087</v>
      </c>
    </row>
    <row r="870" spans="1:5" x14ac:dyDescent="0.25">
      <c r="A870">
        <f>IF(ROWS($A$18:A870)-1&lt;=total_number_payments,ROWS($A$18:A870)-1,NA())</f>
        <v>852</v>
      </c>
      <c r="B870" s="6">
        <f t="shared" si="53"/>
        <v>606.17616179534764</v>
      </c>
      <c r="C870" s="6">
        <f t="shared" si="54"/>
        <v>175.5697396445691</v>
      </c>
      <c r="D870" s="6">
        <f t="shared" si="55"/>
        <v>430.60642215077854</v>
      </c>
      <c r="E870" s="6">
        <f t="shared" si="56"/>
        <v>229997.15511275793</v>
      </c>
    </row>
    <row r="871" spans="1:5" x14ac:dyDescent="0.25">
      <c r="A871">
        <f>IF(ROWS($A$18:A871)-1&lt;=total_number_payments,ROWS($A$18:A871)-1,NA())</f>
        <v>853</v>
      </c>
      <c r="B871" s="6">
        <f t="shared" si="53"/>
        <v>606.17616179534764</v>
      </c>
      <c r="C871" s="6">
        <f t="shared" si="54"/>
        <v>175.24164785162409</v>
      </c>
      <c r="D871" s="6">
        <f t="shared" si="55"/>
        <v>430.93451394372357</v>
      </c>
      <c r="E871" s="6">
        <f t="shared" si="56"/>
        <v>229566.22059881419</v>
      </c>
    </row>
    <row r="872" spans="1:5" x14ac:dyDescent="0.25">
      <c r="A872">
        <f>IF(ROWS($A$18:A872)-1&lt;=total_number_payments,ROWS($A$18:A872)-1,NA())</f>
        <v>854</v>
      </c>
      <c r="B872" s="6">
        <f t="shared" si="53"/>
        <v>606.17616179534764</v>
      </c>
      <c r="C872" s="6">
        <f t="shared" si="54"/>
        <v>174.91330607581989</v>
      </c>
      <c r="D872" s="6">
        <f t="shared" si="55"/>
        <v>431.26285571952775</v>
      </c>
      <c r="E872" s="6">
        <f t="shared" si="56"/>
        <v>229134.95774309465</v>
      </c>
    </row>
    <row r="873" spans="1:5" x14ac:dyDescent="0.25">
      <c r="A873">
        <f>IF(ROWS($A$18:A873)-1&lt;=total_number_payments,ROWS($A$18:A873)-1,NA())</f>
        <v>855</v>
      </c>
      <c r="B873" s="6">
        <f t="shared" si="53"/>
        <v>606.17616179534764</v>
      </c>
      <c r="C873" s="6">
        <f t="shared" si="54"/>
        <v>174.58471412668712</v>
      </c>
      <c r="D873" s="6">
        <f t="shared" si="55"/>
        <v>431.59144766866052</v>
      </c>
      <c r="E873" s="6">
        <f t="shared" si="56"/>
        <v>228703.36629542598</v>
      </c>
    </row>
    <row r="874" spans="1:5" x14ac:dyDescent="0.25">
      <c r="A874">
        <f>IF(ROWS($A$18:A874)-1&lt;=total_number_payments,ROWS($A$18:A874)-1,NA())</f>
        <v>856</v>
      </c>
      <c r="B874" s="6">
        <f t="shared" si="53"/>
        <v>606.17616179534764</v>
      </c>
      <c r="C874" s="6">
        <f t="shared" si="54"/>
        <v>174.25587181361135</v>
      </c>
      <c r="D874" s="6">
        <f t="shared" si="55"/>
        <v>431.92028998173629</v>
      </c>
      <c r="E874" s="6">
        <f t="shared" si="56"/>
        <v>228271.44600544425</v>
      </c>
    </row>
    <row r="875" spans="1:5" x14ac:dyDescent="0.25">
      <c r="A875">
        <f>IF(ROWS($A$18:A875)-1&lt;=total_number_payments,ROWS($A$18:A875)-1,NA())</f>
        <v>857</v>
      </c>
      <c r="B875" s="6">
        <f t="shared" si="53"/>
        <v>606.17616179534764</v>
      </c>
      <c r="C875" s="6">
        <f t="shared" si="54"/>
        <v>173.92677894583287</v>
      </c>
      <c r="D875" s="6">
        <f t="shared" si="55"/>
        <v>432.24938284951475</v>
      </c>
      <c r="E875" s="6">
        <f t="shared" si="56"/>
        <v>227839.19662259473</v>
      </c>
    </row>
    <row r="876" spans="1:5" x14ac:dyDescent="0.25">
      <c r="A876">
        <f>IF(ROWS($A$18:A876)-1&lt;=total_number_payments,ROWS($A$18:A876)-1,NA())</f>
        <v>858</v>
      </c>
      <c r="B876" s="6">
        <f t="shared" si="53"/>
        <v>606.17616179534764</v>
      </c>
      <c r="C876" s="6">
        <f t="shared" si="54"/>
        <v>173.59743533244659</v>
      </c>
      <c r="D876" s="6">
        <f t="shared" si="55"/>
        <v>432.57872646290105</v>
      </c>
      <c r="E876" s="6">
        <f t="shared" si="56"/>
        <v>227406.61789613182</v>
      </c>
    </row>
    <row r="877" spans="1:5" x14ac:dyDescent="0.25">
      <c r="A877">
        <f>IF(ROWS($A$18:A877)-1&lt;=total_number_payments,ROWS($A$18:A877)-1,NA())</f>
        <v>859</v>
      </c>
      <c r="B877" s="6">
        <f t="shared" si="53"/>
        <v>606.17616179534764</v>
      </c>
      <c r="C877" s="6">
        <f t="shared" si="54"/>
        <v>173.26784078240206</v>
      </c>
      <c r="D877" s="6">
        <f t="shared" si="55"/>
        <v>432.90832101294558</v>
      </c>
      <c r="E877" s="6">
        <f t="shared" si="56"/>
        <v>226973.70957511888</v>
      </c>
    </row>
    <row r="878" spans="1:5" x14ac:dyDescent="0.25">
      <c r="A878">
        <f>IF(ROWS($A$18:A878)-1&lt;=total_number_payments,ROWS($A$18:A878)-1,NA())</f>
        <v>860</v>
      </c>
      <c r="B878" s="6">
        <f t="shared" si="53"/>
        <v>606.17616179534764</v>
      </c>
      <c r="C878" s="6">
        <f t="shared" si="54"/>
        <v>172.93799510450316</v>
      </c>
      <c r="D878" s="6">
        <f t="shared" si="55"/>
        <v>433.23816669084448</v>
      </c>
      <c r="E878" s="6">
        <f t="shared" si="56"/>
        <v>226540.47140842804</v>
      </c>
    </row>
    <row r="879" spans="1:5" x14ac:dyDescent="0.25">
      <c r="A879">
        <f>IF(ROWS($A$18:A879)-1&lt;=total_number_payments,ROWS($A$18:A879)-1,NA())</f>
        <v>861</v>
      </c>
      <c r="B879" s="6">
        <f t="shared" si="53"/>
        <v>606.17616179534764</v>
      </c>
      <c r="C879" s="6">
        <f t="shared" si="54"/>
        <v>172.60789810740812</v>
      </c>
      <c r="D879" s="6">
        <f t="shared" si="55"/>
        <v>433.56826368793952</v>
      </c>
      <c r="E879" s="6">
        <f t="shared" si="56"/>
        <v>226106.90314474009</v>
      </c>
    </row>
    <row r="880" spans="1:5" x14ac:dyDescent="0.25">
      <c r="A880">
        <f>IF(ROWS($A$18:A880)-1&lt;=total_number_payments,ROWS($A$18:A880)-1,NA())</f>
        <v>862</v>
      </c>
      <c r="B880" s="6">
        <f t="shared" si="53"/>
        <v>606.17616179534764</v>
      </c>
      <c r="C880" s="6">
        <f t="shared" si="54"/>
        <v>172.27754959962942</v>
      </c>
      <c r="D880" s="6">
        <f t="shared" si="55"/>
        <v>433.89861219571821</v>
      </c>
      <c r="E880" s="6">
        <f t="shared" si="56"/>
        <v>225673.00453254438</v>
      </c>
    </row>
    <row r="881" spans="1:5" x14ac:dyDescent="0.25">
      <c r="A881">
        <f>IF(ROWS($A$18:A881)-1&lt;=total_number_payments,ROWS($A$18:A881)-1,NA())</f>
        <v>863</v>
      </c>
      <c r="B881" s="6">
        <f t="shared" si="53"/>
        <v>606.17616179534764</v>
      </c>
      <c r="C881" s="6">
        <f t="shared" si="54"/>
        <v>171.94694938953364</v>
      </c>
      <c r="D881" s="6">
        <f t="shared" si="55"/>
        <v>434.229212405814</v>
      </c>
      <c r="E881" s="6">
        <f t="shared" si="56"/>
        <v>225238.77532013858</v>
      </c>
    </row>
    <row r="882" spans="1:5" x14ac:dyDescent="0.25">
      <c r="A882">
        <f>IF(ROWS($A$18:A882)-1&lt;=total_number_payments,ROWS($A$18:A882)-1,NA())</f>
        <v>864</v>
      </c>
      <c r="B882" s="6">
        <f t="shared" si="53"/>
        <v>606.17616179534764</v>
      </c>
      <c r="C882" s="6">
        <f t="shared" si="54"/>
        <v>171.61609728534134</v>
      </c>
      <c r="D882" s="6">
        <f t="shared" si="55"/>
        <v>434.56006451000633</v>
      </c>
      <c r="E882" s="6">
        <f t="shared" si="56"/>
        <v>224804.21525562857</v>
      </c>
    </row>
    <row r="883" spans="1:5" x14ac:dyDescent="0.25">
      <c r="A883">
        <f>IF(ROWS($A$18:A883)-1&lt;=total_number_payments,ROWS($A$18:A883)-1,NA())</f>
        <v>865</v>
      </c>
      <c r="B883" s="6">
        <f t="shared" si="53"/>
        <v>606.17616179534764</v>
      </c>
      <c r="C883" s="6">
        <f t="shared" si="54"/>
        <v>171.28499309512685</v>
      </c>
      <c r="D883" s="6">
        <f t="shared" si="55"/>
        <v>434.89116870022076</v>
      </c>
      <c r="E883" s="6">
        <f t="shared" si="56"/>
        <v>224369.32408692836</v>
      </c>
    </row>
    <row r="884" spans="1:5" x14ac:dyDescent="0.25">
      <c r="A884">
        <f>IF(ROWS($A$18:A884)-1&lt;=total_number_payments,ROWS($A$18:A884)-1,NA())</f>
        <v>866</v>
      </c>
      <c r="B884" s="6">
        <f t="shared" si="53"/>
        <v>606.17616179534764</v>
      </c>
      <c r="C884" s="6">
        <f t="shared" si="54"/>
        <v>170.95363662681845</v>
      </c>
      <c r="D884" s="6">
        <f t="shared" si="55"/>
        <v>435.22252516852916</v>
      </c>
      <c r="E884" s="6">
        <f t="shared" si="56"/>
        <v>223934.10156175983</v>
      </c>
    </row>
    <row r="885" spans="1:5" x14ac:dyDescent="0.25">
      <c r="A885">
        <f>IF(ROWS($A$18:A885)-1&lt;=total_number_payments,ROWS($A$18:A885)-1,NA())</f>
        <v>867</v>
      </c>
      <c r="B885" s="6">
        <f t="shared" si="53"/>
        <v>606.17616179534764</v>
      </c>
      <c r="C885" s="6">
        <f t="shared" si="54"/>
        <v>170.62202768819793</v>
      </c>
      <c r="D885" s="6">
        <f t="shared" si="55"/>
        <v>435.55413410714971</v>
      </c>
      <c r="E885" s="6">
        <f t="shared" si="56"/>
        <v>223498.54742765269</v>
      </c>
    </row>
    <row r="886" spans="1:5" x14ac:dyDescent="0.25">
      <c r="A886">
        <f>IF(ROWS($A$18:A886)-1&lt;=total_number_payments,ROWS($A$18:A886)-1,NA())</f>
        <v>868</v>
      </c>
      <c r="B886" s="6">
        <f t="shared" si="53"/>
        <v>606.17616179534764</v>
      </c>
      <c r="C886" s="6">
        <f t="shared" si="54"/>
        <v>170.29016608690074</v>
      </c>
      <c r="D886" s="6">
        <f t="shared" si="55"/>
        <v>435.8859957084469</v>
      </c>
      <c r="E886" s="6">
        <f t="shared" si="56"/>
        <v>223062.66143194426</v>
      </c>
    </row>
    <row r="887" spans="1:5" x14ac:dyDescent="0.25">
      <c r="A887">
        <f>IF(ROWS($A$18:A887)-1&lt;=total_number_payments,ROWS($A$18:A887)-1,NA())</f>
        <v>869</v>
      </c>
      <c r="B887" s="6">
        <f t="shared" si="53"/>
        <v>606.17616179534764</v>
      </c>
      <c r="C887" s="6">
        <f t="shared" si="54"/>
        <v>169.95805163041564</v>
      </c>
      <c r="D887" s="6">
        <f t="shared" si="55"/>
        <v>436.218110164932</v>
      </c>
      <c r="E887" s="6">
        <f t="shared" si="56"/>
        <v>222626.44332177934</v>
      </c>
    </row>
    <row r="888" spans="1:5" x14ac:dyDescent="0.25">
      <c r="A888">
        <f>IF(ROWS($A$18:A888)-1&lt;=total_number_payments,ROWS($A$18:A888)-1,NA())</f>
        <v>870</v>
      </c>
      <c r="B888" s="6">
        <f t="shared" si="53"/>
        <v>606.17616179534764</v>
      </c>
      <c r="C888" s="6">
        <f t="shared" si="54"/>
        <v>169.62568412608479</v>
      </c>
      <c r="D888" s="6">
        <f t="shared" si="55"/>
        <v>436.55047766926282</v>
      </c>
      <c r="E888" s="6">
        <f t="shared" si="56"/>
        <v>222189.89284411009</v>
      </c>
    </row>
    <row r="889" spans="1:5" x14ac:dyDescent="0.25">
      <c r="A889">
        <f>IF(ROWS($A$18:A889)-1&lt;=total_number_payments,ROWS($A$18:A889)-1,NA())</f>
        <v>871</v>
      </c>
      <c r="B889" s="6">
        <f t="shared" si="53"/>
        <v>606.17616179534764</v>
      </c>
      <c r="C889" s="6">
        <f t="shared" si="54"/>
        <v>169.29306338110354</v>
      </c>
      <c r="D889" s="6">
        <f t="shared" si="55"/>
        <v>436.8830984142441</v>
      </c>
      <c r="E889" s="6">
        <f t="shared" si="56"/>
        <v>221753.00974569583</v>
      </c>
    </row>
    <row r="890" spans="1:5" x14ac:dyDescent="0.25">
      <c r="A890">
        <f>IF(ROWS($A$18:A890)-1&lt;=total_number_payments,ROWS($A$18:A890)-1,NA())</f>
        <v>872</v>
      </c>
      <c r="B890" s="6">
        <f t="shared" si="53"/>
        <v>606.17616179534764</v>
      </c>
      <c r="C890" s="6">
        <f t="shared" si="54"/>
        <v>168.96018920252033</v>
      </c>
      <c r="D890" s="6">
        <f t="shared" si="55"/>
        <v>437.21597259282731</v>
      </c>
      <c r="E890" s="6">
        <f t="shared" si="56"/>
        <v>221315.79377310301</v>
      </c>
    </row>
    <row r="891" spans="1:5" x14ac:dyDescent="0.25">
      <c r="A891">
        <f>IF(ROWS($A$18:A891)-1&lt;=total_number_payments,ROWS($A$18:A891)-1,NA())</f>
        <v>873</v>
      </c>
      <c r="B891" s="6">
        <f t="shared" si="53"/>
        <v>606.17616179534764</v>
      </c>
      <c r="C891" s="6">
        <f t="shared" si="54"/>
        <v>168.62706139723659</v>
      </c>
      <c r="D891" s="6">
        <f t="shared" si="55"/>
        <v>437.54910039811102</v>
      </c>
      <c r="E891" s="6">
        <f t="shared" si="56"/>
        <v>220878.2446727049</v>
      </c>
    </row>
    <row r="892" spans="1:5" x14ac:dyDescent="0.25">
      <c r="A892">
        <f>IF(ROWS($A$18:A892)-1&lt;=total_number_payments,ROWS($A$18:A892)-1,NA())</f>
        <v>874</v>
      </c>
      <c r="B892" s="6">
        <f t="shared" si="53"/>
        <v>606.17616179534764</v>
      </c>
      <c r="C892" s="6">
        <f t="shared" si="54"/>
        <v>168.29367977200661</v>
      </c>
      <c r="D892" s="6">
        <f t="shared" si="55"/>
        <v>437.88248202334103</v>
      </c>
      <c r="E892" s="6">
        <f t="shared" si="56"/>
        <v>220440.36219068157</v>
      </c>
    </row>
    <row r="893" spans="1:5" x14ac:dyDescent="0.25">
      <c r="A893">
        <f>IF(ROWS($A$18:A893)-1&lt;=total_number_payments,ROWS($A$18:A893)-1,NA())</f>
        <v>875</v>
      </c>
      <c r="B893" s="6">
        <f t="shared" si="53"/>
        <v>606.17616179534764</v>
      </c>
      <c r="C893" s="6">
        <f t="shared" si="54"/>
        <v>167.96004413343749</v>
      </c>
      <c r="D893" s="6">
        <f t="shared" si="55"/>
        <v>438.21611766191018</v>
      </c>
      <c r="E893" s="6">
        <f t="shared" si="56"/>
        <v>220002.14607301966</v>
      </c>
    </row>
    <row r="894" spans="1:5" x14ac:dyDescent="0.25">
      <c r="A894">
        <f>IF(ROWS($A$18:A894)-1&lt;=total_number_payments,ROWS($A$18:A894)-1,NA())</f>
        <v>876</v>
      </c>
      <c r="B894" s="6">
        <f t="shared" si="53"/>
        <v>606.17616179534764</v>
      </c>
      <c r="C894" s="6">
        <f t="shared" si="54"/>
        <v>167.6261542879889</v>
      </c>
      <c r="D894" s="6">
        <f t="shared" si="55"/>
        <v>438.55000750735871</v>
      </c>
      <c r="E894" s="6">
        <f t="shared" si="56"/>
        <v>219563.59606551231</v>
      </c>
    </row>
    <row r="895" spans="1:5" x14ac:dyDescent="0.25">
      <c r="A895">
        <f>IF(ROWS($A$18:A895)-1&lt;=total_number_payments,ROWS($A$18:A895)-1,NA())</f>
        <v>877</v>
      </c>
      <c r="B895" s="6">
        <f t="shared" si="53"/>
        <v>606.17616179534764</v>
      </c>
      <c r="C895" s="6">
        <f t="shared" si="54"/>
        <v>167.2920100419731</v>
      </c>
      <c r="D895" s="6">
        <f t="shared" si="55"/>
        <v>438.88415175337457</v>
      </c>
      <c r="E895" s="6">
        <f t="shared" si="56"/>
        <v>219124.71191375892</v>
      </c>
    </row>
    <row r="896" spans="1:5" x14ac:dyDescent="0.25">
      <c r="A896">
        <f>IF(ROWS($A$18:A896)-1&lt;=total_number_payments,ROWS($A$18:A896)-1,NA())</f>
        <v>878</v>
      </c>
      <c r="B896" s="6">
        <f t="shared" si="53"/>
        <v>606.17616179534764</v>
      </c>
      <c r="C896" s="6">
        <f t="shared" si="54"/>
        <v>166.95761120155476</v>
      </c>
      <c r="D896" s="6">
        <f t="shared" si="55"/>
        <v>439.21855059379288</v>
      </c>
      <c r="E896" s="6">
        <f t="shared" si="56"/>
        <v>218685.49336316512</v>
      </c>
    </row>
    <row r="897" spans="1:5" x14ac:dyDescent="0.25">
      <c r="A897">
        <f>IF(ROWS($A$18:A897)-1&lt;=total_number_payments,ROWS($A$18:A897)-1,NA())</f>
        <v>879</v>
      </c>
      <c r="B897" s="6">
        <f t="shared" si="53"/>
        <v>606.17616179534764</v>
      </c>
      <c r="C897" s="6">
        <f t="shared" si="54"/>
        <v>166.62295757275083</v>
      </c>
      <c r="D897" s="6">
        <f t="shared" si="55"/>
        <v>439.55320422259683</v>
      </c>
      <c r="E897" s="6">
        <f t="shared" si="56"/>
        <v>218245.94015894254</v>
      </c>
    </row>
    <row r="898" spans="1:5" x14ac:dyDescent="0.25">
      <c r="A898">
        <f>IF(ROWS($A$18:A898)-1&lt;=total_number_payments,ROWS($A$18:A898)-1,NA())</f>
        <v>880</v>
      </c>
      <c r="B898" s="6">
        <f t="shared" si="53"/>
        <v>606.17616179534764</v>
      </c>
      <c r="C898" s="6">
        <f t="shared" si="54"/>
        <v>166.28804896143058</v>
      </c>
      <c r="D898" s="6">
        <f t="shared" si="55"/>
        <v>439.88811283391703</v>
      </c>
      <c r="E898" s="6">
        <f t="shared" si="56"/>
        <v>217806.05204610861</v>
      </c>
    </row>
    <row r="899" spans="1:5" x14ac:dyDescent="0.25">
      <c r="A899">
        <f>IF(ROWS($A$18:A899)-1&lt;=total_number_payments,ROWS($A$18:A899)-1,NA())</f>
        <v>881</v>
      </c>
      <c r="B899" s="6">
        <f t="shared" si="53"/>
        <v>606.17616179534764</v>
      </c>
      <c r="C899" s="6">
        <f t="shared" si="54"/>
        <v>165.95288517331517</v>
      </c>
      <c r="D899" s="6">
        <f t="shared" si="55"/>
        <v>440.22327662203247</v>
      </c>
      <c r="E899" s="6">
        <f t="shared" si="56"/>
        <v>217365.82876948657</v>
      </c>
    </row>
    <row r="900" spans="1:5" x14ac:dyDescent="0.25">
      <c r="A900">
        <f>IF(ROWS($A$18:A900)-1&lt;=total_number_payments,ROWS($A$18:A900)-1,NA())</f>
        <v>882</v>
      </c>
      <c r="B900" s="6">
        <f t="shared" si="53"/>
        <v>606.17616179534764</v>
      </c>
      <c r="C900" s="6">
        <f t="shared" si="54"/>
        <v>165.61746601397789</v>
      </c>
      <c r="D900" s="6">
        <f t="shared" si="55"/>
        <v>440.55869578136975</v>
      </c>
      <c r="E900" s="6">
        <f t="shared" si="56"/>
        <v>216925.27007370521</v>
      </c>
    </row>
    <row r="901" spans="1:5" x14ac:dyDescent="0.25">
      <c r="A901">
        <f>IF(ROWS($A$18:A901)-1&lt;=total_number_payments,ROWS($A$18:A901)-1,NA())</f>
        <v>883</v>
      </c>
      <c r="B901" s="6">
        <f t="shared" si="53"/>
        <v>606.17616179534764</v>
      </c>
      <c r="C901" s="6">
        <f t="shared" si="54"/>
        <v>165.28179128884383</v>
      </c>
      <c r="D901" s="6">
        <f t="shared" si="55"/>
        <v>440.89437050650383</v>
      </c>
      <c r="E901" s="6">
        <f t="shared" si="56"/>
        <v>216484.37570319869</v>
      </c>
    </row>
    <row r="902" spans="1:5" x14ac:dyDescent="0.25">
      <c r="A902">
        <f>IF(ROWS($A$18:A902)-1&lt;=total_number_payments,ROWS($A$18:A902)-1,NA())</f>
        <v>884</v>
      </c>
      <c r="B902" s="6">
        <f t="shared" si="53"/>
        <v>606.17616179534764</v>
      </c>
      <c r="C902" s="6">
        <f t="shared" si="54"/>
        <v>164.94586080318985</v>
      </c>
      <c r="D902" s="6">
        <f t="shared" si="55"/>
        <v>441.23030099215782</v>
      </c>
      <c r="E902" s="6">
        <f t="shared" si="56"/>
        <v>216043.14540220654</v>
      </c>
    </row>
    <row r="903" spans="1:5" x14ac:dyDescent="0.25">
      <c r="A903">
        <f>IF(ROWS($A$18:A903)-1&lt;=total_number_payments,ROWS($A$18:A903)-1,NA())</f>
        <v>885</v>
      </c>
      <c r="B903" s="6">
        <f t="shared" si="53"/>
        <v>606.17616179534764</v>
      </c>
      <c r="C903" s="6">
        <f t="shared" si="54"/>
        <v>164.6096743621444</v>
      </c>
      <c r="D903" s="6">
        <f t="shared" si="55"/>
        <v>441.56648743320324</v>
      </c>
      <c r="E903" s="6">
        <f t="shared" si="56"/>
        <v>215601.57891477333</v>
      </c>
    </row>
    <row r="904" spans="1:5" x14ac:dyDescent="0.25">
      <c r="A904">
        <f>IF(ROWS($A$18:A904)-1&lt;=total_number_payments,ROWS($A$18:A904)-1,NA())</f>
        <v>886</v>
      </c>
      <c r="B904" s="6">
        <f t="shared" si="53"/>
        <v>606.17616179534764</v>
      </c>
      <c r="C904" s="6">
        <f t="shared" si="54"/>
        <v>164.27323177068752</v>
      </c>
      <c r="D904" s="6">
        <f t="shared" si="55"/>
        <v>441.90293002466012</v>
      </c>
      <c r="E904" s="6">
        <f t="shared" si="56"/>
        <v>215159.67598474867</v>
      </c>
    </row>
    <row r="905" spans="1:5" x14ac:dyDescent="0.25">
      <c r="A905">
        <f>IF(ROWS($A$18:A905)-1&lt;=total_number_payments,ROWS($A$18:A905)-1,NA())</f>
        <v>887</v>
      </c>
      <c r="B905" s="6">
        <f t="shared" si="53"/>
        <v>606.17616179534764</v>
      </c>
      <c r="C905" s="6">
        <f t="shared" si="54"/>
        <v>163.93653283365057</v>
      </c>
      <c r="D905" s="6">
        <f t="shared" si="55"/>
        <v>442.23962896169706</v>
      </c>
      <c r="E905" s="6">
        <f t="shared" si="56"/>
        <v>214717.43635578698</v>
      </c>
    </row>
    <row r="906" spans="1:5" x14ac:dyDescent="0.25">
      <c r="A906">
        <f>IF(ROWS($A$18:A906)-1&lt;=total_number_payments,ROWS($A$18:A906)-1,NA())</f>
        <v>888</v>
      </c>
      <c r="B906" s="6">
        <f t="shared" si="53"/>
        <v>606.17616179534764</v>
      </c>
      <c r="C906" s="6">
        <f t="shared" si="54"/>
        <v>163.59957735571635</v>
      </c>
      <c r="D906" s="6">
        <f t="shared" si="55"/>
        <v>442.57658443963129</v>
      </c>
      <c r="E906" s="6">
        <f t="shared" si="56"/>
        <v>214274.85977134734</v>
      </c>
    </row>
    <row r="907" spans="1:5" x14ac:dyDescent="0.25">
      <c r="A907">
        <f>IF(ROWS($A$18:A907)-1&lt;=total_number_payments,ROWS($A$18:A907)-1,NA())</f>
        <v>889</v>
      </c>
      <c r="B907" s="6">
        <f t="shared" si="53"/>
        <v>606.17616179534764</v>
      </c>
      <c r="C907" s="6">
        <f t="shared" si="54"/>
        <v>163.26236514141863</v>
      </c>
      <c r="D907" s="6">
        <f t="shared" si="55"/>
        <v>442.91379665392901</v>
      </c>
      <c r="E907" s="6">
        <f t="shared" si="56"/>
        <v>213831.9459746934</v>
      </c>
    </row>
    <row r="908" spans="1:5" x14ac:dyDescent="0.25">
      <c r="A908">
        <f>IF(ROWS($A$18:A908)-1&lt;=total_number_payments,ROWS($A$18:A908)-1,NA())</f>
        <v>890</v>
      </c>
      <c r="B908" s="6">
        <f t="shared" si="53"/>
        <v>606.17616179534764</v>
      </c>
      <c r="C908" s="6">
        <f t="shared" si="54"/>
        <v>162.92489599514244</v>
      </c>
      <c r="D908" s="6">
        <f t="shared" si="55"/>
        <v>443.2512658002052</v>
      </c>
      <c r="E908" s="6">
        <f t="shared" si="56"/>
        <v>213388.69470889319</v>
      </c>
    </row>
    <row r="909" spans="1:5" x14ac:dyDescent="0.25">
      <c r="A909">
        <f>IF(ROWS($A$18:A909)-1&lt;=total_number_payments,ROWS($A$18:A909)-1,NA())</f>
        <v>891</v>
      </c>
      <c r="B909" s="6">
        <f t="shared" si="53"/>
        <v>606.17616179534764</v>
      </c>
      <c r="C909" s="6">
        <f t="shared" si="54"/>
        <v>162.58716972112367</v>
      </c>
      <c r="D909" s="6">
        <f t="shared" si="55"/>
        <v>443.58899207422394</v>
      </c>
      <c r="E909" s="6">
        <f t="shared" si="56"/>
        <v>212945.10571681897</v>
      </c>
    </row>
    <row r="910" spans="1:5" x14ac:dyDescent="0.25">
      <c r="A910">
        <f>IF(ROWS($A$18:A910)-1&lt;=total_number_payments,ROWS($A$18:A910)-1,NA())</f>
        <v>892</v>
      </c>
      <c r="B910" s="6">
        <f t="shared" si="53"/>
        <v>606.17616179534764</v>
      </c>
      <c r="C910" s="6">
        <f t="shared" si="54"/>
        <v>162.24918612344911</v>
      </c>
      <c r="D910" s="6">
        <f t="shared" si="55"/>
        <v>443.9269756718985</v>
      </c>
      <c r="E910" s="6">
        <f t="shared" si="56"/>
        <v>212501.17874114707</v>
      </c>
    </row>
    <row r="911" spans="1:5" x14ac:dyDescent="0.25">
      <c r="A911">
        <f>IF(ROWS($A$18:A911)-1&lt;=total_number_payments,ROWS($A$18:A911)-1,NA())</f>
        <v>893</v>
      </c>
      <c r="B911" s="6">
        <f t="shared" si="53"/>
        <v>606.17616179534764</v>
      </c>
      <c r="C911" s="6">
        <f t="shared" si="54"/>
        <v>161.91094500605618</v>
      </c>
      <c r="D911" s="6">
        <f t="shared" si="55"/>
        <v>444.26521678929146</v>
      </c>
      <c r="E911" s="6">
        <f t="shared" si="56"/>
        <v>212056.91352435778</v>
      </c>
    </row>
    <row r="912" spans="1:5" x14ac:dyDescent="0.25">
      <c r="A912">
        <f>IF(ROWS($A$18:A912)-1&lt;=total_number_payments,ROWS($A$18:A912)-1,NA())</f>
        <v>894</v>
      </c>
      <c r="B912" s="6">
        <f t="shared" si="53"/>
        <v>606.17616179534764</v>
      </c>
      <c r="C912" s="6">
        <f t="shared" si="54"/>
        <v>161.57244617273301</v>
      </c>
      <c r="D912" s="6">
        <f t="shared" si="55"/>
        <v>444.60371562261463</v>
      </c>
      <c r="E912" s="6">
        <f t="shared" si="56"/>
        <v>211612.30980873515</v>
      </c>
    </row>
    <row r="913" spans="1:5" x14ac:dyDescent="0.25">
      <c r="A913">
        <f>IF(ROWS($A$18:A913)-1&lt;=total_number_payments,ROWS($A$18:A913)-1,NA())</f>
        <v>895</v>
      </c>
      <c r="B913" s="6">
        <f t="shared" si="53"/>
        <v>606.17616179534764</v>
      </c>
      <c r="C913" s="6">
        <f t="shared" si="54"/>
        <v>161.23368942711821</v>
      </c>
      <c r="D913" s="6">
        <f t="shared" si="55"/>
        <v>444.94247236822946</v>
      </c>
      <c r="E913" s="6">
        <f t="shared" si="56"/>
        <v>211167.36733636694</v>
      </c>
    </row>
    <row r="914" spans="1:5" x14ac:dyDescent="0.25">
      <c r="A914">
        <f>IF(ROWS($A$18:A914)-1&lt;=total_number_payments,ROWS($A$18:A914)-1,NA())</f>
        <v>896</v>
      </c>
      <c r="B914" s="6">
        <f t="shared" ref="B914:B977" si="57">IF(A914&lt;=total_number_payments,PMT,NA())</f>
        <v>606.17616179534764</v>
      </c>
      <c r="C914" s="6">
        <f t="shared" si="54"/>
        <v>160.89467457270075</v>
      </c>
      <c r="D914" s="6">
        <f t="shared" si="55"/>
        <v>445.28148722264689</v>
      </c>
      <c r="E914" s="6">
        <f t="shared" si="56"/>
        <v>210722.08584914429</v>
      </c>
    </row>
    <row r="915" spans="1:5" x14ac:dyDescent="0.25">
      <c r="A915">
        <f>IF(ROWS($A$18:A915)-1&lt;=total_number_payments,ROWS($A$18:A915)-1,NA())</f>
        <v>897</v>
      </c>
      <c r="B915" s="6">
        <f t="shared" si="57"/>
        <v>606.17616179534764</v>
      </c>
      <c r="C915" s="6">
        <f t="shared" si="54"/>
        <v>160.55540141281986</v>
      </c>
      <c r="D915" s="6">
        <f t="shared" si="55"/>
        <v>445.62076038252781</v>
      </c>
      <c r="E915" s="6">
        <f t="shared" si="56"/>
        <v>210276.46508876176</v>
      </c>
    </row>
    <row r="916" spans="1:5" x14ac:dyDescent="0.25">
      <c r="A916">
        <f>IF(ROWS($A$18:A916)-1&lt;=total_number_payments,ROWS($A$18:A916)-1,NA())</f>
        <v>898</v>
      </c>
      <c r="B916" s="6">
        <f t="shared" si="57"/>
        <v>606.17616179534764</v>
      </c>
      <c r="C916" s="6">
        <f t="shared" ref="C916:C979" si="58">IF(E915&gt;0.001,E915*epr,NA())</f>
        <v>160.21586975066498</v>
      </c>
      <c r="D916" s="6">
        <f t="shared" ref="D916:D979" si="59">B916-C916</f>
        <v>445.96029204468266</v>
      </c>
      <c r="E916" s="6">
        <f t="shared" ref="E916:E979" si="60">E915-D916</f>
        <v>209830.50479671708</v>
      </c>
    </row>
    <row r="917" spans="1:5" x14ac:dyDescent="0.25">
      <c r="A917">
        <f>IF(ROWS($A$18:A917)-1&lt;=total_number_payments,ROWS($A$18:A917)-1,NA())</f>
        <v>899</v>
      </c>
      <c r="B917" s="6">
        <f t="shared" si="57"/>
        <v>606.17616179534764</v>
      </c>
      <c r="C917" s="6">
        <f t="shared" si="58"/>
        <v>159.87607938927556</v>
      </c>
      <c r="D917" s="6">
        <f t="shared" si="59"/>
        <v>446.30008240607208</v>
      </c>
      <c r="E917" s="6">
        <f t="shared" si="60"/>
        <v>209384.20471431102</v>
      </c>
    </row>
    <row r="918" spans="1:5" x14ac:dyDescent="0.25">
      <c r="A918">
        <f>IF(ROWS($A$18:A918)-1&lt;=total_number_payments,ROWS($A$18:A918)-1,NA())</f>
        <v>900</v>
      </c>
      <c r="B918" s="6">
        <f t="shared" si="57"/>
        <v>606.17616179534764</v>
      </c>
      <c r="C918" s="6">
        <f t="shared" si="58"/>
        <v>159.53603013154103</v>
      </c>
      <c r="D918" s="6">
        <f t="shared" si="59"/>
        <v>446.64013166380664</v>
      </c>
      <c r="E918" s="6">
        <f t="shared" si="60"/>
        <v>208937.56458264723</v>
      </c>
    </row>
    <row r="919" spans="1:5" x14ac:dyDescent="0.25">
      <c r="A919">
        <f>IF(ROWS($A$18:A919)-1&lt;=total_number_payments,ROWS($A$18:A919)-1,NA())</f>
        <v>901</v>
      </c>
      <c r="B919" s="6">
        <f t="shared" si="57"/>
        <v>606.17616179534764</v>
      </c>
      <c r="C919" s="6">
        <f t="shared" si="58"/>
        <v>159.1957217802005</v>
      </c>
      <c r="D919" s="6">
        <f t="shared" si="59"/>
        <v>446.98044001514711</v>
      </c>
      <c r="E919" s="6">
        <f t="shared" si="60"/>
        <v>208490.58414263208</v>
      </c>
    </row>
    <row r="920" spans="1:5" x14ac:dyDescent="0.25">
      <c r="A920">
        <f>IF(ROWS($A$18:A920)-1&lt;=total_number_payments,ROWS($A$18:A920)-1,NA())</f>
        <v>902</v>
      </c>
      <c r="B920" s="6">
        <f t="shared" si="57"/>
        <v>606.17616179534764</v>
      </c>
      <c r="C920" s="6">
        <f t="shared" si="58"/>
        <v>158.85515413784296</v>
      </c>
      <c r="D920" s="6">
        <f t="shared" si="59"/>
        <v>447.32100765750465</v>
      </c>
      <c r="E920" s="6">
        <f t="shared" si="60"/>
        <v>208043.26313497458</v>
      </c>
    </row>
    <row r="921" spans="1:5" x14ac:dyDescent="0.25">
      <c r="A921">
        <f>IF(ROWS($A$18:A921)-1&lt;=total_number_payments,ROWS($A$18:A921)-1,NA())</f>
        <v>903</v>
      </c>
      <c r="B921" s="6">
        <f t="shared" si="57"/>
        <v>606.17616179534764</v>
      </c>
      <c r="C921" s="6">
        <f t="shared" si="58"/>
        <v>158.51432700690683</v>
      </c>
      <c r="D921" s="6">
        <f t="shared" si="59"/>
        <v>447.66183478844084</v>
      </c>
      <c r="E921" s="6">
        <f t="shared" si="60"/>
        <v>207595.60130018613</v>
      </c>
    </row>
    <row r="922" spans="1:5" x14ac:dyDescent="0.25">
      <c r="A922">
        <f>IF(ROWS($A$18:A922)-1&lt;=total_number_payments,ROWS($A$18:A922)-1,NA())</f>
        <v>904</v>
      </c>
      <c r="B922" s="6">
        <f t="shared" si="57"/>
        <v>606.17616179534764</v>
      </c>
      <c r="C922" s="6">
        <f t="shared" si="58"/>
        <v>158.17324018968012</v>
      </c>
      <c r="D922" s="6">
        <f t="shared" si="59"/>
        <v>448.00292160566755</v>
      </c>
      <c r="E922" s="6">
        <f t="shared" si="60"/>
        <v>207147.59837858047</v>
      </c>
    </row>
    <row r="923" spans="1:5" x14ac:dyDescent="0.25">
      <c r="A923">
        <f>IF(ROWS($A$18:A923)-1&lt;=total_number_payments,ROWS($A$18:A923)-1,NA())</f>
        <v>905</v>
      </c>
      <c r="B923" s="6">
        <f t="shared" si="57"/>
        <v>606.17616179534764</v>
      </c>
      <c r="C923" s="6">
        <f t="shared" si="58"/>
        <v>157.83189348830015</v>
      </c>
      <c r="D923" s="6">
        <f t="shared" si="59"/>
        <v>448.34426830704751</v>
      </c>
      <c r="E923" s="6">
        <f t="shared" si="60"/>
        <v>206699.25411027341</v>
      </c>
    </row>
    <row r="924" spans="1:5" x14ac:dyDescent="0.25">
      <c r="A924">
        <f>IF(ROWS($A$18:A924)-1&lt;=total_number_payments,ROWS($A$18:A924)-1,NA())</f>
        <v>906</v>
      </c>
      <c r="B924" s="6">
        <f t="shared" si="57"/>
        <v>606.17616179534764</v>
      </c>
      <c r="C924" s="6">
        <f t="shared" si="58"/>
        <v>157.49028670475346</v>
      </c>
      <c r="D924" s="6">
        <f t="shared" si="59"/>
        <v>448.68587509059421</v>
      </c>
      <c r="E924" s="6">
        <f t="shared" si="60"/>
        <v>206250.56823518281</v>
      </c>
    </row>
    <row r="925" spans="1:5" x14ac:dyDescent="0.25">
      <c r="A925">
        <f>IF(ROWS($A$18:A925)-1&lt;=total_number_payments,ROWS($A$18:A925)-1,NA())</f>
        <v>907</v>
      </c>
      <c r="B925" s="6">
        <f t="shared" si="57"/>
        <v>606.17616179534764</v>
      </c>
      <c r="C925" s="6">
        <f t="shared" si="58"/>
        <v>157.14841964087574</v>
      </c>
      <c r="D925" s="6">
        <f t="shared" si="59"/>
        <v>449.02774215447187</v>
      </c>
      <c r="E925" s="6">
        <f t="shared" si="60"/>
        <v>205801.54049302835</v>
      </c>
    </row>
    <row r="926" spans="1:5" x14ac:dyDescent="0.25">
      <c r="A926">
        <f>IF(ROWS($A$18:A926)-1&lt;=total_number_payments,ROWS($A$18:A926)-1,NA())</f>
        <v>908</v>
      </c>
      <c r="B926" s="6">
        <f t="shared" si="57"/>
        <v>606.17616179534764</v>
      </c>
      <c r="C926" s="6">
        <f t="shared" si="58"/>
        <v>156.80629209835172</v>
      </c>
      <c r="D926" s="6">
        <f t="shared" si="59"/>
        <v>449.36986969699592</v>
      </c>
      <c r="E926" s="6">
        <f t="shared" si="60"/>
        <v>205352.17062333136</v>
      </c>
    </row>
    <row r="927" spans="1:5" x14ac:dyDescent="0.25">
      <c r="A927">
        <f>IF(ROWS($A$18:A927)-1&lt;=total_number_payments,ROWS($A$18:A927)-1,NA())</f>
        <v>909</v>
      </c>
      <c r="B927" s="6">
        <f t="shared" si="57"/>
        <v>606.17616179534764</v>
      </c>
      <c r="C927" s="6">
        <f t="shared" si="58"/>
        <v>156.463903878715</v>
      </c>
      <c r="D927" s="6">
        <f t="shared" si="59"/>
        <v>449.71225791663267</v>
      </c>
      <c r="E927" s="6">
        <f t="shared" si="60"/>
        <v>204902.45836541473</v>
      </c>
    </row>
    <row r="928" spans="1:5" x14ac:dyDescent="0.25">
      <c r="A928">
        <f>IF(ROWS($A$18:A928)-1&lt;=total_number_payments,ROWS($A$18:A928)-1,NA())</f>
        <v>910</v>
      </c>
      <c r="B928" s="6">
        <f t="shared" si="57"/>
        <v>606.17616179534764</v>
      </c>
      <c r="C928" s="6">
        <f t="shared" si="58"/>
        <v>156.12125478334792</v>
      </c>
      <c r="D928" s="6">
        <f t="shared" si="59"/>
        <v>450.05490701199972</v>
      </c>
      <c r="E928" s="6">
        <f t="shared" si="60"/>
        <v>204452.40345840272</v>
      </c>
    </row>
    <row r="929" spans="1:5" x14ac:dyDescent="0.25">
      <c r="A929">
        <f>IF(ROWS($A$18:A929)-1&lt;=total_number_payments,ROWS($A$18:A929)-1,NA())</f>
        <v>911</v>
      </c>
      <c r="B929" s="6">
        <f t="shared" si="57"/>
        <v>606.17616179534764</v>
      </c>
      <c r="C929" s="6">
        <f t="shared" si="58"/>
        <v>155.77834461348158</v>
      </c>
      <c r="D929" s="6">
        <f t="shared" si="59"/>
        <v>450.39781718186606</v>
      </c>
      <c r="E929" s="6">
        <f t="shared" si="60"/>
        <v>204002.00564122087</v>
      </c>
    </row>
    <row r="930" spans="1:5" x14ac:dyDescent="0.25">
      <c r="A930">
        <f>IF(ROWS($A$18:A930)-1&lt;=total_number_payments,ROWS($A$18:A930)-1,NA())</f>
        <v>912</v>
      </c>
      <c r="B930" s="6">
        <f t="shared" si="57"/>
        <v>606.17616179534764</v>
      </c>
      <c r="C930" s="6">
        <f t="shared" si="58"/>
        <v>155.43517317019555</v>
      </c>
      <c r="D930" s="6">
        <f t="shared" si="59"/>
        <v>450.74098862515211</v>
      </c>
      <c r="E930" s="6">
        <f t="shared" si="60"/>
        <v>203551.26465259571</v>
      </c>
    </row>
    <row r="931" spans="1:5" x14ac:dyDescent="0.25">
      <c r="A931">
        <f>IF(ROWS($A$18:A931)-1&lt;=total_number_payments,ROWS($A$18:A931)-1,NA())</f>
        <v>913</v>
      </c>
      <c r="B931" s="6">
        <f t="shared" si="57"/>
        <v>606.17616179534764</v>
      </c>
      <c r="C931" s="6">
        <f t="shared" si="58"/>
        <v>155.09174025441789</v>
      </c>
      <c r="D931" s="6">
        <f t="shared" si="59"/>
        <v>451.08442154092972</v>
      </c>
      <c r="E931" s="6">
        <f t="shared" si="60"/>
        <v>203100.18023105478</v>
      </c>
    </row>
    <row r="932" spans="1:5" x14ac:dyDescent="0.25">
      <c r="A932">
        <f>IF(ROWS($A$18:A932)-1&lt;=total_number_payments,ROWS($A$18:A932)-1,NA())</f>
        <v>914</v>
      </c>
      <c r="B932" s="6">
        <f t="shared" si="57"/>
        <v>606.17616179534764</v>
      </c>
      <c r="C932" s="6">
        <f t="shared" si="58"/>
        <v>154.74804566692495</v>
      </c>
      <c r="D932" s="6">
        <f t="shared" si="59"/>
        <v>451.42811612842269</v>
      </c>
      <c r="E932" s="6">
        <f t="shared" si="60"/>
        <v>202648.75211492635</v>
      </c>
    </row>
    <row r="933" spans="1:5" x14ac:dyDescent="0.25">
      <c r="A933">
        <f>IF(ROWS($A$18:A933)-1&lt;=total_number_payments,ROWS($A$18:A933)-1,NA())</f>
        <v>915</v>
      </c>
      <c r="B933" s="6">
        <f t="shared" si="57"/>
        <v>606.17616179534764</v>
      </c>
      <c r="C933" s="6">
        <f t="shared" si="58"/>
        <v>154.4040892083413</v>
      </c>
      <c r="D933" s="6">
        <f t="shared" si="59"/>
        <v>451.77207258700633</v>
      </c>
      <c r="E933" s="6">
        <f t="shared" si="60"/>
        <v>202196.98004233933</v>
      </c>
    </row>
    <row r="934" spans="1:5" x14ac:dyDescent="0.25">
      <c r="A934">
        <f>IF(ROWS($A$18:A934)-1&lt;=total_number_payments,ROWS($A$18:A934)-1,NA())</f>
        <v>916</v>
      </c>
      <c r="B934" s="6">
        <f t="shared" si="57"/>
        <v>606.17616179534764</v>
      </c>
      <c r="C934" s="6">
        <f t="shared" si="58"/>
        <v>154.05987067913958</v>
      </c>
      <c r="D934" s="6">
        <f t="shared" si="59"/>
        <v>452.11629111620806</v>
      </c>
      <c r="E934" s="6">
        <f t="shared" si="60"/>
        <v>201744.86375122314</v>
      </c>
    </row>
    <row r="935" spans="1:5" x14ac:dyDescent="0.25">
      <c r="A935">
        <f>IF(ROWS($A$18:A935)-1&lt;=total_number_payments,ROWS($A$18:A935)-1,NA())</f>
        <v>917</v>
      </c>
      <c r="B935" s="6">
        <f t="shared" si="57"/>
        <v>606.17616179534764</v>
      </c>
      <c r="C935" s="6">
        <f t="shared" si="58"/>
        <v>153.71538987964047</v>
      </c>
      <c r="D935" s="6">
        <f t="shared" si="59"/>
        <v>452.46077191570714</v>
      </c>
      <c r="E935" s="6">
        <f t="shared" si="60"/>
        <v>201292.40297930743</v>
      </c>
    </row>
    <row r="936" spans="1:5" x14ac:dyDescent="0.25">
      <c r="A936">
        <f>IF(ROWS($A$18:A936)-1&lt;=total_number_payments,ROWS($A$18:A936)-1,NA())</f>
        <v>918</v>
      </c>
      <c r="B936" s="6">
        <f t="shared" si="57"/>
        <v>606.17616179534764</v>
      </c>
      <c r="C936" s="6">
        <f t="shared" si="58"/>
        <v>153.37064661001239</v>
      </c>
      <c r="D936" s="6">
        <f t="shared" si="59"/>
        <v>452.80551518533525</v>
      </c>
      <c r="E936" s="6">
        <f t="shared" si="60"/>
        <v>200839.59746412208</v>
      </c>
    </row>
    <row r="937" spans="1:5" x14ac:dyDescent="0.25">
      <c r="A937">
        <f>IF(ROWS($A$18:A937)-1&lt;=total_number_payments,ROWS($A$18:A937)-1,NA())</f>
        <v>919</v>
      </c>
      <c r="B937" s="6">
        <f t="shared" si="57"/>
        <v>606.17616179534764</v>
      </c>
      <c r="C937" s="6">
        <f t="shared" si="58"/>
        <v>153.0256406702716</v>
      </c>
      <c r="D937" s="6">
        <f t="shared" si="59"/>
        <v>453.15052112507601</v>
      </c>
      <c r="E937" s="6">
        <f t="shared" si="60"/>
        <v>200386.44694299702</v>
      </c>
    </row>
    <row r="938" spans="1:5" x14ac:dyDescent="0.25">
      <c r="A938">
        <f>IF(ROWS($A$18:A938)-1&lt;=total_number_payments,ROWS($A$18:A938)-1,NA())</f>
        <v>920</v>
      </c>
      <c r="B938" s="6">
        <f t="shared" si="57"/>
        <v>606.17616179534764</v>
      </c>
      <c r="C938" s="6">
        <f t="shared" si="58"/>
        <v>152.68037186028201</v>
      </c>
      <c r="D938" s="6">
        <f t="shared" si="59"/>
        <v>453.49578993506566</v>
      </c>
      <c r="E938" s="6">
        <f t="shared" si="60"/>
        <v>199932.95115306196</v>
      </c>
    </row>
    <row r="939" spans="1:5" x14ac:dyDescent="0.25">
      <c r="A939">
        <f>IF(ROWS($A$18:A939)-1&lt;=total_number_payments,ROWS($A$18:A939)-1,NA())</f>
        <v>921</v>
      </c>
      <c r="B939" s="6">
        <f t="shared" si="57"/>
        <v>606.17616179534764</v>
      </c>
      <c r="C939" s="6">
        <f t="shared" si="58"/>
        <v>152.33483997975489</v>
      </c>
      <c r="D939" s="6">
        <f t="shared" si="59"/>
        <v>453.84132181559278</v>
      </c>
      <c r="E939" s="6">
        <f t="shared" si="60"/>
        <v>199479.10983124637</v>
      </c>
    </row>
    <row r="940" spans="1:5" x14ac:dyDescent="0.25">
      <c r="A940">
        <f>IF(ROWS($A$18:A940)-1&lt;=total_number_payments,ROWS($A$18:A940)-1,NA())</f>
        <v>922</v>
      </c>
      <c r="B940" s="6">
        <f t="shared" si="57"/>
        <v>606.17616179534764</v>
      </c>
      <c r="C940" s="6">
        <f t="shared" si="58"/>
        <v>151.98904482824909</v>
      </c>
      <c r="D940" s="6">
        <f t="shared" si="59"/>
        <v>454.18711696709852</v>
      </c>
      <c r="E940" s="6">
        <f t="shared" si="60"/>
        <v>199024.92271427927</v>
      </c>
    </row>
    <row r="941" spans="1:5" x14ac:dyDescent="0.25">
      <c r="A941">
        <f>IF(ROWS($A$18:A941)-1&lt;=total_number_payments,ROWS($A$18:A941)-1,NA())</f>
        <v>923</v>
      </c>
      <c r="B941" s="6">
        <f t="shared" si="57"/>
        <v>606.17616179534764</v>
      </c>
      <c r="C941" s="6">
        <f t="shared" si="58"/>
        <v>151.64298620517059</v>
      </c>
      <c r="D941" s="6">
        <f t="shared" si="59"/>
        <v>454.53317559017705</v>
      </c>
      <c r="E941" s="6">
        <f t="shared" si="60"/>
        <v>198570.38953868908</v>
      </c>
    </row>
    <row r="942" spans="1:5" x14ac:dyDescent="0.25">
      <c r="A942">
        <f>IF(ROWS($A$18:A942)-1&lt;=total_number_payments,ROWS($A$18:A942)-1,NA())</f>
        <v>924</v>
      </c>
      <c r="B942" s="6">
        <f t="shared" si="57"/>
        <v>606.17616179534764</v>
      </c>
      <c r="C942" s="6">
        <f t="shared" si="58"/>
        <v>151.2966639097726</v>
      </c>
      <c r="D942" s="6">
        <f t="shared" si="59"/>
        <v>454.87949788557501</v>
      </c>
      <c r="E942" s="6">
        <f t="shared" si="60"/>
        <v>198115.51004080349</v>
      </c>
    </row>
    <row r="943" spans="1:5" x14ac:dyDescent="0.25">
      <c r="A943">
        <f>IF(ROWS($A$18:A943)-1&lt;=total_number_payments,ROWS($A$18:A943)-1,NA())</f>
        <v>925</v>
      </c>
      <c r="B943" s="6">
        <f t="shared" si="57"/>
        <v>606.17616179534764</v>
      </c>
      <c r="C943" s="6">
        <f t="shared" si="58"/>
        <v>150.95007774115538</v>
      </c>
      <c r="D943" s="6">
        <f t="shared" si="59"/>
        <v>455.22608405419226</v>
      </c>
      <c r="E943" s="6">
        <f t="shared" si="60"/>
        <v>197660.28395674931</v>
      </c>
    </row>
    <row r="944" spans="1:5" x14ac:dyDescent="0.25">
      <c r="A944">
        <f>IF(ROWS($A$18:A944)-1&lt;=total_number_payments,ROWS($A$18:A944)-1,NA())</f>
        <v>926</v>
      </c>
      <c r="B944" s="6">
        <f t="shared" si="57"/>
        <v>606.17616179534764</v>
      </c>
      <c r="C944" s="6">
        <f t="shared" si="58"/>
        <v>150.60322749826614</v>
      </c>
      <c r="D944" s="6">
        <f t="shared" si="59"/>
        <v>455.57293429708147</v>
      </c>
      <c r="E944" s="6">
        <f t="shared" si="60"/>
        <v>197204.71102245222</v>
      </c>
    </row>
    <row r="945" spans="1:5" x14ac:dyDescent="0.25">
      <c r="A945">
        <f>IF(ROWS($A$18:A945)-1&lt;=total_number_payments,ROWS($A$18:A945)-1,NA())</f>
        <v>927</v>
      </c>
      <c r="B945" s="6">
        <f t="shared" si="57"/>
        <v>606.17616179534764</v>
      </c>
      <c r="C945" s="6">
        <f t="shared" si="58"/>
        <v>150.2561129798988</v>
      </c>
      <c r="D945" s="6">
        <f t="shared" si="59"/>
        <v>455.92004881544881</v>
      </c>
      <c r="E945" s="6">
        <f t="shared" si="60"/>
        <v>196748.79097363676</v>
      </c>
    </row>
    <row r="946" spans="1:5" x14ac:dyDescent="0.25">
      <c r="A946">
        <f>IF(ROWS($A$18:A946)-1&lt;=total_number_payments,ROWS($A$18:A946)-1,NA())</f>
        <v>928</v>
      </c>
      <c r="B946" s="6">
        <f t="shared" si="57"/>
        <v>606.17616179534764</v>
      </c>
      <c r="C946" s="6">
        <f t="shared" si="58"/>
        <v>149.90873398469407</v>
      </c>
      <c r="D946" s="6">
        <f t="shared" si="59"/>
        <v>456.26742781065354</v>
      </c>
      <c r="E946" s="6">
        <f t="shared" si="60"/>
        <v>196292.52354582612</v>
      </c>
    </row>
    <row r="947" spans="1:5" x14ac:dyDescent="0.25">
      <c r="A947">
        <f>IF(ROWS($A$18:A947)-1&lt;=total_number_payments,ROWS($A$18:A947)-1,NA())</f>
        <v>929</v>
      </c>
      <c r="B947" s="6">
        <f t="shared" si="57"/>
        <v>606.17616179534764</v>
      </c>
      <c r="C947" s="6">
        <f t="shared" si="58"/>
        <v>149.56109031113925</v>
      </c>
      <c r="D947" s="6">
        <f t="shared" si="59"/>
        <v>456.61507148420839</v>
      </c>
      <c r="E947" s="6">
        <f t="shared" si="60"/>
        <v>195835.90847434191</v>
      </c>
    </row>
    <row r="948" spans="1:5" x14ac:dyDescent="0.25">
      <c r="A948">
        <f>IF(ROWS($A$18:A948)-1&lt;=total_number_payments,ROWS($A$18:A948)-1,NA())</f>
        <v>930</v>
      </c>
      <c r="B948" s="6">
        <f t="shared" si="57"/>
        <v>606.17616179534764</v>
      </c>
      <c r="C948" s="6">
        <f t="shared" si="58"/>
        <v>149.21318175756801</v>
      </c>
      <c r="D948" s="6">
        <f t="shared" si="59"/>
        <v>456.96298003777963</v>
      </c>
      <c r="E948" s="6">
        <f t="shared" si="60"/>
        <v>195378.94549430412</v>
      </c>
    </row>
    <row r="949" spans="1:5" x14ac:dyDescent="0.25">
      <c r="A949">
        <f>IF(ROWS($A$18:A949)-1&lt;=total_number_payments,ROWS($A$18:A949)-1,NA())</f>
        <v>931</v>
      </c>
      <c r="B949" s="6">
        <f t="shared" si="57"/>
        <v>606.17616179534764</v>
      </c>
      <c r="C949" s="6">
        <f t="shared" si="58"/>
        <v>148.86500812216042</v>
      </c>
      <c r="D949" s="6">
        <f t="shared" si="59"/>
        <v>457.31115367318722</v>
      </c>
      <c r="E949" s="6">
        <f t="shared" si="60"/>
        <v>194921.63434063093</v>
      </c>
    </row>
    <row r="950" spans="1:5" x14ac:dyDescent="0.25">
      <c r="A950">
        <f>IF(ROWS($A$18:A950)-1&lt;=total_number_payments,ROWS($A$18:A950)-1,NA())</f>
        <v>932</v>
      </c>
      <c r="B950" s="6">
        <f t="shared" si="57"/>
        <v>606.17616179534764</v>
      </c>
      <c r="C950" s="6">
        <f t="shared" si="58"/>
        <v>148.5165692029428</v>
      </c>
      <c r="D950" s="6">
        <f t="shared" si="59"/>
        <v>457.65959259240481</v>
      </c>
      <c r="E950" s="6">
        <f t="shared" si="60"/>
        <v>194463.97474803851</v>
      </c>
    </row>
    <row r="951" spans="1:5" x14ac:dyDescent="0.25">
      <c r="A951">
        <f>IF(ROWS($A$18:A951)-1&lt;=total_number_payments,ROWS($A$18:A951)-1,NA())</f>
        <v>933</v>
      </c>
      <c r="B951" s="6">
        <f t="shared" si="57"/>
        <v>606.17616179534764</v>
      </c>
      <c r="C951" s="6">
        <f t="shared" si="58"/>
        <v>148.16786479778753</v>
      </c>
      <c r="D951" s="6">
        <f t="shared" si="59"/>
        <v>458.00829699756014</v>
      </c>
      <c r="E951" s="6">
        <f t="shared" si="60"/>
        <v>194005.96645104096</v>
      </c>
    </row>
    <row r="952" spans="1:5" x14ac:dyDescent="0.25">
      <c r="A952">
        <f>IF(ROWS($A$18:A952)-1&lt;=total_number_payments,ROWS($A$18:A952)-1,NA())</f>
        <v>934</v>
      </c>
      <c r="B952" s="6">
        <f t="shared" si="57"/>
        <v>606.17616179534764</v>
      </c>
      <c r="C952" s="6">
        <f t="shared" si="58"/>
        <v>147.81889470441305</v>
      </c>
      <c r="D952" s="6">
        <f t="shared" si="59"/>
        <v>458.35726709093456</v>
      </c>
      <c r="E952" s="6">
        <f t="shared" si="60"/>
        <v>193547.60918395003</v>
      </c>
    </row>
    <row r="953" spans="1:5" x14ac:dyDescent="0.25">
      <c r="A953">
        <f>IF(ROWS($A$18:A953)-1&lt;=total_number_payments,ROWS($A$18:A953)-1,NA())</f>
        <v>935</v>
      </c>
      <c r="B953" s="6">
        <f t="shared" si="57"/>
        <v>606.17616179534764</v>
      </c>
      <c r="C953" s="6">
        <f t="shared" si="58"/>
        <v>147.46965872038356</v>
      </c>
      <c r="D953" s="6">
        <f t="shared" si="59"/>
        <v>458.70650307496408</v>
      </c>
      <c r="E953" s="6">
        <f t="shared" si="60"/>
        <v>193088.90268087506</v>
      </c>
    </row>
    <row r="954" spans="1:5" x14ac:dyDescent="0.25">
      <c r="A954">
        <f>IF(ROWS($A$18:A954)-1&lt;=total_number_payments,ROWS($A$18:A954)-1,NA())</f>
        <v>936</v>
      </c>
      <c r="B954" s="6">
        <f t="shared" si="57"/>
        <v>606.17616179534764</v>
      </c>
      <c r="C954" s="6">
        <f t="shared" si="58"/>
        <v>147.12015664310917</v>
      </c>
      <c r="D954" s="6">
        <f t="shared" si="59"/>
        <v>459.05600515223847</v>
      </c>
      <c r="E954" s="6">
        <f t="shared" si="60"/>
        <v>192629.84667572283</v>
      </c>
    </row>
    <row r="955" spans="1:5" x14ac:dyDescent="0.25">
      <c r="A955">
        <f>IF(ROWS($A$18:A955)-1&lt;=total_number_payments,ROWS($A$18:A955)-1,NA())</f>
        <v>937</v>
      </c>
      <c r="B955" s="6">
        <f t="shared" si="57"/>
        <v>606.17616179534764</v>
      </c>
      <c r="C955" s="6">
        <f t="shared" si="58"/>
        <v>146.77038826984551</v>
      </c>
      <c r="D955" s="6">
        <f t="shared" si="59"/>
        <v>459.40577352550213</v>
      </c>
      <c r="E955" s="6">
        <f t="shared" si="60"/>
        <v>192170.44090219733</v>
      </c>
    </row>
    <row r="956" spans="1:5" x14ac:dyDescent="0.25">
      <c r="A956">
        <f>IF(ROWS($A$18:A956)-1&lt;=total_number_payments,ROWS($A$18:A956)-1,NA())</f>
        <v>938</v>
      </c>
      <c r="B956" s="6">
        <f t="shared" si="57"/>
        <v>606.17616179534764</v>
      </c>
      <c r="C956" s="6">
        <f t="shared" si="58"/>
        <v>146.42035339769376</v>
      </c>
      <c r="D956" s="6">
        <f t="shared" si="59"/>
        <v>459.75580839765388</v>
      </c>
      <c r="E956" s="6">
        <f t="shared" si="60"/>
        <v>191710.68509379966</v>
      </c>
    </row>
    <row r="957" spans="1:5" x14ac:dyDescent="0.25">
      <c r="A957">
        <f>IF(ROWS($A$18:A957)-1&lt;=total_number_payments,ROWS($A$18:A957)-1,NA())</f>
        <v>939</v>
      </c>
      <c r="B957" s="6">
        <f t="shared" si="57"/>
        <v>606.17616179534764</v>
      </c>
      <c r="C957" s="6">
        <f t="shared" si="58"/>
        <v>146.07005182360052</v>
      </c>
      <c r="D957" s="6">
        <f t="shared" si="59"/>
        <v>460.10610997174712</v>
      </c>
      <c r="E957" s="6">
        <f t="shared" si="60"/>
        <v>191250.57898382793</v>
      </c>
    </row>
    <row r="958" spans="1:5" x14ac:dyDescent="0.25">
      <c r="A958">
        <f>IF(ROWS($A$18:A958)-1&lt;=total_number_payments,ROWS($A$18:A958)-1,NA())</f>
        <v>940</v>
      </c>
      <c r="B958" s="6">
        <f t="shared" si="57"/>
        <v>606.17616179534764</v>
      </c>
      <c r="C958" s="6">
        <f t="shared" si="58"/>
        <v>145.71948334435774</v>
      </c>
      <c r="D958" s="6">
        <f t="shared" si="59"/>
        <v>460.4566784509899</v>
      </c>
      <c r="E958" s="6">
        <f t="shared" si="60"/>
        <v>190790.12230537695</v>
      </c>
    </row>
    <row r="959" spans="1:5" x14ac:dyDescent="0.25">
      <c r="A959">
        <f>IF(ROWS($A$18:A959)-1&lt;=total_number_payments,ROWS($A$18:A959)-1,NA())</f>
        <v>941</v>
      </c>
      <c r="B959" s="6">
        <f t="shared" si="57"/>
        <v>606.17616179534764</v>
      </c>
      <c r="C959" s="6">
        <f t="shared" si="58"/>
        <v>145.36864775660243</v>
      </c>
      <c r="D959" s="6">
        <f t="shared" si="59"/>
        <v>460.80751403874524</v>
      </c>
      <c r="E959" s="6">
        <f t="shared" si="60"/>
        <v>190329.3147913382</v>
      </c>
    </row>
    <row r="960" spans="1:5" x14ac:dyDescent="0.25">
      <c r="A960">
        <f>IF(ROWS($A$18:A960)-1&lt;=total_number_payments,ROWS($A$18:A960)-1,NA())</f>
        <v>942</v>
      </c>
      <c r="B960" s="6">
        <f t="shared" si="57"/>
        <v>606.17616179534764</v>
      </c>
      <c r="C960" s="6">
        <f t="shared" si="58"/>
        <v>145.01754485681667</v>
      </c>
      <c r="D960" s="6">
        <f t="shared" si="59"/>
        <v>461.15861693853094</v>
      </c>
      <c r="E960" s="6">
        <f t="shared" si="60"/>
        <v>189868.15617439966</v>
      </c>
    </row>
    <row r="961" spans="1:5" x14ac:dyDescent="0.25">
      <c r="A961">
        <f>IF(ROWS($A$18:A961)-1&lt;=total_number_payments,ROWS($A$18:A961)-1,NA())</f>
        <v>943</v>
      </c>
      <c r="B961" s="6">
        <f t="shared" si="57"/>
        <v>606.17616179534764</v>
      </c>
      <c r="C961" s="6">
        <f t="shared" si="58"/>
        <v>144.66617444132757</v>
      </c>
      <c r="D961" s="6">
        <f t="shared" si="59"/>
        <v>461.50998735402004</v>
      </c>
      <c r="E961" s="6">
        <f t="shared" si="60"/>
        <v>189406.64618704564</v>
      </c>
    </row>
    <row r="962" spans="1:5" x14ac:dyDescent="0.25">
      <c r="A962">
        <f>IF(ROWS($A$18:A962)-1&lt;=total_number_payments,ROWS($A$18:A962)-1,NA())</f>
        <v>944</v>
      </c>
      <c r="B962" s="6">
        <f t="shared" si="57"/>
        <v>606.17616179534764</v>
      </c>
      <c r="C962" s="6">
        <f t="shared" si="58"/>
        <v>144.31453630630693</v>
      </c>
      <c r="D962" s="6">
        <f t="shared" si="59"/>
        <v>461.8616254890407</v>
      </c>
      <c r="E962" s="6">
        <f t="shared" si="60"/>
        <v>188944.78456155659</v>
      </c>
    </row>
    <row r="963" spans="1:5" x14ac:dyDescent="0.25">
      <c r="A963">
        <f>IF(ROWS($A$18:A963)-1&lt;=total_number_payments,ROWS($A$18:A963)-1,NA())</f>
        <v>945</v>
      </c>
      <c r="B963" s="6">
        <f t="shared" si="57"/>
        <v>606.17616179534764</v>
      </c>
      <c r="C963" s="6">
        <f t="shared" si="58"/>
        <v>143.96263024777133</v>
      </c>
      <c r="D963" s="6">
        <f t="shared" si="59"/>
        <v>462.21353154757628</v>
      </c>
      <c r="E963" s="6">
        <f t="shared" si="60"/>
        <v>188482.57103000901</v>
      </c>
    </row>
    <row r="964" spans="1:5" x14ac:dyDescent="0.25">
      <c r="A964">
        <f>IF(ROWS($A$18:A964)-1&lt;=total_number_payments,ROWS($A$18:A964)-1,NA())</f>
        <v>946</v>
      </c>
      <c r="B964" s="6">
        <f t="shared" si="57"/>
        <v>606.17616179534764</v>
      </c>
      <c r="C964" s="6">
        <f t="shared" si="58"/>
        <v>143.61045606158191</v>
      </c>
      <c r="D964" s="6">
        <f t="shared" si="59"/>
        <v>462.56570573376575</v>
      </c>
      <c r="E964" s="6">
        <f t="shared" si="60"/>
        <v>188020.00532427526</v>
      </c>
    </row>
    <row r="965" spans="1:5" x14ac:dyDescent="0.25">
      <c r="A965">
        <f>IF(ROWS($A$18:A965)-1&lt;=total_number_payments,ROWS($A$18:A965)-1,NA())</f>
        <v>947</v>
      </c>
      <c r="B965" s="6">
        <f t="shared" si="57"/>
        <v>606.17616179534764</v>
      </c>
      <c r="C965" s="6">
        <f t="shared" si="58"/>
        <v>143.25801354344429</v>
      </c>
      <c r="D965" s="6">
        <f t="shared" si="59"/>
        <v>462.91814825190335</v>
      </c>
      <c r="E965" s="6">
        <f t="shared" si="60"/>
        <v>187557.08717602337</v>
      </c>
    </row>
    <row r="966" spans="1:5" x14ac:dyDescent="0.25">
      <c r="A966">
        <f>IF(ROWS($A$18:A966)-1&lt;=total_number_payments,ROWS($A$18:A966)-1,NA())</f>
        <v>948</v>
      </c>
      <c r="B966" s="6">
        <f t="shared" si="57"/>
        <v>606.17616179534764</v>
      </c>
      <c r="C966" s="6">
        <f t="shared" si="58"/>
        <v>142.90530248890838</v>
      </c>
      <c r="D966" s="6">
        <f t="shared" si="59"/>
        <v>463.27085930643926</v>
      </c>
      <c r="E966" s="6">
        <f t="shared" si="60"/>
        <v>187093.81631671693</v>
      </c>
    </row>
    <row r="967" spans="1:5" x14ac:dyDescent="0.25">
      <c r="A967">
        <f>IF(ROWS($A$18:A967)-1&lt;=total_number_payments,ROWS($A$18:A967)-1,NA())</f>
        <v>949</v>
      </c>
      <c r="B967" s="6">
        <f t="shared" si="57"/>
        <v>606.17616179534764</v>
      </c>
      <c r="C967" s="6">
        <f t="shared" si="58"/>
        <v>142.5523226933683</v>
      </c>
      <c r="D967" s="6">
        <f t="shared" si="59"/>
        <v>463.62383910197934</v>
      </c>
      <c r="E967" s="6">
        <f t="shared" si="60"/>
        <v>186630.19247761494</v>
      </c>
    </row>
    <row r="968" spans="1:5" x14ac:dyDescent="0.25">
      <c r="A968">
        <f>IF(ROWS($A$18:A968)-1&lt;=total_number_payments,ROWS($A$18:A968)-1,NA())</f>
        <v>950</v>
      </c>
      <c r="B968" s="6">
        <f t="shared" si="57"/>
        <v>606.17616179534764</v>
      </c>
      <c r="C968" s="6">
        <f t="shared" si="58"/>
        <v>142.19907395206235</v>
      </c>
      <c r="D968" s="6">
        <f t="shared" si="59"/>
        <v>463.97708784328529</v>
      </c>
      <c r="E968" s="6">
        <f t="shared" si="60"/>
        <v>186166.21538977165</v>
      </c>
    </row>
    <row r="969" spans="1:5" x14ac:dyDescent="0.25">
      <c r="A969">
        <f>IF(ROWS($A$18:A969)-1&lt;=total_number_payments,ROWS($A$18:A969)-1,NA())</f>
        <v>951</v>
      </c>
      <c r="B969" s="6">
        <f t="shared" si="57"/>
        <v>606.17616179534764</v>
      </c>
      <c r="C969" s="6">
        <f t="shared" si="58"/>
        <v>141.84555606007279</v>
      </c>
      <c r="D969" s="6">
        <f t="shared" si="59"/>
        <v>464.33060573527484</v>
      </c>
      <c r="E969" s="6">
        <f t="shared" si="60"/>
        <v>185701.88478403637</v>
      </c>
    </row>
    <row r="970" spans="1:5" x14ac:dyDescent="0.25">
      <c r="A970">
        <f>IF(ROWS($A$18:A970)-1&lt;=total_number_payments,ROWS($A$18:A970)-1,NA())</f>
        <v>952</v>
      </c>
      <c r="B970" s="6">
        <f t="shared" si="57"/>
        <v>606.17616179534764</v>
      </c>
      <c r="C970" s="6">
        <f t="shared" si="58"/>
        <v>141.49176881232577</v>
      </c>
      <c r="D970" s="6">
        <f t="shared" si="59"/>
        <v>464.68439298302189</v>
      </c>
      <c r="E970" s="6">
        <f t="shared" si="60"/>
        <v>185237.20039105334</v>
      </c>
    </row>
    <row r="971" spans="1:5" x14ac:dyDescent="0.25">
      <c r="A971">
        <f>IF(ROWS($A$18:A971)-1&lt;=total_number_payments,ROWS($A$18:A971)-1,NA())</f>
        <v>953</v>
      </c>
      <c r="B971" s="6">
        <f t="shared" si="57"/>
        <v>606.17616179534764</v>
      </c>
      <c r="C971" s="6">
        <f t="shared" si="58"/>
        <v>141.13771200359108</v>
      </c>
      <c r="D971" s="6">
        <f t="shared" si="59"/>
        <v>465.03844979175653</v>
      </c>
      <c r="E971" s="6">
        <f t="shared" si="60"/>
        <v>184772.16194126158</v>
      </c>
    </row>
    <row r="972" spans="1:5" x14ac:dyDescent="0.25">
      <c r="A972">
        <f>IF(ROWS($A$18:A972)-1&lt;=total_number_payments,ROWS($A$18:A972)-1,NA())</f>
        <v>954</v>
      </c>
      <c r="B972" s="6">
        <f t="shared" si="57"/>
        <v>606.17616179534764</v>
      </c>
      <c r="C972" s="6">
        <f t="shared" si="58"/>
        <v>140.78338542848226</v>
      </c>
      <c r="D972" s="6">
        <f t="shared" si="59"/>
        <v>465.39277636686541</v>
      </c>
      <c r="E972" s="6">
        <f t="shared" si="60"/>
        <v>184306.76916489471</v>
      </c>
    </row>
    <row r="973" spans="1:5" x14ac:dyDescent="0.25">
      <c r="A973">
        <f>IF(ROWS($A$18:A973)-1&lt;=total_number_payments,ROWS($A$18:A973)-1,NA())</f>
        <v>955</v>
      </c>
      <c r="B973" s="6">
        <f t="shared" si="57"/>
        <v>606.17616179534764</v>
      </c>
      <c r="C973" s="6">
        <f t="shared" si="58"/>
        <v>140.42878888145634</v>
      </c>
      <c r="D973" s="6">
        <f t="shared" si="59"/>
        <v>465.7473729138913</v>
      </c>
      <c r="E973" s="6">
        <f t="shared" si="60"/>
        <v>183841.02179198081</v>
      </c>
    </row>
    <row r="974" spans="1:5" x14ac:dyDescent="0.25">
      <c r="A974">
        <f>IF(ROWS($A$18:A974)-1&lt;=total_number_payments,ROWS($A$18:A974)-1,NA())</f>
        <v>956</v>
      </c>
      <c r="B974" s="6">
        <f t="shared" si="57"/>
        <v>606.17616179534764</v>
      </c>
      <c r="C974" s="6">
        <f t="shared" si="58"/>
        <v>140.07392215681367</v>
      </c>
      <c r="D974" s="6">
        <f t="shared" si="59"/>
        <v>466.102239638534</v>
      </c>
      <c r="E974" s="6">
        <f t="shared" si="60"/>
        <v>183374.91955234227</v>
      </c>
    </row>
    <row r="975" spans="1:5" x14ac:dyDescent="0.25">
      <c r="A975">
        <f>IF(ROWS($A$18:A975)-1&lt;=total_number_payments,ROWS($A$18:A975)-1,NA())</f>
        <v>957</v>
      </c>
      <c r="B975" s="6">
        <f t="shared" si="57"/>
        <v>606.17616179534764</v>
      </c>
      <c r="C975" s="6">
        <f t="shared" si="58"/>
        <v>139.71878504869792</v>
      </c>
      <c r="D975" s="6">
        <f t="shared" si="59"/>
        <v>466.45737674664974</v>
      </c>
      <c r="E975" s="6">
        <f t="shared" si="60"/>
        <v>182908.46217559563</v>
      </c>
    </row>
    <row r="976" spans="1:5" x14ac:dyDescent="0.25">
      <c r="A976">
        <f>IF(ROWS($A$18:A976)-1&lt;=total_number_payments,ROWS($A$18:A976)-1,NA())</f>
        <v>958</v>
      </c>
      <c r="B976" s="6">
        <f t="shared" si="57"/>
        <v>606.17616179534764</v>
      </c>
      <c r="C976" s="6">
        <f t="shared" si="58"/>
        <v>139.36337735109598</v>
      </c>
      <c r="D976" s="6">
        <f t="shared" si="59"/>
        <v>466.81278444425163</v>
      </c>
      <c r="E976" s="6">
        <f t="shared" si="60"/>
        <v>182441.64939115138</v>
      </c>
    </row>
    <row r="977" spans="1:5" x14ac:dyDescent="0.25">
      <c r="A977">
        <f>IF(ROWS($A$18:A977)-1&lt;=total_number_payments,ROWS($A$18:A977)-1,NA())</f>
        <v>959</v>
      </c>
      <c r="B977" s="6">
        <f t="shared" si="57"/>
        <v>606.17616179534764</v>
      </c>
      <c r="C977" s="6">
        <f t="shared" si="58"/>
        <v>139.0076988578376</v>
      </c>
      <c r="D977" s="6">
        <f t="shared" si="59"/>
        <v>467.16846293751007</v>
      </c>
      <c r="E977" s="6">
        <f t="shared" si="60"/>
        <v>181974.48092821386</v>
      </c>
    </row>
    <row r="978" spans="1:5" x14ac:dyDescent="0.25">
      <c r="A978">
        <f>IF(ROWS($A$18:A978)-1&lt;=total_number_payments,ROWS($A$18:A978)-1,NA())</f>
        <v>960</v>
      </c>
      <c r="B978" s="6">
        <f t="shared" ref="B978:B1041" si="61">IF(A978&lt;=total_number_payments,PMT,NA())</f>
        <v>606.17616179534764</v>
      </c>
      <c r="C978" s="6">
        <f t="shared" si="58"/>
        <v>138.65174936259561</v>
      </c>
      <c r="D978" s="6">
        <f t="shared" si="59"/>
        <v>467.524412432752</v>
      </c>
      <c r="E978" s="6">
        <f t="shared" si="60"/>
        <v>181506.95651578112</v>
      </c>
    </row>
    <row r="979" spans="1:5" x14ac:dyDescent="0.25">
      <c r="A979">
        <f>IF(ROWS($A$18:A979)-1&lt;=total_number_payments,ROWS($A$18:A979)-1,NA())</f>
        <v>961</v>
      </c>
      <c r="B979" s="6">
        <f t="shared" si="61"/>
        <v>606.17616179534764</v>
      </c>
      <c r="C979" s="6">
        <f t="shared" si="58"/>
        <v>138.29552865888556</v>
      </c>
      <c r="D979" s="6">
        <f t="shared" si="59"/>
        <v>467.88063313646205</v>
      </c>
      <c r="E979" s="6">
        <f t="shared" si="60"/>
        <v>181039.07588264465</v>
      </c>
    </row>
    <row r="980" spans="1:5" x14ac:dyDescent="0.25">
      <c r="A980">
        <f>IF(ROWS($A$18:A980)-1&lt;=total_number_payments,ROWS($A$18:A980)-1,NA())</f>
        <v>962</v>
      </c>
      <c r="B980" s="6">
        <f t="shared" si="61"/>
        <v>606.17616179534764</v>
      </c>
      <c r="C980" s="6">
        <f t="shared" ref="C980:C1043" si="62">IF(E979&gt;0.001,E979*epr,NA())</f>
        <v>137.93903654006567</v>
      </c>
      <c r="D980" s="6">
        <f t="shared" ref="D980:D1043" si="63">B980-C980</f>
        <v>468.23712525528197</v>
      </c>
      <c r="E980" s="6">
        <f t="shared" ref="E980:E1043" si="64">E979-D980</f>
        <v>180570.83875738937</v>
      </c>
    </row>
    <row r="981" spans="1:5" x14ac:dyDescent="0.25">
      <c r="A981">
        <f>IF(ROWS($A$18:A981)-1&lt;=total_number_payments,ROWS($A$18:A981)-1,NA())</f>
        <v>963</v>
      </c>
      <c r="B981" s="6">
        <f t="shared" si="61"/>
        <v>606.17616179534764</v>
      </c>
      <c r="C981" s="6">
        <f t="shared" si="62"/>
        <v>137.58227279933672</v>
      </c>
      <c r="D981" s="6">
        <f t="shared" si="63"/>
        <v>468.59388899601095</v>
      </c>
      <c r="E981" s="6">
        <f t="shared" si="64"/>
        <v>180102.24486839335</v>
      </c>
    </row>
    <row r="982" spans="1:5" x14ac:dyDescent="0.25">
      <c r="A982">
        <f>IF(ROWS($A$18:A982)-1&lt;=total_number_payments,ROWS($A$18:A982)-1,NA())</f>
        <v>964</v>
      </c>
      <c r="B982" s="6">
        <f t="shared" si="61"/>
        <v>606.17616179534764</v>
      </c>
      <c r="C982" s="6">
        <f t="shared" si="62"/>
        <v>137.22523722974194</v>
      </c>
      <c r="D982" s="6">
        <f t="shared" si="63"/>
        <v>468.9509245656057</v>
      </c>
      <c r="E982" s="6">
        <f t="shared" si="64"/>
        <v>179633.29394382774</v>
      </c>
    </row>
    <row r="983" spans="1:5" x14ac:dyDescent="0.25">
      <c r="A983">
        <f>IF(ROWS($A$18:A983)-1&lt;=total_number_payments,ROWS($A$18:A983)-1,NA())</f>
        <v>965</v>
      </c>
      <c r="B983" s="6">
        <f t="shared" si="61"/>
        <v>606.17616179534764</v>
      </c>
      <c r="C983" s="6">
        <f t="shared" si="62"/>
        <v>136.86792962416686</v>
      </c>
      <c r="D983" s="6">
        <f t="shared" si="63"/>
        <v>469.30823217118075</v>
      </c>
      <c r="E983" s="6">
        <f t="shared" si="64"/>
        <v>179163.98571165657</v>
      </c>
    </row>
    <row r="984" spans="1:5" x14ac:dyDescent="0.25">
      <c r="A984">
        <f>IF(ROWS($A$18:A984)-1&lt;=total_number_payments,ROWS($A$18:A984)-1,NA())</f>
        <v>966</v>
      </c>
      <c r="B984" s="6">
        <f t="shared" si="61"/>
        <v>606.17616179534764</v>
      </c>
      <c r="C984" s="6">
        <f t="shared" si="62"/>
        <v>136.51034977533919</v>
      </c>
      <c r="D984" s="6">
        <f t="shared" si="63"/>
        <v>469.66581202000845</v>
      </c>
      <c r="E984" s="6">
        <f t="shared" si="64"/>
        <v>178694.31989963655</v>
      </c>
    </row>
    <row r="985" spans="1:5" x14ac:dyDescent="0.25">
      <c r="A985">
        <f>IF(ROWS($A$18:A985)-1&lt;=total_number_payments,ROWS($A$18:A985)-1,NA())</f>
        <v>967</v>
      </c>
      <c r="B985" s="6">
        <f t="shared" si="61"/>
        <v>606.17616179534764</v>
      </c>
      <c r="C985" s="6">
        <f t="shared" si="62"/>
        <v>136.15249747582877</v>
      </c>
      <c r="D985" s="6">
        <f t="shared" si="63"/>
        <v>470.02366431951884</v>
      </c>
      <c r="E985" s="6">
        <f t="shared" si="64"/>
        <v>178224.29623531704</v>
      </c>
    </row>
    <row r="986" spans="1:5" x14ac:dyDescent="0.25">
      <c r="A986">
        <f>IF(ROWS($A$18:A986)-1&lt;=total_number_payments,ROWS($A$18:A986)-1,NA())</f>
        <v>968</v>
      </c>
      <c r="B986" s="6">
        <f t="shared" si="61"/>
        <v>606.17616179534764</v>
      </c>
      <c r="C986" s="6">
        <f t="shared" si="62"/>
        <v>135.79437251804731</v>
      </c>
      <c r="D986" s="6">
        <f t="shared" si="63"/>
        <v>470.3817892773003</v>
      </c>
      <c r="E986" s="6">
        <f t="shared" si="64"/>
        <v>177753.91444603974</v>
      </c>
    </row>
    <row r="987" spans="1:5" x14ac:dyDescent="0.25">
      <c r="A987">
        <f>IF(ROWS($A$18:A987)-1&lt;=total_number_payments,ROWS($A$18:A987)-1,NA())</f>
        <v>969</v>
      </c>
      <c r="B987" s="6">
        <f t="shared" si="61"/>
        <v>606.17616179534764</v>
      </c>
      <c r="C987" s="6">
        <f t="shared" si="62"/>
        <v>135.43597469424842</v>
      </c>
      <c r="D987" s="6">
        <f t="shared" si="63"/>
        <v>470.7401871010992</v>
      </c>
      <c r="E987" s="6">
        <f t="shared" si="64"/>
        <v>177283.17425893864</v>
      </c>
    </row>
    <row r="988" spans="1:5" x14ac:dyDescent="0.25">
      <c r="A988">
        <f>IF(ROWS($A$18:A988)-1&lt;=total_number_payments,ROWS($A$18:A988)-1,NA())</f>
        <v>970</v>
      </c>
      <c r="B988" s="6">
        <f t="shared" si="61"/>
        <v>606.17616179534764</v>
      </c>
      <c r="C988" s="6">
        <f t="shared" si="62"/>
        <v>135.07730379652739</v>
      </c>
      <c r="D988" s="6">
        <f t="shared" si="63"/>
        <v>471.09885799882022</v>
      </c>
      <c r="E988" s="6">
        <f t="shared" si="64"/>
        <v>176812.07540093982</v>
      </c>
    </row>
    <row r="989" spans="1:5" x14ac:dyDescent="0.25">
      <c r="A989">
        <f>IF(ROWS($A$18:A989)-1&lt;=total_number_payments,ROWS($A$18:A989)-1,NA())</f>
        <v>971</v>
      </c>
      <c r="B989" s="6">
        <f t="shared" si="61"/>
        <v>606.17616179534764</v>
      </c>
      <c r="C989" s="6">
        <f t="shared" si="62"/>
        <v>134.71835961682109</v>
      </c>
      <c r="D989" s="6">
        <f t="shared" si="63"/>
        <v>471.45780217852655</v>
      </c>
      <c r="E989" s="6">
        <f t="shared" si="64"/>
        <v>176340.61759876131</v>
      </c>
    </row>
    <row r="990" spans="1:5" x14ac:dyDescent="0.25">
      <c r="A990">
        <f>IF(ROWS($A$18:A990)-1&lt;=total_number_payments,ROWS($A$18:A990)-1,NA())</f>
        <v>972</v>
      </c>
      <c r="B990" s="6">
        <f t="shared" si="61"/>
        <v>606.17616179534764</v>
      </c>
      <c r="C990" s="6">
        <f t="shared" si="62"/>
        <v>134.3591419469079</v>
      </c>
      <c r="D990" s="6">
        <f t="shared" si="63"/>
        <v>471.81701984843971</v>
      </c>
      <c r="E990" s="6">
        <f t="shared" si="64"/>
        <v>175868.80057891287</v>
      </c>
    </row>
    <row r="991" spans="1:5" x14ac:dyDescent="0.25">
      <c r="A991">
        <f>IF(ROWS($A$18:A991)-1&lt;=total_number_payments,ROWS($A$18:A991)-1,NA())</f>
        <v>973</v>
      </c>
      <c r="B991" s="6">
        <f t="shared" si="61"/>
        <v>606.17616179534764</v>
      </c>
      <c r="C991" s="6">
        <f t="shared" si="62"/>
        <v>133.99965057840748</v>
      </c>
      <c r="D991" s="6">
        <f t="shared" si="63"/>
        <v>472.17651121694018</v>
      </c>
      <c r="E991" s="6">
        <f t="shared" si="64"/>
        <v>175396.62406769593</v>
      </c>
    </row>
    <row r="992" spans="1:5" x14ac:dyDescent="0.25">
      <c r="A992">
        <f>IF(ROWS($A$18:A992)-1&lt;=total_number_payments,ROWS($A$18:A992)-1,NA())</f>
        <v>974</v>
      </c>
      <c r="B992" s="6">
        <f t="shared" si="61"/>
        <v>606.17616179534764</v>
      </c>
      <c r="C992" s="6">
        <f t="shared" si="62"/>
        <v>133.63988530278084</v>
      </c>
      <c r="D992" s="6">
        <f t="shared" si="63"/>
        <v>472.5362764925668</v>
      </c>
      <c r="E992" s="6">
        <f t="shared" si="64"/>
        <v>174924.08779120335</v>
      </c>
    </row>
    <row r="993" spans="1:5" x14ac:dyDescent="0.25">
      <c r="A993">
        <f>IF(ROWS($A$18:A993)-1&lt;=total_number_payments,ROWS($A$18:A993)-1,NA())</f>
        <v>975</v>
      </c>
      <c r="B993" s="6">
        <f t="shared" si="61"/>
        <v>606.17616179534764</v>
      </c>
      <c r="C993" s="6">
        <f t="shared" si="62"/>
        <v>133.27984591132997</v>
      </c>
      <c r="D993" s="6">
        <f t="shared" si="63"/>
        <v>472.89631588401767</v>
      </c>
      <c r="E993" s="6">
        <f t="shared" si="64"/>
        <v>174451.19147531933</v>
      </c>
    </row>
    <row r="994" spans="1:5" x14ac:dyDescent="0.25">
      <c r="A994">
        <f>IF(ROWS($A$18:A994)-1&lt;=total_number_payments,ROWS($A$18:A994)-1,NA())</f>
        <v>976</v>
      </c>
      <c r="B994" s="6">
        <f t="shared" si="61"/>
        <v>606.17616179534764</v>
      </c>
      <c r="C994" s="6">
        <f t="shared" si="62"/>
        <v>132.91953219519792</v>
      </c>
      <c r="D994" s="6">
        <f t="shared" si="63"/>
        <v>473.25662960014972</v>
      </c>
      <c r="E994" s="6">
        <f t="shared" si="64"/>
        <v>173977.93484571917</v>
      </c>
    </row>
    <row r="995" spans="1:5" x14ac:dyDescent="0.25">
      <c r="A995">
        <f>IF(ROWS($A$18:A995)-1&lt;=total_number_payments,ROWS($A$18:A995)-1,NA())</f>
        <v>977</v>
      </c>
      <c r="B995" s="6">
        <f t="shared" si="61"/>
        <v>606.17616179534764</v>
      </c>
      <c r="C995" s="6">
        <f t="shared" si="62"/>
        <v>132.55894394536858</v>
      </c>
      <c r="D995" s="6">
        <f t="shared" si="63"/>
        <v>473.61721784997906</v>
      </c>
      <c r="E995" s="6">
        <f t="shared" si="64"/>
        <v>173504.3176278692</v>
      </c>
    </row>
    <row r="996" spans="1:5" x14ac:dyDescent="0.25">
      <c r="A996">
        <f>IF(ROWS($A$18:A996)-1&lt;=total_number_payments,ROWS($A$18:A996)-1,NA())</f>
        <v>978</v>
      </c>
      <c r="B996" s="6">
        <f t="shared" si="61"/>
        <v>606.17616179534764</v>
      </c>
      <c r="C996" s="6">
        <f t="shared" si="62"/>
        <v>132.1980809526666</v>
      </c>
      <c r="D996" s="6">
        <f t="shared" si="63"/>
        <v>473.97808084268104</v>
      </c>
      <c r="E996" s="6">
        <f t="shared" si="64"/>
        <v>173030.33954702652</v>
      </c>
    </row>
    <row r="997" spans="1:5" x14ac:dyDescent="0.25">
      <c r="A997">
        <f>IF(ROWS($A$18:A997)-1&lt;=total_number_payments,ROWS($A$18:A997)-1,NA())</f>
        <v>979</v>
      </c>
      <c r="B997" s="6">
        <f t="shared" si="61"/>
        <v>606.17616179534764</v>
      </c>
      <c r="C997" s="6">
        <f t="shared" si="62"/>
        <v>131.83694300775724</v>
      </c>
      <c r="D997" s="6">
        <f t="shared" si="63"/>
        <v>474.33921878759043</v>
      </c>
      <c r="E997" s="6">
        <f t="shared" si="64"/>
        <v>172556.00032823894</v>
      </c>
    </row>
    <row r="998" spans="1:5" x14ac:dyDescent="0.25">
      <c r="A998">
        <f>IF(ROWS($A$18:A998)-1&lt;=total_number_payments,ROWS($A$18:A998)-1,NA())</f>
        <v>980</v>
      </c>
      <c r="B998" s="6">
        <f t="shared" si="61"/>
        <v>606.17616179534764</v>
      </c>
      <c r="C998" s="6">
        <f t="shared" si="62"/>
        <v>131.47552990114625</v>
      </c>
      <c r="D998" s="6">
        <f t="shared" si="63"/>
        <v>474.70063189420136</v>
      </c>
      <c r="E998" s="6">
        <f t="shared" si="64"/>
        <v>172081.29969634474</v>
      </c>
    </row>
    <row r="999" spans="1:5" x14ac:dyDescent="0.25">
      <c r="A999">
        <f>IF(ROWS($A$18:A999)-1&lt;=total_number_payments,ROWS($A$18:A999)-1,NA())</f>
        <v>981</v>
      </c>
      <c r="B999" s="6">
        <f t="shared" si="61"/>
        <v>606.17616179534764</v>
      </c>
      <c r="C999" s="6">
        <f t="shared" si="62"/>
        <v>131.11384142317982</v>
      </c>
      <c r="D999" s="6">
        <f t="shared" si="63"/>
        <v>475.06232037216785</v>
      </c>
      <c r="E999" s="6">
        <f t="shared" si="64"/>
        <v>171606.23737597256</v>
      </c>
    </row>
    <row r="1000" spans="1:5" x14ac:dyDescent="0.25">
      <c r="A1000">
        <f>IF(ROWS($A$18:A1000)-1&lt;=total_number_payments,ROWS($A$18:A1000)-1,NA())</f>
        <v>982</v>
      </c>
      <c r="B1000" s="6">
        <f t="shared" si="61"/>
        <v>606.17616179534764</v>
      </c>
      <c r="C1000" s="6">
        <f t="shared" si="62"/>
        <v>130.75187736404428</v>
      </c>
      <c r="D1000" s="6">
        <f t="shared" si="63"/>
        <v>475.42428443130336</v>
      </c>
      <c r="E1000" s="6">
        <f t="shared" si="64"/>
        <v>171130.81309154126</v>
      </c>
    </row>
    <row r="1001" spans="1:5" x14ac:dyDescent="0.25">
      <c r="A1001">
        <f>IF(ROWS($A$18:A1001)-1&lt;=total_number_payments,ROWS($A$18:A1001)-1,NA())</f>
        <v>983</v>
      </c>
      <c r="B1001" s="6">
        <f t="shared" si="61"/>
        <v>606.17616179534764</v>
      </c>
      <c r="C1001" s="6">
        <f t="shared" si="62"/>
        <v>130.38963751376625</v>
      </c>
      <c r="D1001" s="6">
        <f t="shared" si="63"/>
        <v>475.78652428158136</v>
      </c>
      <c r="E1001" s="6">
        <f t="shared" si="64"/>
        <v>170655.02656725969</v>
      </c>
    </row>
    <row r="1002" spans="1:5" x14ac:dyDescent="0.25">
      <c r="A1002">
        <f>IF(ROWS($A$18:A1002)-1&lt;=total_number_payments,ROWS($A$18:A1002)-1,NA())</f>
        <v>984</v>
      </c>
      <c r="B1002" s="6">
        <f t="shared" si="61"/>
        <v>606.17616179534764</v>
      </c>
      <c r="C1002" s="6">
        <f t="shared" si="62"/>
        <v>130.02712166221224</v>
      </c>
      <c r="D1002" s="6">
        <f t="shared" si="63"/>
        <v>476.14904013313537</v>
      </c>
      <c r="E1002" s="6">
        <f t="shared" si="64"/>
        <v>170178.87752712655</v>
      </c>
    </row>
    <row r="1003" spans="1:5" x14ac:dyDescent="0.25">
      <c r="A1003">
        <f>IF(ROWS($A$18:A1003)-1&lt;=total_number_payments,ROWS($A$18:A1003)-1,NA())</f>
        <v>985</v>
      </c>
      <c r="B1003" s="6">
        <f t="shared" si="61"/>
        <v>606.17616179534764</v>
      </c>
      <c r="C1003" s="6">
        <f t="shared" si="62"/>
        <v>129.66432959908872</v>
      </c>
      <c r="D1003" s="6">
        <f t="shared" si="63"/>
        <v>476.51183219625892</v>
      </c>
      <c r="E1003" s="6">
        <f t="shared" si="64"/>
        <v>169702.36569493028</v>
      </c>
    </row>
    <row r="1004" spans="1:5" x14ac:dyDescent="0.25">
      <c r="A1004">
        <f>IF(ROWS($A$18:A1004)-1&lt;=total_number_payments,ROWS($A$18:A1004)-1,NA())</f>
        <v>986</v>
      </c>
      <c r="B1004" s="6">
        <f t="shared" si="61"/>
        <v>606.17616179534764</v>
      </c>
      <c r="C1004" s="6">
        <f t="shared" si="62"/>
        <v>129.30126111394188</v>
      </c>
      <c r="D1004" s="6">
        <f t="shared" si="63"/>
        <v>476.87490068140573</v>
      </c>
      <c r="E1004" s="6">
        <f t="shared" si="64"/>
        <v>169225.49079424888</v>
      </c>
    </row>
    <row r="1005" spans="1:5" x14ac:dyDescent="0.25">
      <c r="A1005">
        <f>IF(ROWS($A$18:A1005)-1&lt;=total_number_payments,ROWS($A$18:A1005)-1,NA())</f>
        <v>987</v>
      </c>
      <c r="B1005" s="6">
        <f t="shared" si="61"/>
        <v>606.17616179534764</v>
      </c>
      <c r="C1005" s="6">
        <f t="shared" si="62"/>
        <v>128.93791599615761</v>
      </c>
      <c r="D1005" s="6">
        <f t="shared" si="63"/>
        <v>477.23824579919005</v>
      </c>
      <c r="E1005" s="6">
        <f t="shared" si="64"/>
        <v>168748.2525484497</v>
      </c>
    </row>
    <row r="1006" spans="1:5" x14ac:dyDescent="0.25">
      <c r="A1006">
        <f>IF(ROWS($A$18:A1006)-1&lt;=total_number_payments,ROWS($A$18:A1006)-1,NA())</f>
        <v>988</v>
      </c>
      <c r="B1006" s="6">
        <f t="shared" si="61"/>
        <v>606.17616179534764</v>
      </c>
      <c r="C1006" s="6">
        <f t="shared" si="62"/>
        <v>128.57429403496135</v>
      </c>
      <c r="D1006" s="6">
        <f t="shared" si="63"/>
        <v>477.60186776038631</v>
      </c>
      <c r="E1006" s="6">
        <f t="shared" si="64"/>
        <v>168270.65068068932</v>
      </c>
    </row>
    <row r="1007" spans="1:5" x14ac:dyDescent="0.25">
      <c r="A1007">
        <f>IF(ROWS($A$18:A1007)-1&lt;=total_number_payments,ROWS($A$18:A1007)-1,NA())</f>
        <v>989</v>
      </c>
      <c r="B1007" s="6">
        <f t="shared" si="61"/>
        <v>606.17616179534764</v>
      </c>
      <c r="C1007" s="6">
        <f t="shared" si="62"/>
        <v>128.21039501941783</v>
      </c>
      <c r="D1007" s="6">
        <f t="shared" si="63"/>
        <v>477.96576677592981</v>
      </c>
      <c r="E1007" s="6">
        <f t="shared" si="64"/>
        <v>167792.6849139134</v>
      </c>
    </row>
    <row r="1008" spans="1:5" x14ac:dyDescent="0.25">
      <c r="A1008">
        <f>IF(ROWS($A$18:A1008)-1&lt;=total_number_payments,ROWS($A$18:A1008)-1,NA())</f>
        <v>990</v>
      </c>
      <c r="B1008" s="6">
        <f t="shared" si="61"/>
        <v>606.17616179534764</v>
      </c>
      <c r="C1008" s="6">
        <f t="shared" si="62"/>
        <v>127.84621873843116</v>
      </c>
      <c r="D1008" s="6">
        <f t="shared" si="63"/>
        <v>478.32994305691648</v>
      </c>
      <c r="E1008" s="6">
        <f t="shared" si="64"/>
        <v>167314.35497085648</v>
      </c>
    </row>
    <row r="1009" spans="1:5" x14ac:dyDescent="0.25">
      <c r="A1009">
        <f>IF(ROWS($A$18:A1009)-1&lt;=total_number_payments,ROWS($A$18:A1009)-1,NA())</f>
        <v>991</v>
      </c>
      <c r="B1009" s="6">
        <f t="shared" si="61"/>
        <v>606.17616179534764</v>
      </c>
      <c r="C1009" s="6">
        <f t="shared" si="62"/>
        <v>127.48176498074457</v>
      </c>
      <c r="D1009" s="6">
        <f t="shared" si="63"/>
        <v>478.69439681460307</v>
      </c>
      <c r="E1009" s="6">
        <f t="shared" si="64"/>
        <v>166835.66057404189</v>
      </c>
    </row>
    <row r="1010" spans="1:5" x14ac:dyDescent="0.25">
      <c r="A1010">
        <f>IF(ROWS($A$18:A1010)-1&lt;=total_number_payments,ROWS($A$18:A1010)-1,NA())</f>
        <v>992</v>
      </c>
      <c r="B1010" s="6">
        <f t="shared" si="61"/>
        <v>606.17616179534764</v>
      </c>
      <c r="C1010" s="6">
        <f t="shared" si="62"/>
        <v>127.11703353494038</v>
      </c>
      <c r="D1010" s="6">
        <f t="shared" si="63"/>
        <v>479.05912826040725</v>
      </c>
      <c r="E1010" s="6">
        <f t="shared" si="64"/>
        <v>166356.60144578147</v>
      </c>
    </row>
    <row r="1011" spans="1:5" x14ac:dyDescent="0.25">
      <c r="A1011">
        <f>IF(ROWS($A$18:A1011)-1&lt;=total_number_payments,ROWS($A$18:A1011)-1,NA())</f>
        <v>993</v>
      </c>
      <c r="B1011" s="6">
        <f t="shared" si="61"/>
        <v>606.17616179534764</v>
      </c>
      <c r="C1011" s="6">
        <f t="shared" si="62"/>
        <v>126.75202418943974</v>
      </c>
      <c r="D1011" s="6">
        <f t="shared" si="63"/>
        <v>479.4241376059079</v>
      </c>
      <c r="E1011" s="6">
        <f t="shared" si="64"/>
        <v>165877.17730817557</v>
      </c>
    </row>
    <row r="1012" spans="1:5" x14ac:dyDescent="0.25">
      <c r="A1012">
        <f>IF(ROWS($A$18:A1012)-1&lt;=total_number_payments,ROWS($A$18:A1012)-1,NA())</f>
        <v>994</v>
      </c>
      <c r="B1012" s="6">
        <f t="shared" si="61"/>
        <v>606.17616179534764</v>
      </c>
      <c r="C1012" s="6">
        <f t="shared" si="62"/>
        <v>126.38673673250265</v>
      </c>
      <c r="D1012" s="6">
        <f t="shared" si="63"/>
        <v>479.789425062845</v>
      </c>
      <c r="E1012" s="6">
        <f t="shared" si="64"/>
        <v>165397.38788311274</v>
      </c>
    </row>
    <row r="1013" spans="1:5" x14ac:dyDescent="0.25">
      <c r="A1013">
        <f>IF(ROWS($A$18:A1013)-1&lt;=total_number_payments,ROWS($A$18:A1013)-1,NA())</f>
        <v>995</v>
      </c>
      <c r="B1013" s="6">
        <f t="shared" si="61"/>
        <v>606.17616179534764</v>
      </c>
      <c r="C1013" s="6">
        <f t="shared" si="62"/>
        <v>126.02117095222779</v>
      </c>
      <c r="D1013" s="6">
        <f t="shared" si="63"/>
        <v>480.15499084311983</v>
      </c>
      <c r="E1013" s="6">
        <f t="shared" si="64"/>
        <v>164917.23289226962</v>
      </c>
    </row>
    <row r="1014" spans="1:5" x14ac:dyDescent="0.25">
      <c r="A1014">
        <f>IF(ROWS($A$18:A1014)-1&lt;=total_number_payments,ROWS($A$18:A1014)-1,NA())</f>
        <v>996</v>
      </c>
      <c r="B1014" s="6">
        <f t="shared" si="61"/>
        <v>606.17616179534764</v>
      </c>
      <c r="C1014" s="6">
        <f t="shared" si="62"/>
        <v>125.65532663655233</v>
      </c>
      <c r="D1014" s="6">
        <f t="shared" si="63"/>
        <v>480.52083515879531</v>
      </c>
      <c r="E1014" s="6">
        <f t="shared" si="64"/>
        <v>164436.71205711082</v>
      </c>
    </row>
    <row r="1015" spans="1:5" x14ac:dyDescent="0.25">
      <c r="A1015">
        <f>IF(ROWS($A$18:A1015)-1&lt;=total_number_payments,ROWS($A$18:A1015)-1,NA())</f>
        <v>997</v>
      </c>
      <c r="B1015" s="6">
        <f t="shared" si="61"/>
        <v>606.17616179534764</v>
      </c>
      <c r="C1015" s="6">
        <f t="shared" si="62"/>
        <v>125.28920357325191</v>
      </c>
      <c r="D1015" s="6">
        <f t="shared" si="63"/>
        <v>480.8869582220957</v>
      </c>
      <c r="E1015" s="6">
        <f t="shared" si="64"/>
        <v>163955.82509888872</v>
      </c>
    </row>
    <row r="1016" spans="1:5" x14ac:dyDescent="0.25">
      <c r="A1016">
        <f>IF(ROWS($A$18:A1016)-1&lt;=total_number_payments,ROWS($A$18:A1016)-1,NA())</f>
        <v>998</v>
      </c>
      <c r="B1016" s="6">
        <f t="shared" si="61"/>
        <v>606.17616179534764</v>
      </c>
      <c r="C1016" s="6">
        <f t="shared" si="62"/>
        <v>124.92280154994043</v>
      </c>
      <c r="D1016" s="6">
        <f t="shared" si="63"/>
        <v>481.25336024540718</v>
      </c>
      <c r="E1016" s="6">
        <f t="shared" si="64"/>
        <v>163474.57173864331</v>
      </c>
    </row>
    <row r="1017" spans="1:5" x14ac:dyDescent="0.25">
      <c r="A1017">
        <f>IF(ROWS($A$18:A1017)-1&lt;=total_number_payments,ROWS($A$18:A1017)-1,NA())</f>
        <v>999</v>
      </c>
      <c r="B1017" s="6">
        <f t="shared" si="61"/>
        <v>606.17616179534764</v>
      </c>
      <c r="C1017" s="6">
        <f t="shared" si="62"/>
        <v>124.55612035407003</v>
      </c>
      <c r="D1017" s="6">
        <f t="shared" si="63"/>
        <v>481.62004144127764</v>
      </c>
      <c r="E1017" s="6">
        <f t="shared" si="64"/>
        <v>162992.95169720202</v>
      </c>
    </row>
    <row r="1018" spans="1:5" x14ac:dyDescent="0.25">
      <c r="A1018">
        <f>IF(ROWS($A$18:A1018)-1&lt;=total_number_payments,ROWS($A$18:A1018)-1,NA())</f>
        <v>1000</v>
      </c>
      <c r="B1018" s="6">
        <f t="shared" si="61"/>
        <v>606.17616179534764</v>
      </c>
      <c r="C1018" s="6">
        <f t="shared" si="62"/>
        <v>124.18915977293084</v>
      </c>
      <c r="D1018" s="6">
        <f t="shared" si="63"/>
        <v>481.98700202241679</v>
      </c>
      <c r="E1018" s="6">
        <f t="shared" si="64"/>
        <v>162510.9646951796</v>
      </c>
    </row>
    <row r="1019" spans="1:5" x14ac:dyDescent="0.25">
      <c r="A1019">
        <f>IF(ROWS($A$18:A1019)-1&lt;=total_number_payments,ROWS($A$18:A1019)-1,NA())</f>
        <v>1001</v>
      </c>
      <c r="B1019" s="6">
        <f t="shared" si="61"/>
        <v>606.17616179534764</v>
      </c>
      <c r="C1019" s="6">
        <f t="shared" si="62"/>
        <v>123.82191959365096</v>
      </c>
      <c r="D1019" s="6">
        <f t="shared" si="63"/>
        <v>482.35424220169671</v>
      </c>
      <c r="E1019" s="6">
        <f t="shared" si="64"/>
        <v>162028.61045297791</v>
      </c>
    </row>
    <row r="1020" spans="1:5" x14ac:dyDescent="0.25">
      <c r="A1020">
        <f>IF(ROWS($A$18:A1020)-1&lt;=total_number_payments,ROWS($A$18:A1020)-1,NA())</f>
        <v>1002</v>
      </c>
      <c r="B1020" s="6">
        <f t="shared" si="61"/>
        <v>606.17616179534764</v>
      </c>
      <c r="C1020" s="6">
        <f t="shared" si="62"/>
        <v>123.45439960319626</v>
      </c>
      <c r="D1020" s="6">
        <f t="shared" si="63"/>
        <v>482.72176219215135</v>
      </c>
      <c r="E1020" s="6">
        <f t="shared" si="64"/>
        <v>161545.88869078577</v>
      </c>
    </row>
    <row r="1021" spans="1:5" x14ac:dyDescent="0.25">
      <c r="A1021">
        <f>IF(ROWS($A$18:A1021)-1&lt;=total_number_payments,ROWS($A$18:A1021)-1,NA())</f>
        <v>1003</v>
      </c>
      <c r="B1021" s="6">
        <f t="shared" si="61"/>
        <v>606.17616179534764</v>
      </c>
      <c r="C1021" s="6">
        <f t="shared" si="62"/>
        <v>123.08659958837035</v>
      </c>
      <c r="D1021" s="6">
        <f t="shared" si="63"/>
        <v>483.08956220697729</v>
      </c>
      <c r="E1021" s="6">
        <f t="shared" si="64"/>
        <v>161062.7991285788</v>
      </c>
    </row>
    <row r="1022" spans="1:5" x14ac:dyDescent="0.25">
      <c r="A1022">
        <f>IF(ROWS($A$18:A1022)-1&lt;=total_number_payments,ROWS($A$18:A1022)-1,NA())</f>
        <v>1004</v>
      </c>
      <c r="B1022" s="6">
        <f t="shared" si="61"/>
        <v>606.17616179534764</v>
      </c>
      <c r="C1022" s="6">
        <f t="shared" si="62"/>
        <v>122.71851933581434</v>
      </c>
      <c r="D1022" s="6">
        <f t="shared" si="63"/>
        <v>483.4576424595333</v>
      </c>
      <c r="E1022" s="6">
        <f t="shared" si="64"/>
        <v>160579.34148611926</v>
      </c>
    </row>
    <row r="1023" spans="1:5" x14ac:dyDescent="0.25">
      <c r="A1023">
        <f>IF(ROWS($A$18:A1023)-1&lt;=total_number_payments,ROWS($A$18:A1023)-1,NA())</f>
        <v>1005</v>
      </c>
      <c r="B1023" s="6">
        <f t="shared" si="61"/>
        <v>606.17616179534764</v>
      </c>
      <c r="C1023" s="6">
        <f t="shared" si="62"/>
        <v>122.35015863200678</v>
      </c>
      <c r="D1023" s="6">
        <f t="shared" si="63"/>
        <v>483.82600316334083</v>
      </c>
      <c r="E1023" s="6">
        <f t="shared" si="64"/>
        <v>160095.5154829559</v>
      </c>
    </row>
    <row r="1024" spans="1:5" x14ac:dyDescent="0.25">
      <c r="A1024">
        <f>IF(ROWS($A$18:A1024)-1&lt;=total_number_payments,ROWS($A$18:A1024)-1,NA())</f>
        <v>1006</v>
      </c>
      <c r="B1024" s="6">
        <f t="shared" si="61"/>
        <v>606.17616179534764</v>
      </c>
      <c r="C1024" s="6">
        <f t="shared" si="62"/>
        <v>121.98151726326357</v>
      </c>
      <c r="D1024" s="6">
        <f t="shared" si="63"/>
        <v>484.19464453208406</v>
      </c>
      <c r="E1024" s="6">
        <f t="shared" si="64"/>
        <v>159611.32083842382</v>
      </c>
    </row>
    <row r="1025" spans="1:5" x14ac:dyDescent="0.25">
      <c r="A1025">
        <f>IF(ROWS($A$18:A1025)-1&lt;=total_number_payments,ROWS($A$18:A1025)-1,NA())</f>
        <v>1007</v>
      </c>
      <c r="B1025" s="6">
        <f t="shared" si="61"/>
        <v>606.17616179534764</v>
      </c>
      <c r="C1025" s="6">
        <f t="shared" si="62"/>
        <v>121.6125950157378</v>
      </c>
      <c r="D1025" s="6">
        <f t="shared" si="63"/>
        <v>484.56356677960986</v>
      </c>
      <c r="E1025" s="6">
        <f t="shared" si="64"/>
        <v>159126.75727164422</v>
      </c>
    </row>
    <row r="1026" spans="1:5" x14ac:dyDescent="0.25">
      <c r="A1026">
        <f>IF(ROWS($A$18:A1026)-1&lt;=total_number_payments,ROWS($A$18:A1026)-1,NA())</f>
        <v>1008</v>
      </c>
      <c r="B1026" s="6">
        <f t="shared" si="61"/>
        <v>606.17616179534764</v>
      </c>
      <c r="C1026" s="6">
        <f t="shared" si="62"/>
        <v>121.24339167541957</v>
      </c>
      <c r="D1026" s="6">
        <f t="shared" si="63"/>
        <v>484.93277011992808</v>
      </c>
      <c r="E1026" s="6">
        <f t="shared" si="64"/>
        <v>158641.8245015243</v>
      </c>
    </row>
    <row r="1027" spans="1:5" x14ac:dyDescent="0.25">
      <c r="A1027">
        <f>IF(ROWS($A$18:A1027)-1&lt;=total_number_payments,ROWS($A$18:A1027)-1,NA())</f>
        <v>1009</v>
      </c>
      <c r="B1027" s="6">
        <f t="shared" si="61"/>
        <v>606.17616179534764</v>
      </c>
      <c r="C1027" s="6">
        <f t="shared" si="62"/>
        <v>120.87390702813599</v>
      </c>
      <c r="D1027" s="6">
        <f t="shared" si="63"/>
        <v>485.30225476721165</v>
      </c>
      <c r="E1027" s="6">
        <f t="shared" si="64"/>
        <v>158156.52224675709</v>
      </c>
    </row>
    <row r="1028" spans="1:5" x14ac:dyDescent="0.25">
      <c r="A1028">
        <f>IF(ROWS($A$18:A1028)-1&lt;=total_number_payments,ROWS($A$18:A1028)-1,NA())</f>
        <v>1010</v>
      </c>
      <c r="B1028" s="6">
        <f t="shared" si="61"/>
        <v>606.17616179534764</v>
      </c>
      <c r="C1028" s="6">
        <f t="shared" si="62"/>
        <v>120.50414085955089</v>
      </c>
      <c r="D1028" s="6">
        <f t="shared" si="63"/>
        <v>485.67202093579675</v>
      </c>
      <c r="E1028" s="6">
        <f t="shared" si="64"/>
        <v>157670.85022582128</v>
      </c>
    </row>
    <row r="1029" spans="1:5" x14ac:dyDescent="0.25">
      <c r="A1029">
        <f>IF(ROWS($A$18:A1029)-1&lt;=total_number_payments,ROWS($A$18:A1029)-1,NA())</f>
        <v>1011</v>
      </c>
      <c r="B1029" s="6">
        <f t="shared" si="61"/>
        <v>606.17616179534764</v>
      </c>
      <c r="C1029" s="6">
        <f t="shared" si="62"/>
        <v>120.13409295516489</v>
      </c>
      <c r="D1029" s="6">
        <f t="shared" si="63"/>
        <v>486.04206884018276</v>
      </c>
      <c r="E1029" s="6">
        <f t="shared" si="64"/>
        <v>157184.8081569811</v>
      </c>
    </row>
    <row r="1030" spans="1:5" x14ac:dyDescent="0.25">
      <c r="A1030">
        <f>IF(ROWS($A$18:A1030)-1&lt;=total_number_payments,ROWS($A$18:A1030)-1,NA())</f>
        <v>1012</v>
      </c>
      <c r="B1030" s="6">
        <f t="shared" si="61"/>
        <v>606.17616179534764</v>
      </c>
      <c r="C1030" s="6">
        <f t="shared" si="62"/>
        <v>119.76376310031513</v>
      </c>
      <c r="D1030" s="6">
        <f t="shared" si="63"/>
        <v>486.41239869503249</v>
      </c>
      <c r="E1030" s="6">
        <f t="shared" si="64"/>
        <v>156698.39575828606</v>
      </c>
    </row>
    <row r="1031" spans="1:5" x14ac:dyDescent="0.25">
      <c r="A1031">
        <f>IF(ROWS($A$18:A1031)-1&lt;=total_number_payments,ROWS($A$18:A1031)-1,NA())</f>
        <v>1013</v>
      </c>
      <c r="B1031" s="6">
        <f t="shared" si="61"/>
        <v>606.17616179534764</v>
      </c>
      <c r="C1031" s="6">
        <f t="shared" si="62"/>
        <v>119.39315108017517</v>
      </c>
      <c r="D1031" s="6">
        <f t="shared" si="63"/>
        <v>486.78301071517245</v>
      </c>
      <c r="E1031" s="6">
        <f t="shared" si="64"/>
        <v>156211.61274757088</v>
      </c>
    </row>
    <row r="1032" spans="1:5" x14ac:dyDescent="0.25">
      <c r="A1032">
        <f>IF(ROWS($A$18:A1032)-1&lt;=total_number_payments,ROWS($A$18:A1032)-1,NA())</f>
        <v>1014</v>
      </c>
      <c r="B1032" s="6">
        <f t="shared" si="61"/>
        <v>606.17616179534764</v>
      </c>
      <c r="C1032" s="6">
        <f t="shared" si="62"/>
        <v>119.02225667975496</v>
      </c>
      <c r="D1032" s="6">
        <f t="shared" si="63"/>
        <v>487.15390511559269</v>
      </c>
      <c r="E1032" s="6">
        <f t="shared" si="64"/>
        <v>155724.45884245529</v>
      </c>
    </row>
    <row r="1033" spans="1:5" x14ac:dyDescent="0.25">
      <c r="A1033">
        <f>IF(ROWS($A$18:A1033)-1&lt;=total_number_payments,ROWS($A$18:A1033)-1,NA())</f>
        <v>1015</v>
      </c>
      <c r="B1033" s="6">
        <f t="shared" si="61"/>
        <v>606.17616179534764</v>
      </c>
      <c r="C1033" s="6">
        <f t="shared" si="62"/>
        <v>118.65107968390056</v>
      </c>
      <c r="D1033" s="6">
        <f t="shared" si="63"/>
        <v>487.52508211144709</v>
      </c>
      <c r="E1033" s="6">
        <f t="shared" si="64"/>
        <v>155236.93376034385</v>
      </c>
    </row>
    <row r="1034" spans="1:5" x14ac:dyDescent="0.25">
      <c r="A1034">
        <f>IF(ROWS($A$18:A1034)-1&lt;=total_number_payments,ROWS($A$18:A1034)-1,NA())</f>
        <v>1016</v>
      </c>
      <c r="B1034" s="6">
        <f t="shared" si="61"/>
        <v>606.17616179534764</v>
      </c>
      <c r="C1034" s="6">
        <f t="shared" si="62"/>
        <v>118.27961987729417</v>
      </c>
      <c r="D1034" s="6">
        <f t="shared" si="63"/>
        <v>487.89654191805346</v>
      </c>
      <c r="E1034" s="6">
        <f t="shared" si="64"/>
        <v>154749.0372184258</v>
      </c>
    </row>
    <row r="1035" spans="1:5" x14ac:dyDescent="0.25">
      <c r="A1035">
        <f>IF(ROWS($A$18:A1035)-1&lt;=total_number_payments,ROWS($A$18:A1035)-1,NA())</f>
        <v>1017</v>
      </c>
      <c r="B1035" s="6">
        <f t="shared" si="61"/>
        <v>606.17616179534764</v>
      </c>
      <c r="C1035" s="6">
        <f t="shared" si="62"/>
        <v>117.90787704445385</v>
      </c>
      <c r="D1035" s="6">
        <f t="shared" si="63"/>
        <v>488.26828475089377</v>
      </c>
      <c r="E1035" s="6">
        <f t="shared" si="64"/>
        <v>154260.7689336749</v>
      </c>
    </row>
    <row r="1036" spans="1:5" x14ac:dyDescent="0.25">
      <c r="A1036">
        <f>IF(ROWS($A$18:A1036)-1&lt;=total_number_payments,ROWS($A$18:A1036)-1,NA())</f>
        <v>1018</v>
      </c>
      <c r="B1036" s="6">
        <f t="shared" si="61"/>
        <v>606.17616179534764</v>
      </c>
      <c r="C1036" s="6">
        <f t="shared" si="62"/>
        <v>117.53585096973357</v>
      </c>
      <c r="D1036" s="6">
        <f t="shared" si="63"/>
        <v>488.64031082561405</v>
      </c>
      <c r="E1036" s="6">
        <f t="shared" si="64"/>
        <v>153772.1286228493</v>
      </c>
    </row>
    <row r="1037" spans="1:5" x14ac:dyDescent="0.25">
      <c r="A1037">
        <f>IF(ROWS($A$18:A1037)-1&lt;=total_number_payments,ROWS($A$18:A1037)-1,NA())</f>
        <v>1019</v>
      </c>
      <c r="B1037" s="6">
        <f t="shared" si="61"/>
        <v>606.17616179534764</v>
      </c>
      <c r="C1037" s="6">
        <f t="shared" si="62"/>
        <v>117.16354143732292</v>
      </c>
      <c r="D1037" s="6">
        <f t="shared" si="63"/>
        <v>489.01262035802472</v>
      </c>
      <c r="E1037" s="6">
        <f t="shared" si="64"/>
        <v>153283.11600249127</v>
      </c>
    </row>
    <row r="1038" spans="1:5" x14ac:dyDescent="0.25">
      <c r="A1038">
        <f>IF(ROWS($A$18:A1038)-1&lt;=total_number_payments,ROWS($A$18:A1038)-1,NA())</f>
        <v>1020</v>
      </c>
      <c r="B1038" s="6">
        <f t="shared" si="61"/>
        <v>606.17616179534764</v>
      </c>
      <c r="C1038" s="6">
        <f t="shared" si="62"/>
        <v>116.7909482312471</v>
      </c>
      <c r="D1038" s="6">
        <f t="shared" si="63"/>
        <v>489.38521356410052</v>
      </c>
      <c r="E1038" s="6">
        <f t="shared" si="64"/>
        <v>152793.73078892718</v>
      </c>
    </row>
    <row r="1039" spans="1:5" x14ac:dyDescent="0.25">
      <c r="A1039">
        <f>IF(ROWS($A$18:A1039)-1&lt;=total_number_payments,ROWS($A$18:A1039)-1,NA())</f>
        <v>1021</v>
      </c>
      <c r="B1039" s="6">
        <f t="shared" si="61"/>
        <v>606.17616179534764</v>
      </c>
      <c r="C1039" s="6">
        <f t="shared" si="62"/>
        <v>116.41807113536673</v>
      </c>
      <c r="D1039" s="6">
        <f t="shared" si="63"/>
        <v>489.75809065998089</v>
      </c>
      <c r="E1039" s="6">
        <f t="shared" si="64"/>
        <v>152303.9726982672</v>
      </c>
    </row>
    <row r="1040" spans="1:5" x14ac:dyDescent="0.25">
      <c r="A1040">
        <f>IF(ROWS($A$18:A1040)-1&lt;=total_number_payments,ROWS($A$18:A1040)-1,NA())</f>
        <v>1022</v>
      </c>
      <c r="B1040" s="6">
        <f t="shared" si="61"/>
        <v>606.17616179534764</v>
      </c>
      <c r="C1040" s="6">
        <f t="shared" si="62"/>
        <v>116.04490993337777</v>
      </c>
      <c r="D1040" s="6">
        <f t="shared" si="63"/>
        <v>490.13125186196987</v>
      </c>
      <c r="E1040" s="6">
        <f t="shared" si="64"/>
        <v>151813.84144640522</v>
      </c>
    </row>
    <row r="1041" spans="1:5" x14ac:dyDescent="0.25">
      <c r="A1041">
        <f>IF(ROWS($A$18:A1041)-1&lt;=total_number_payments,ROWS($A$18:A1041)-1,NA())</f>
        <v>1023</v>
      </c>
      <c r="B1041" s="6">
        <f t="shared" si="61"/>
        <v>606.17616179534764</v>
      </c>
      <c r="C1041" s="6">
        <f t="shared" si="62"/>
        <v>115.67146440881133</v>
      </c>
      <c r="D1041" s="6">
        <f t="shared" si="63"/>
        <v>490.50469738653629</v>
      </c>
      <c r="E1041" s="6">
        <f t="shared" si="64"/>
        <v>151323.33674901869</v>
      </c>
    </row>
    <row r="1042" spans="1:5" x14ac:dyDescent="0.25">
      <c r="A1042">
        <f>IF(ROWS($A$18:A1042)-1&lt;=total_number_payments,ROWS($A$18:A1042)-1,NA())</f>
        <v>1024</v>
      </c>
      <c r="B1042" s="6">
        <f t="shared" ref="B1042:B1105" si="65">IF(A1042&lt;=total_number_payments,PMT,NA())</f>
        <v>606.17616179534764</v>
      </c>
      <c r="C1042" s="6">
        <f t="shared" si="62"/>
        <v>115.29773434503365</v>
      </c>
      <c r="D1042" s="6">
        <f t="shared" si="63"/>
        <v>490.87842745031401</v>
      </c>
      <c r="E1042" s="6">
        <f t="shared" si="64"/>
        <v>150832.45832156838</v>
      </c>
    </row>
    <row r="1043" spans="1:5" x14ac:dyDescent="0.25">
      <c r="A1043">
        <f>IF(ROWS($A$18:A1043)-1&lt;=total_number_payments,ROWS($A$18:A1043)-1,NA())</f>
        <v>1025</v>
      </c>
      <c r="B1043" s="6">
        <f t="shared" si="65"/>
        <v>606.17616179534764</v>
      </c>
      <c r="C1043" s="6">
        <f t="shared" si="62"/>
        <v>114.92371952524584</v>
      </c>
      <c r="D1043" s="6">
        <f t="shared" si="63"/>
        <v>491.25244227010182</v>
      </c>
      <c r="E1043" s="6">
        <f t="shared" si="64"/>
        <v>150341.20587929827</v>
      </c>
    </row>
    <row r="1044" spans="1:5" x14ac:dyDescent="0.25">
      <c r="A1044">
        <f>IF(ROWS($A$18:A1044)-1&lt;=total_number_payments,ROWS($A$18:A1044)-1,NA())</f>
        <v>1026</v>
      </c>
      <c r="B1044" s="6">
        <f t="shared" si="65"/>
        <v>606.17616179534764</v>
      </c>
      <c r="C1044" s="6">
        <f t="shared" ref="C1044:C1107" si="66">IF(E1043&gt;0.001,E1043*epr,NA())</f>
        <v>114.54941973248387</v>
      </c>
      <c r="D1044" s="6">
        <f t="shared" ref="D1044:D1107" si="67">B1044-C1044</f>
        <v>491.62674206286374</v>
      </c>
      <c r="E1044" s="6">
        <f t="shared" ref="E1044:E1107" si="68">E1043-D1044</f>
        <v>149849.57913723541</v>
      </c>
    </row>
    <row r="1045" spans="1:5" x14ac:dyDescent="0.25">
      <c r="A1045">
        <f>IF(ROWS($A$18:A1045)-1&lt;=total_number_payments,ROWS($A$18:A1045)-1,NA())</f>
        <v>1027</v>
      </c>
      <c r="B1045" s="6">
        <f t="shared" si="65"/>
        <v>606.17616179534764</v>
      </c>
      <c r="C1045" s="6">
        <f t="shared" si="66"/>
        <v>114.17483474961838</v>
      </c>
      <c r="D1045" s="6">
        <f t="shared" si="67"/>
        <v>492.00132704572923</v>
      </c>
      <c r="E1045" s="6">
        <f t="shared" si="68"/>
        <v>149357.57781018969</v>
      </c>
    </row>
    <row r="1046" spans="1:5" x14ac:dyDescent="0.25">
      <c r="A1046">
        <f>IF(ROWS($A$18:A1046)-1&lt;=total_number_payments,ROWS($A$18:A1046)-1,NA())</f>
        <v>1028</v>
      </c>
      <c r="B1046" s="6">
        <f t="shared" si="65"/>
        <v>606.17616179534764</v>
      </c>
      <c r="C1046" s="6">
        <f t="shared" si="66"/>
        <v>113.7999643593546</v>
      </c>
      <c r="D1046" s="6">
        <f t="shared" si="67"/>
        <v>492.37619743599305</v>
      </c>
      <c r="E1046" s="6">
        <f t="shared" si="68"/>
        <v>148865.20161275371</v>
      </c>
    </row>
    <row r="1047" spans="1:5" x14ac:dyDescent="0.25">
      <c r="A1047">
        <f>IF(ROWS($A$18:A1047)-1&lt;=total_number_payments,ROWS($A$18:A1047)-1,NA())</f>
        <v>1029</v>
      </c>
      <c r="B1047" s="6">
        <f t="shared" si="65"/>
        <v>606.17616179534764</v>
      </c>
      <c r="C1047" s="6">
        <f t="shared" si="66"/>
        <v>113.42480834423218</v>
      </c>
      <c r="D1047" s="6">
        <f t="shared" si="67"/>
        <v>492.75135345111545</v>
      </c>
      <c r="E1047" s="6">
        <f t="shared" si="68"/>
        <v>148372.4502593026</v>
      </c>
    </row>
    <row r="1048" spans="1:5" x14ac:dyDescent="0.25">
      <c r="A1048">
        <f>IF(ROWS($A$18:A1048)-1&lt;=total_number_payments,ROWS($A$18:A1048)-1,NA())</f>
        <v>1030</v>
      </c>
      <c r="B1048" s="6">
        <f t="shared" si="65"/>
        <v>606.17616179534764</v>
      </c>
      <c r="C1048" s="6">
        <f t="shared" si="66"/>
        <v>113.04936648662505</v>
      </c>
      <c r="D1048" s="6">
        <f t="shared" si="67"/>
        <v>493.12679530872259</v>
      </c>
      <c r="E1048" s="6">
        <f t="shared" si="68"/>
        <v>147879.32346399387</v>
      </c>
    </row>
    <row r="1049" spans="1:5" x14ac:dyDescent="0.25">
      <c r="A1049">
        <f>IF(ROWS($A$18:A1049)-1&lt;=total_number_payments,ROWS($A$18:A1049)-1,NA())</f>
        <v>1031</v>
      </c>
      <c r="B1049" s="6">
        <f t="shared" si="65"/>
        <v>606.17616179534764</v>
      </c>
      <c r="C1049" s="6">
        <f t="shared" si="66"/>
        <v>112.67363856874134</v>
      </c>
      <c r="D1049" s="6">
        <f t="shared" si="67"/>
        <v>493.50252322660629</v>
      </c>
      <c r="E1049" s="6">
        <f t="shared" si="68"/>
        <v>147385.82094076727</v>
      </c>
    </row>
    <row r="1050" spans="1:5" x14ac:dyDescent="0.25">
      <c r="A1050">
        <f>IF(ROWS($A$18:A1050)-1&lt;=total_number_payments,ROWS($A$18:A1050)-1,NA())</f>
        <v>1032</v>
      </c>
      <c r="B1050" s="6">
        <f t="shared" si="65"/>
        <v>606.17616179534764</v>
      </c>
      <c r="C1050" s="6">
        <f t="shared" si="66"/>
        <v>112.29762437262328</v>
      </c>
      <c r="D1050" s="6">
        <f t="shared" si="67"/>
        <v>493.87853742272438</v>
      </c>
      <c r="E1050" s="6">
        <f t="shared" si="68"/>
        <v>146891.94240334455</v>
      </c>
    </row>
    <row r="1051" spans="1:5" x14ac:dyDescent="0.25">
      <c r="A1051">
        <f>IF(ROWS($A$18:A1051)-1&lt;=total_number_payments,ROWS($A$18:A1051)-1,NA())</f>
        <v>1033</v>
      </c>
      <c r="B1051" s="6">
        <f t="shared" si="65"/>
        <v>606.17616179534764</v>
      </c>
      <c r="C1051" s="6">
        <f t="shared" si="66"/>
        <v>111.921323680147</v>
      </c>
      <c r="D1051" s="6">
        <f t="shared" si="67"/>
        <v>494.25483811520064</v>
      </c>
      <c r="E1051" s="6">
        <f t="shared" si="68"/>
        <v>146397.68756522937</v>
      </c>
    </row>
    <row r="1052" spans="1:5" x14ac:dyDescent="0.25">
      <c r="A1052">
        <f>IF(ROWS($A$18:A1052)-1&lt;=total_number_payments,ROWS($A$18:A1052)-1,NA())</f>
        <v>1034</v>
      </c>
      <c r="B1052" s="6">
        <f t="shared" si="65"/>
        <v>606.17616179534764</v>
      </c>
      <c r="C1052" s="6">
        <f t="shared" si="66"/>
        <v>111.54473627302241</v>
      </c>
      <c r="D1052" s="6">
        <f t="shared" si="67"/>
        <v>494.63142552232523</v>
      </c>
      <c r="E1052" s="6">
        <f t="shared" si="68"/>
        <v>145903.05613970704</v>
      </c>
    </row>
    <row r="1053" spans="1:5" x14ac:dyDescent="0.25">
      <c r="A1053">
        <f>IF(ROWS($A$18:A1053)-1&lt;=total_number_payments,ROWS($A$18:A1053)-1,NA())</f>
        <v>1035</v>
      </c>
      <c r="B1053" s="6">
        <f t="shared" si="65"/>
        <v>606.17616179534764</v>
      </c>
      <c r="C1053" s="6">
        <f t="shared" si="66"/>
        <v>111.16786193279314</v>
      </c>
      <c r="D1053" s="6">
        <f t="shared" si="67"/>
        <v>495.00829986255451</v>
      </c>
      <c r="E1053" s="6">
        <f t="shared" si="68"/>
        <v>145408.04783984448</v>
      </c>
    </row>
    <row r="1054" spans="1:5" x14ac:dyDescent="0.25">
      <c r="A1054">
        <f>IF(ROWS($A$18:A1054)-1&lt;=total_number_payments,ROWS($A$18:A1054)-1,NA())</f>
        <v>1036</v>
      </c>
      <c r="B1054" s="6">
        <f t="shared" si="65"/>
        <v>606.17616179534764</v>
      </c>
      <c r="C1054" s="6">
        <f t="shared" si="66"/>
        <v>110.79070044083635</v>
      </c>
      <c r="D1054" s="6">
        <f t="shared" si="67"/>
        <v>495.38546135451128</v>
      </c>
      <c r="E1054" s="6">
        <f t="shared" si="68"/>
        <v>144912.66237848997</v>
      </c>
    </row>
    <row r="1055" spans="1:5" x14ac:dyDescent="0.25">
      <c r="A1055">
        <f>IF(ROWS($A$18:A1055)-1&lt;=total_number_payments,ROWS($A$18:A1055)-1,NA())</f>
        <v>1037</v>
      </c>
      <c r="B1055" s="6">
        <f t="shared" si="65"/>
        <v>606.17616179534764</v>
      </c>
      <c r="C1055" s="6">
        <f t="shared" si="66"/>
        <v>110.41325157836263</v>
      </c>
      <c r="D1055" s="6">
        <f t="shared" si="67"/>
        <v>495.76291021698501</v>
      </c>
      <c r="E1055" s="6">
        <f t="shared" si="68"/>
        <v>144416.89946827298</v>
      </c>
    </row>
    <row r="1056" spans="1:5" x14ac:dyDescent="0.25">
      <c r="A1056">
        <f>IF(ROWS($A$18:A1056)-1&lt;=total_number_payments,ROWS($A$18:A1056)-1,NA())</f>
        <v>1038</v>
      </c>
      <c r="B1056" s="6">
        <f t="shared" si="65"/>
        <v>606.17616179534764</v>
      </c>
      <c r="C1056" s="6">
        <f t="shared" si="66"/>
        <v>110.03551512641587</v>
      </c>
      <c r="D1056" s="6">
        <f t="shared" si="67"/>
        <v>496.14064666893177</v>
      </c>
      <c r="E1056" s="6">
        <f t="shared" si="68"/>
        <v>143920.75882160405</v>
      </c>
    </row>
    <row r="1057" spans="1:5" x14ac:dyDescent="0.25">
      <c r="A1057">
        <f>IF(ROWS($A$18:A1057)-1&lt;=total_number_payments,ROWS($A$18:A1057)-1,NA())</f>
        <v>1039</v>
      </c>
      <c r="B1057" s="6">
        <f t="shared" si="65"/>
        <v>606.17616179534764</v>
      </c>
      <c r="C1057" s="6">
        <f t="shared" si="66"/>
        <v>109.65749086587313</v>
      </c>
      <c r="D1057" s="6">
        <f t="shared" si="67"/>
        <v>496.51867092947452</v>
      </c>
      <c r="E1057" s="6">
        <f t="shared" si="68"/>
        <v>143424.24015067457</v>
      </c>
    </row>
    <row r="1058" spans="1:5" x14ac:dyDescent="0.25">
      <c r="A1058">
        <f>IF(ROWS($A$18:A1058)-1&lt;=total_number_payments,ROWS($A$18:A1058)-1,NA())</f>
        <v>1040</v>
      </c>
      <c r="B1058" s="6">
        <f t="shared" si="65"/>
        <v>606.17616179534764</v>
      </c>
      <c r="C1058" s="6">
        <f t="shared" si="66"/>
        <v>109.27917857744451</v>
      </c>
      <c r="D1058" s="6">
        <f t="shared" si="67"/>
        <v>496.89698321790314</v>
      </c>
      <c r="E1058" s="6">
        <f t="shared" si="68"/>
        <v>142927.34316745665</v>
      </c>
    </row>
    <row r="1059" spans="1:5" x14ac:dyDescent="0.25">
      <c r="A1059">
        <f>IF(ROWS($A$18:A1059)-1&lt;=total_number_payments,ROWS($A$18:A1059)-1,NA())</f>
        <v>1041</v>
      </c>
      <c r="B1059" s="6">
        <f t="shared" si="65"/>
        <v>606.17616179534764</v>
      </c>
      <c r="C1059" s="6">
        <f t="shared" si="66"/>
        <v>108.90057804167301</v>
      </c>
      <c r="D1059" s="6">
        <f t="shared" si="67"/>
        <v>497.2755837536746</v>
      </c>
      <c r="E1059" s="6">
        <f t="shared" si="68"/>
        <v>142430.06758370297</v>
      </c>
    </row>
    <row r="1060" spans="1:5" x14ac:dyDescent="0.25">
      <c r="A1060">
        <f>IF(ROWS($A$18:A1060)-1&lt;=total_number_payments,ROWS($A$18:A1060)-1,NA())</f>
        <v>1042</v>
      </c>
      <c r="B1060" s="6">
        <f t="shared" si="65"/>
        <v>606.17616179534764</v>
      </c>
      <c r="C1060" s="6">
        <f t="shared" si="66"/>
        <v>108.52168903893448</v>
      </c>
      <c r="D1060" s="6">
        <f t="shared" si="67"/>
        <v>497.65447275641316</v>
      </c>
      <c r="E1060" s="6">
        <f t="shared" si="68"/>
        <v>141932.41311094657</v>
      </c>
    </row>
    <row r="1061" spans="1:5" x14ac:dyDescent="0.25">
      <c r="A1061">
        <f>IF(ROWS($A$18:A1061)-1&lt;=total_number_payments,ROWS($A$18:A1061)-1,NA())</f>
        <v>1043</v>
      </c>
      <c r="B1061" s="6">
        <f t="shared" si="65"/>
        <v>606.17616179534764</v>
      </c>
      <c r="C1061" s="6">
        <f t="shared" si="66"/>
        <v>108.14251134943737</v>
      </c>
      <c r="D1061" s="6">
        <f t="shared" si="67"/>
        <v>498.03365044591027</v>
      </c>
      <c r="E1061" s="6">
        <f t="shared" si="68"/>
        <v>141434.37946050067</v>
      </c>
    </row>
    <row r="1062" spans="1:5" x14ac:dyDescent="0.25">
      <c r="A1062">
        <f>IF(ROWS($A$18:A1062)-1&lt;=total_number_payments,ROWS($A$18:A1062)-1,NA())</f>
        <v>1044</v>
      </c>
      <c r="B1062" s="6">
        <f t="shared" si="65"/>
        <v>606.17616179534764</v>
      </c>
      <c r="C1062" s="6">
        <f t="shared" si="66"/>
        <v>107.76304475322269</v>
      </c>
      <c r="D1062" s="6">
        <f t="shared" si="67"/>
        <v>498.41311704212495</v>
      </c>
      <c r="E1062" s="6">
        <f t="shared" si="68"/>
        <v>140935.96634345854</v>
      </c>
    </row>
    <row r="1063" spans="1:5" x14ac:dyDescent="0.25">
      <c r="A1063">
        <f>IF(ROWS($A$18:A1063)-1&lt;=total_number_payments,ROWS($A$18:A1063)-1,NA())</f>
        <v>1045</v>
      </c>
      <c r="B1063" s="6">
        <f t="shared" si="65"/>
        <v>606.17616179534764</v>
      </c>
      <c r="C1063" s="6">
        <f t="shared" si="66"/>
        <v>107.38328903016382</v>
      </c>
      <c r="D1063" s="6">
        <f t="shared" si="67"/>
        <v>498.7928727651838</v>
      </c>
      <c r="E1063" s="6">
        <f t="shared" si="68"/>
        <v>140437.17347069335</v>
      </c>
    </row>
    <row r="1064" spans="1:5" x14ac:dyDescent="0.25">
      <c r="A1064">
        <f>IF(ROWS($A$18:A1064)-1&lt;=total_number_payments,ROWS($A$18:A1064)-1,NA())</f>
        <v>1046</v>
      </c>
      <c r="B1064" s="6">
        <f t="shared" si="65"/>
        <v>606.17616179534764</v>
      </c>
      <c r="C1064" s="6">
        <f t="shared" si="66"/>
        <v>107.00324395996648</v>
      </c>
      <c r="D1064" s="6">
        <f t="shared" si="67"/>
        <v>499.17291783538116</v>
      </c>
      <c r="E1064" s="6">
        <f t="shared" si="68"/>
        <v>139938.00055285796</v>
      </c>
    </row>
    <row r="1065" spans="1:5" x14ac:dyDescent="0.25">
      <c r="A1065">
        <f>IF(ROWS($A$18:A1065)-1&lt;=total_number_payments,ROWS($A$18:A1065)-1,NA())</f>
        <v>1047</v>
      </c>
      <c r="B1065" s="6">
        <f t="shared" si="65"/>
        <v>606.17616179534764</v>
      </c>
      <c r="C1065" s="6">
        <f t="shared" si="66"/>
        <v>106.62290932216851</v>
      </c>
      <c r="D1065" s="6">
        <f t="shared" si="67"/>
        <v>499.5532524731791</v>
      </c>
      <c r="E1065" s="6">
        <f t="shared" si="68"/>
        <v>139438.44730038478</v>
      </c>
    </row>
    <row r="1066" spans="1:5" x14ac:dyDescent="0.25">
      <c r="A1066">
        <f>IF(ROWS($A$18:A1066)-1&lt;=total_number_payments,ROWS($A$18:A1066)-1,NA())</f>
        <v>1048</v>
      </c>
      <c r="B1066" s="6">
        <f t="shared" si="65"/>
        <v>606.17616179534764</v>
      </c>
      <c r="C1066" s="6">
        <f t="shared" si="66"/>
        <v>106.24228489613975</v>
      </c>
      <c r="D1066" s="6">
        <f t="shared" si="67"/>
        <v>499.93387689920792</v>
      </c>
      <c r="E1066" s="6">
        <f t="shared" si="68"/>
        <v>138938.51342348556</v>
      </c>
    </row>
    <row r="1067" spans="1:5" x14ac:dyDescent="0.25">
      <c r="A1067">
        <f>IF(ROWS($A$18:A1067)-1&lt;=total_number_payments,ROWS($A$18:A1067)-1,NA())</f>
        <v>1049</v>
      </c>
      <c r="B1067" s="6">
        <f t="shared" si="65"/>
        <v>606.17616179534764</v>
      </c>
      <c r="C1067" s="6">
        <f t="shared" si="66"/>
        <v>105.86137046108199</v>
      </c>
      <c r="D1067" s="6">
        <f t="shared" si="67"/>
        <v>500.31479133426564</v>
      </c>
      <c r="E1067" s="6">
        <f t="shared" si="68"/>
        <v>138438.1986321513</v>
      </c>
    </row>
    <row r="1068" spans="1:5" x14ac:dyDescent="0.25">
      <c r="A1068">
        <f>IF(ROWS($A$18:A1068)-1&lt;=total_number_payments,ROWS($A$18:A1068)-1,NA())</f>
        <v>1050</v>
      </c>
      <c r="B1068" s="6">
        <f t="shared" si="65"/>
        <v>606.17616179534764</v>
      </c>
      <c r="C1068" s="6">
        <f t="shared" si="66"/>
        <v>105.48016579602874</v>
      </c>
      <c r="D1068" s="6">
        <f t="shared" si="67"/>
        <v>500.69599599931888</v>
      </c>
      <c r="E1068" s="6">
        <f t="shared" si="68"/>
        <v>137937.50263615197</v>
      </c>
    </row>
    <row r="1069" spans="1:5" x14ac:dyDescent="0.25">
      <c r="A1069">
        <f>IF(ROWS($A$18:A1069)-1&lt;=total_number_payments,ROWS($A$18:A1069)-1,NA())</f>
        <v>1051</v>
      </c>
      <c r="B1069" s="6">
        <f t="shared" si="65"/>
        <v>606.17616179534764</v>
      </c>
      <c r="C1069" s="6">
        <f t="shared" si="66"/>
        <v>105.09867067984517</v>
      </c>
      <c r="D1069" s="6">
        <f t="shared" si="67"/>
        <v>501.07749111550248</v>
      </c>
      <c r="E1069" s="6">
        <f t="shared" si="68"/>
        <v>137436.42514503645</v>
      </c>
    </row>
    <row r="1070" spans="1:5" x14ac:dyDescent="0.25">
      <c r="A1070">
        <f>IF(ROWS($A$18:A1070)-1&lt;=total_number_payments,ROWS($A$18:A1070)-1,NA())</f>
        <v>1052</v>
      </c>
      <c r="B1070" s="6">
        <f t="shared" si="65"/>
        <v>606.17616179534764</v>
      </c>
      <c r="C1070" s="6">
        <f t="shared" si="66"/>
        <v>104.71688489122795</v>
      </c>
      <c r="D1070" s="6">
        <f t="shared" si="67"/>
        <v>501.45927690411969</v>
      </c>
      <c r="E1070" s="6">
        <f t="shared" si="68"/>
        <v>136934.96586813233</v>
      </c>
    </row>
    <row r="1071" spans="1:5" x14ac:dyDescent="0.25">
      <c r="A1071">
        <f>IF(ROWS($A$18:A1071)-1&lt;=total_number_payments,ROWS($A$18:A1071)-1,NA())</f>
        <v>1053</v>
      </c>
      <c r="B1071" s="6">
        <f t="shared" si="65"/>
        <v>606.17616179534764</v>
      </c>
      <c r="C1071" s="6">
        <f t="shared" si="66"/>
        <v>104.33480820870517</v>
      </c>
      <c r="D1071" s="6">
        <f t="shared" si="67"/>
        <v>501.84135358664247</v>
      </c>
      <c r="E1071" s="6">
        <f t="shared" si="68"/>
        <v>136433.12451454569</v>
      </c>
    </row>
    <row r="1072" spans="1:5" x14ac:dyDescent="0.25">
      <c r="A1072">
        <f>IF(ROWS($A$18:A1072)-1&lt;=total_number_payments,ROWS($A$18:A1072)-1,NA())</f>
        <v>1054</v>
      </c>
      <c r="B1072" s="6">
        <f t="shared" si="65"/>
        <v>606.17616179534764</v>
      </c>
      <c r="C1072" s="6">
        <f t="shared" si="66"/>
        <v>103.95244041063611</v>
      </c>
      <c r="D1072" s="6">
        <f t="shared" si="67"/>
        <v>502.22372138471155</v>
      </c>
      <c r="E1072" s="6">
        <f t="shared" si="68"/>
        <v>135930.90079316098</v>
      </c>
    </row>
    <row r="1073" spans="1:5" x14ac:dyDescent="0.25">
      <c r="A1073">
        <f>IF(ROWS($A$18:A1073)-1&lt;=total_number_payments,ROWS($A$18:A1073)-1,NA())</f>
        <v>1055</v>
      </c>
      <c r="B1073" s="6">
        <f t="shared" si="65"/>
        <v>606.17616179534764</v>
      </c>
      <c r="C1073" s="6">
        <f t="shared" si="66"/>
        <v>103.56978127521123</v>
      </c>
      <c r="D1073" s="6">
        <f t="shared" si="67"/>
        <v>502.60638052013644</v>
      </c>
      <c r="E1073" s="6">
        <f t="shared" si="68"/>
        <v>135428.29441264085</v>
      </c>
    </row>
    <row r="1074" spans="1:5" x14ac:dyDescent="0.25">
      <c r="A1074">
        <f>IF(ROWS($A$18:A1074)-1&lt;=total_number_payments,ROWS($A$18:A1074)-1,NA())</f>
        <v>1056</v>
      </c>
      <c r="B1074" s="6">
        <f t="shared" si="65"/>
        <v>606.17616179534764</v>
      </c>
      <c r="C1074" s="6">
        <f t="shared" si="66"/>
        <v>103.18683058045194</v>
      </c>
      <c r="D1074" s="6">
        <f t="shared" si="67"/>
        <v>502.98933121489569</v>
      </c>
      <c r="E1074" s="6">
        <f t="shared" si="68"/>
        <v>134925.30508142596</v>
      </c>
    </row>
    <row r="1075" spans="1:5" x14ac:dyDescent="0.25">
      <c r="A1075">
        <f>IF(ROWS($A$18:A1075)-1&lt;=total_number_payments,ROWS($A$18:A1075)-1,NA())</f>
        <v>1057</v>
      </c>
      <c r="B1075" s="6">
        <f t="shared" si="65"/>
        <v>606.17616179534764</v>
      </c>
      <c r="C1075" s="6">
        <f t="shared" si="66"/>
        <v>102.80358810421058</v>
      </c>
      <c r="D1075" s="6">
        <f t="shared" si="67"/>
        <v>503.37257369113706</v>
      </c>
      <c r="E1075" s="6">
        <f t="shared" si="68"/>
        <v>134421.93250773483</v>
      </c>
    </row>
    <row r="1076" spans="1:5" x14ac:dyDescent="0.25">
      <c r="A1076">
        <f>IF(ROWS($A$18:A1076)-1&lt;=total_number_payments,ROWS($A$18:A1076)-1,NA())</f>
        <v>1058</v>
      </c>
      <c r="B1076" s="6">
        <f t="shared" si="65"/>
        <v>606.17616179534764</v>
      </c>
      <c r="C1076" s="6">
        <f t="shared" si="66"/>
        <v>102.42005362417015</v>
      </c>
      <c r="D1076" s="6">
        <f t="shared" si="67"/>
        <v>503.75610817117752</v>
      </c>
      <c r="E1076" s="6">
        <f t="shared" si="68"/>
        <v>133918.17639956364</v>
      </c>
    </row>
    <row r="1077" spans="1:5" x14ac:dyDescent="0.25">
      <c r="A1077">
        <f>IF(ROWS($A$18:A1077)-1&lt;=total_number_payments,ROWS($A$18:A1077)-1,NA())</f>
        <v>1059</v>
      </c>
      <c r="B1077" s="6">
        <f t="shared" si="65"/>
        <v>606.17616179534764</v>
      </c>
      <c r="C1077" s="6">
        <f t="shared" si="66"/>
        <v>102.03622691784433</v>
      </c>
      <c r="D1077" s="6">
        <f t="shared" si="67"/>
        <v>504.13993487750332</v>
      </c>
      <c r="E1077" s="6">
        <f t="shared" si="68"/>
        <v>133414.03646468613</v>
      </c>
    </row>
    <row r="1078" spans="1:5" x14ac:dyDescent="0.25">
      <c r="A1078">
        <f>IF(ROWS($A$18:A1078)-1&lt;=total_number_payments,ROWS($A$18:A1078)-1,NA())</f>
        <v>1060</v>
      </c>
      <c r="B1078" s="6">
        <f t="shared" si="65"/>
        <v>606.17616179534764</v>
      </c>
      <c r="C1078" s="6">
        <f t="shared" si="66"/>
        <v>101.65210776257724</v>
      </c>
      <c r="D1078" s="6">
        <f t="shared" si="67"/>
        <v>504.52405403277038</v>
      </c>
      <c r="E1078" s="6">
        <f t="shared" si="68"/>
        <v>132909.51241065335</v>
      </c>
    </row>
    <row r="1079" spans="1:5" x14ac:dyDescent="0.25">
      <c r="A1079">
        <f>IF(ROWS($A$18:A1079)-1&lt;=total_number_payments,ROWS($A$18:A1079)-1,NA())</f>
        <v>1061</v>
      </c>
      <c r="B1079" s="6">
        <f t="shared" si="65"/>
        <v>606.17616179534764</v>
      </c>
      <c r="C1079" s="6">
        <f t="shared" si="66"/>
        <v>101.26769593554337</v>
      </c>
      <c r="D1079" s="6">
        <f t="shared" si="67"/>
        <v>504.90846585980427</v>
      </c>
      <c r="E1079" s="6">
        <f t="shared" si="68"/>
        <v>132404.60394479355</v>
      </c>
    </row>
    <row r="1080" spans="1:5" x14ac:dyDescent="0.25">
      <c r="A1080">
        <f>IF(ROWS($A$18:A1080)-1&lt;=total_number_payments,ROWS($A$18:A1080)-1,NA())</f>
        <v>1062</v>
      </c>
      <c r="B1080" s="6">
        <f t="shared" si="65"/>
        <v>606.17616179534764</v>
      </c>
      <c r="C1080" s="6">
        <f t="shared" si="66"/>
        <v>100.88299121374746</v>
      </c>
      <c r="D1080" s="6">
        <f t="shared" si="67"/>
        <v>505.29317058160018</v>
      </c>
      <c r="E1080" s="6">
        <f t="shared" si="68"/>
        <v>131899.31077421195</v>
      </c>
    </row>
    <row r="1081" spans="1:5" x14ac:dyDescent="0.25">
      <c r="A1081">
        <f>IF(ROWS($A$18:A1081)-1&lt;=total_number_payments,ROWS($A$18:A1081)-1,NA())</f>
        <v>1063</v>
      </c>
      <c r="B1081" s="6">
        <f t="shared" si="65"/>
        <v>606.17616179534764</v>
      </c>
      <c r="C1081" s="6">
        <f t="shared" si="66"/>
        <v>100.49799337402426</v>
      </c>
      <c r="D1081" s="6">
        <f t="shared" si="67"/>
        <v>505.67816842132339</v>
      </c>
      <c r="E1081" s="6">
        <f t="shared" si="68"/>
        <v>131393.63260579063</v>
      </c>
    </row>
    <row r="1082" spans="1:5" x14ac:dyDescent="0.25">
      <c r="A1082">
        <f>IF(ROWS($A$18:A1082)-1&lt;=total_number_payments,ROWS($A$18:A1082)-1,NA())</f>
        <v>1064</v>
      </c>
      <c r="B1082" s="6">
        <f t="shared" si="65"/>
        <v>606.17616179534764</v>
      </c>
      <c r="C1082" s="6">
        <f t="shared" si="66"/>
        <v>100.11270219303857</v>
      </c>
      <c r="D1082" s="6">
        <f t="shared" si="67"/>
        <v>506.06345960230908</v>
      </c>
      <c r="E1082" s="6">
        <f t="shared" si="68"/>
        <v>130887.56914618831</v>
      </c>
    </row>
    <row r="1083" spans="1:5" x14ac:dyDescent="0.25">
      <c r="A1083">
        <f>IF(ROWS($A$18:A1083)-1&lt;=total_number_payments,ROWS($A$18:A1083)-1,NA())</f>
        <v>1065</v>
      </c>
      <c r="B1083" s="6">
        <f t="shared" si="65"/>
        <v>606.17616179534764</v>
      </c>
      <c r="C1083" s="6">
        <f t="shared" si="66"/>
        <v>99.727117447284982</v>
      </c>
      <c r="D1083" s="6">
        <f t="shared" si="67"/>
        <v>506.44904434806267</v>
      </c>
      <c r="E1083" s="6">
        <f t="shared" si="68"/>
        <v>130381.12010184025</v>
      </c>
    </row>
    <row r="1084" spans="1:5" x14ac:dyDescent="0.25">
      <c r="A1084">
        <f>IF(ROWS($A$18:A1084)-1&lt;=total_number_payments,ROWS($A$18:A1084)-1,NA())</f>
        <v>1066</v>
      </c>
      <c r="B1084" s="6">
        <f t="shared" si="65"/>
        <v>606.17616179534764</v>
      </c>
      <c r="C1084" s="6">
        <f t="shared" si="66"/>
        <v>99.341238913087793</v>
      </c>
      <c r="D1084" s="6">
        <f t="shared" si="67"/>
        <v>506.83492288225983</v>
      </c>
      <c r="E1084" s="6">
        <f t="shared" si="68"/>
        <v>129874.28517895799</v>
      </c>
    </row>
    <row r="1085" spans="1:5" x14ac:dyDescent="0.25">
      <c r="A1085">
        <f>IF(ROWS($A$18:A1085)-1&lt;=total_number_payments,ROWS($A$18:A1085)-1,NA())</f>
        <v>1067</v>
      </c>
      <c r="B1085" s="6">
        <f t="shared" si="65"/>
        <v>606.17616179534764</v>
      </c>
      <c r="C1085" s="6">
        <f t="shared" si="66"/>
        <v>98.955066366600875</v>
      </c>
      <c r="D1085" s="6">
        <f t="shared" si="67"/>
        <v>507.22109542874676</v>
      </c>
      <c r="E1085" s="6">
        <f t="shared" si="68"/>
        <v>129367.06408352924</v>
      </c>
    </row>
    <row r="1086" spans="1:5" x14ac:dyDescent="0.25">
      <c r="A1086">
        <f>IF(ROWS($A$18:A1086)-1&lt;=total_number_payments,ROWS($A$18:A1086)-1,NA())</f>
        <v>1068</v>
      </c>
      <c r="B1086" s="6">
        <f t="shared" si="65"/>
        <v>606.17616179534764</v>
      </c>
      <c r="C1086" s="6">
        <f t="shared" si="66"/>
        <v>98.568599583807583</v>
      </c>
      <c r="D1086" s="6">
        <f t="shared" si="67"/>
        <v>507.60756221154008</v>
      </c>
      <c r="E1086" s="6">
        <f t="shared" si="68"/>
        <v>128859.4565213177</v>
      </c>
    </row>
    <row r="1087" spans="1:5" x14ac:dyDescent="0.25">
      <c r="A1087">
        <f>IF(ROWS($A$18:A1087)-1&lt;=total_number_payments,ROWS($A$18:A1087)-1,NA())</f>
        <v>1069</v>
      </c>
      <c r="B1087" s="6">
        <f t="shared" si="65"/>
        <v>606.17616179534764</v>
      </c>
      <c r="C1087" s="6">
        <f t="shared" si="66"/>
        <v>98.181838340520514</v>
      </c>
      <c r="D1087" s="6">
        <f t="shared" si="67"/>
        <v>507.99432345482711</v>
      </c>
      <c r="E1087" s="6">
        <f t="shared" si="68"/>
        <v>128351.46219786287</v>
      </c>
    </row>
    <row r="1088" spans="1:5" x14ac:dyDescent="0.25">
      <c r="A1088">
        <f>IF(ROWS($A$18:A1088)-1&lt;=total_number_payments,ROWS($A$18:A1088)-1,NA())</f>
        <v>1070</v>
      </c>
      <c r="B1088" s="6">
        <f t="shared" si="65"/>
        <v>606.17616179534764</v>
      </c>
      <c r="C1088" s="6">
        <f t="shared" si="66"/>
        <v>97.794782412381537</v>
      </c>
      <c r="D1088" s="6">
        <f t="shared" si="67"/>
        <v>508.38137938296609</v>
      </c>
      <c r="E1088" s="6">
        <f t="shared" si="68"/>
        <v>127843.08081847991</v>
      </c>
    </row>
    <row r="1089" spans="1:5" x14ac:dyDescent="0.25">
      <c r="A1089">
        <f>IF(ROWS($A$18:A1089)-1&lt;=total_number_payments,ROWS($A$18:A1089)-1,NA())</f>
        <v>1071</v>
      </c>
      <c r="B1089" s="6">
        <f t="shared" si="65"/>
        <v>606.17616179534764</v>
      </c>
      <c r="C1089" s="6">
        <f t="shared" si="66"/>
        <v>97.407431574861505</v>
      </c>
      <c r="D1089" s="6">
        <f t="shared" si="67"/>
        <v>508.76873022048613</v>
      </c>
      <c r="E1089" s="6">
        <f t="shared" si="68"/>
        <v>127334.31208825942</v>
      </c>
    </row>
    <row r="1090" spans="1:5" x14ac:dyDescent="0.25">
      <c r="A1090">
        <f>IF(ROWS($A$18:A1090)-1&lt;=total_number_payments,ROWS($A$18:A1090)-1,NA())</f>
        <v>1072</v>
      </c>
      <c r="B1090" s="6">
        <f t="shared" si="65"/>
        <v>606.17616179534764</v>
      </c>
      <c r="C1090" s="6">
        <f t="shared" si="66"/>
        <v>97.019785603260217</v>
      </c>
      <c r="D1090" s="6">
        <f t="shared" si="67"/>
        <v>509.15637619208741</v>
      </c>
      <c r="E1090" s="6">
        <f t="shared" si="68"/>
        <v>126825.15571206734</v>
      </c>
    </row>
    <row r="1091" spans="1:5" x14ac:dyDescent="0.25">
      <c r="A1091">
        <f>IF(ROWS($A$18:A1091)-1&lt;=total_number_payments,ROWS($A$18:A1091)-1,NA())</f>
        <v>1073</v>
      </c>
      <c r="B1091" s="6">
        <f t="shared" si="65"/>
        <v>606.17616179534764</v>
      </c>
      <c r="C1091" s="6">
        <f t="shared" si="66"/>
        <v>96.631844272706289</v>
      </c>
      <c r="D1091" s="6">
        <f t="shared" si="67"/>
        <v>509.54431752264134</v>
      </c>
      <c r="E1091" s="6">
        <f t="shared" si="68"/>
        <v>126315.6113945447</v>
      </c>
    </row>
    <row r="1092" spans="1:5" x14ac:dyDescent="0.25">
      <c r="A1092">
        <f>IF(ROWS($A$18:A1092)-1&lt;=total_number_payments,ROWS($A$18:A1092)-1,NA())</f>
        <v>1074</v>
      </c>
      <c r="B1092" s="6">
        <f t="shared" si="65"/>
        <v>606.17616179534764</v>
      </c>
      <c r="C1092" s="6">
        <f t="shared" si="66"/>
        <v>96.243607358156964</v>
      </c>
      <c r="D1092" s="6">
        <f t="shared" si="67"/>
        <v>509.93255443719067</v>
      </c>
      <c r="E1092" s="6">
        <f t="shared" si="68"/>
        <v>125805.6788401075</v>
      </c>
    </row>
    <row r="1093" spans="1:5" x14ac:dyDescent="0.25">
      <c r="A1093">
        <f>IF(ROWS($A$18:A1093)-1&lt;=total_number_payments,ROWS($A$18:A1093)-1,NA())</f>
        <v>1075</v>
      </c>
      <c r="B1093" s="6">
        <f t="shared" si="65"/>
        <v>606.17616179534764</v>
      </c>
      <c r="C1093" s="6">
        <f t="shared" si="66"/>
        <v>95.855074634398051</v>
      </c>
      <c r="D1093" s="6">
        <f t="shared" si="67"/>
        <v>510.32108716094956</v>
      </c>
      <c r="E1093" s="6">
        <f t="shared" si="68"/>
        <v>125295.35775294655</v>
      </c>
    </row>
    <row r="1094" spans="1:5" x14ac:dyDescent="0.25">
      <c r="A1094">
        <f>IF(ROWS($A$18:A1094)-1&lt;=total_number_payments,ROWS($A$18:A1094)-1,NA())</f>
        <v>1076</v>
      </c>
      <c r="B1094" s="6">
        <f t="shared" si="65"/>
        <v>606.17616179534764</v>
      </c>
      <c r="C1094" s="6">
        <f t="shared" si="66"/>
        <v>95.466245876043743</v>
      </c>
      <c r="D1094" s="6">
        <f t="shared" si="67"/>
        <v>510.70991591930391</v>
      </c>
      <c r="E1094" s="6">
        <f t="shared" si="68"/>
        <v>124784.64783702725</v>
      </c>
    </row>
    <row r="1095" spans="1:5" x14ac:dyDescent="0.25">
      <c r="A1095">
        <f>IF(ROWS($A$18:A1095)-1&lt;=total_number_payments,ROWS($A$18:A1095)-1,NA())</f>
        <v>1077</v>
      </c>
      <c r="B1095" s="6">
        <f t="shared" si="65"/>
        <v>606.17616179534764</v>
      </c>
      <c r="C1095" s="6">
        <f t="shared" si="66"/>
        <v>95.077120857536499</v>
      </c>
      <c r="D1095" s="6">
        <f t="shared" si="67"/>
        <v>511.09904093781114</v>
      </c>
      <c r="E1095" s="6">
        <f t="shared" si="68"/>
        <v>124273.54879608944</v>
      </c>
    </row>
    <row r="1096" spans="1:5" x14ac:dyDescent="0.25">
      <c r="A1096">
        <f>IF(ROWS($A$18:A1096)-1&lt;=total_number_payments,ROWS($A$18:A1096)-1,NA())</f>
        <v>1078</v>
      </c>
      <c r="B1096" s="6">
        <f t="shared" si="65"/>
        <v>606.17616179534764</v>
      </c>
      <c r="C1096" s="6">
        <f t="shared" si="66"/>
        <v>94.687699353146954</v>
      </c>
      <c r="D1096" s="6">
        <f t="shared" si="67"/>
        <v>511.48846244220067</v>
      </c>
      <c r="E1096" s="6">
        <f t="shared" si="68"/>
        <v>123762.06033364724</v>
      </c>
    </row>
    <row r="1097" spans="1:5" x14ac:dyDescent="0.25">
      <c r="A1097">
        <f>IF(ROWS($A$18:A1097)-1&lt;=total_number_payments,ROWS($A$18:A1097)-1,NA())</f>
        <v>1079</v>
      </c>
      <c r="B1097" s="6">
        <f t="shared" si="65"/>
        <v>606.17616179534764</v>
      </c>
      <c r="C1097" s="6">
        <f t="shared" si="66"/>
        <v>94.297981136973718</v>
      </c>
      <c r="D1097" s="6">
        <f t="shared" si="67"/>
        <v>511.87818065837394</v>
      </c>
      <c r="E1097" s="6">
        <f t="shared" si="68"/>
        <v>123250.18215298887</v>
      </c>
    </row>
    <row r="1098" spans="1:5" x14ac:dyDescent="0.25">
      <c r="A1098">
        <f>IF(ROWS($A$18:A1098)-1&lt;=total_number_payments,ROWS($A$18:A1098)-1,NA())</f>
        <v>1080</v>
      </c>
      <c r="B1098" s="6">
        <f t="shared" si="65"/>
        <v>606.17616179534764</v>
      </c>
      <c r="C1098" s="6">
        <f t="shared" si="66"/>
        <v>93.907965982943281</v>
      </c>
      <c r="D1098" s="6">
        <f t="shared" si="67"/>
        <v>512.26819581240431</v>
      </c>
      <c r="E1098" s="6">
        <f t="shared" si="68"/>
        <v>122737.91395717647</v>
      </c>
    </row>
    <row r="1099" spans="1:5" x14ac:dyDescent="0.25">
      <c r="A1099">
        <f>IF(ROWS($A$18:A1099)-1&lt;=total_number_payments,ROWS($A$18:A1099)-1,NA())</f>
        <v>1081</v>
      </c>
      <c r="B1099" s="6">
        <f t="shared" si="65"/>
        <v>606.17616179534764</v>
      </c>
      <c r="C1099" s="6">
        <f t="shared" si="66"/>
        <v>93.517653664809899</v>
      </c>
      <c r="D1099" s="6">
        <f t="shared" si="67"/>
        <v>512.65850813053771</v>
      </c>
      <c r="E1099" s="6">
        <f t="shared" si="68"/>
        <v>122225.25544904593</v>
      </c>
    </row>
    <row r="1100" spans="1:5" x14ac:dyDescent="0.25">
      <c r="A1100">
        <f>IF(ROWS($A$18:A1100)-1&lt;=total_number_payments,ROWS($A$18:A1100)-1,NA())</f>
        <v>1082</v>
      </c>
      <c r="B1100" s="6">
        <f t="shared" si="65"/>
        <v>606.17616179534764</v>
      </c>
      <c r="C1100" s="6">
        <f t="shared" si="66"/>
        <v>93.127043956155433</v>
      </c>
      <c r="D1100" s="6">
        <f t="shared" si="67"/>
        <v>513.04911783919215</v>
      </c>
      <c r="E1100" s="6">
        <f t="shared" si="68"/>
        <v>121712.20633120673</v>
      </c>
    </row>
    <row r="1101" spans="1:5" x14ac:dyDescent="0.25">
      <c r="A1101">
        <f>IF(ROWS($A$18:A1101)-1&lt;=total_number_payments,ROWS($A$18:A1101)-1,NA())</f>
        <v>1083</v>
      </c>
      <c r="B1101" s="6">
        <f t="shared" si="65"/>
        <v>606.17616179534764</v>
      </c>
      <c r="C1101" s="6">
        <f t="shared" si="66"/>
        <v>92.736136630389225</v>
      </c>
      <c r="D1101" s="6">
        <f t="shared" si="67"/>
        <v>513.44002516495846</v>
      </c>
      <c r="E1101" s="6">
        <f t="shared" si="68"/>
        <v>121198.76630604177</v>
      </c>
    </row>
    <row r="1102" spans="1:5" x14ac:dyDescent="0.25">
      <c r="A1102">
        <f>IF(ROWS($A$18:A1102)-1&lt;=total_number_payments,ROWS($A$18:A1102)-1,NA())</f>
        <v>1084</v>
      </c>
      <c r="B1102" s="6">
        <f t="shared" si="65"/>
        <v>606.17616179534764</v>
      </c>
      <c r="C1102" s="6">
        <f t="shared" si="66"/>
        <v>92.344931460747986</v>
      </c>
      <c r="D1102" s="6">
        <f t="shared" si="67"/>
        <v>513.8312303345997</v>
      </c>
      <c r="E1102" s="6">
        <f t="shared" si="68"/>
        <v>120684.93507570717</v>
      </c>
    </row>
    <row r="1103" spans="1:5" x14ac:dyDescent="0.25">
      <c r="A1103">
        <f>IF(ROWS($A$18:A1103)-1&lt;=total_number_payments,ROWS($A$18:A1103)-1,NA())</f>
        <v>1085</v>
      </c>
      <c r="B1103" s="6">
        <f t="shared" si="65"/>
        <v>606.17616179534764</v>
      </c>
      <c r="C1103" s="6">
        <f t="shared" si="66"/>
        <v>91.953428220295649</v>
      </c>
      <c r="D1103" s="6">
        <f t="shared" si="67"/>
        <v>514.22273357505196</v>
      </c>
      <c r="E1103" s="6">
        <f t="shared" si="68"/>
        <v>120170.71234213212</v>
      </c>
    </row>
    <row r="1104" spans="1:5" x14ac:dyDescent="0.25">
      <c r="A1104">
        <f>IF(ROWS($A$18:A1104)-1&lt;=total_number_payments,ROWS($A$18:A1104)-1,NA())</f>
        <v>1086</v>
      </c>
      <c r="B1104" s="6">
        <f t="shared" si="65"/>
        <v>606.17616179534764</v>
      </c>
      <c r="C1104" s="6">
        <f t="shared" si="66"/>
        <v>91.561626681923229</v>
      </c>
      <c r="D1104" s="6">
        <f t="shared" si="67"/>
        <v>514.61453511342438</v>
      </c>
      <c r="E1104" s="6">
        <f t="shared" si="68"/>
        <v>119656.0978070187</v>
      </c>
    </row>
    <row r="1105" spans="1:5" x14ac:dyDescent="0.25">
      <c r="A1105">
        <f>IF(ROWS($A$18:A1105)-1&lt;=total_number_payments,ROWS($A$18:A1105)-1,NA())</f>
        <v>1087</v>
      </c>
      <c r="B1105" s="6">
        <f t="shared" si="65"/>
        <v>606.17616179534764</v>
      </c>
      <c r="C1105" s="6">
        <f t="shared" si="66"/>
        <v>91.169526618348712</v>
      </c>
      <c r="D1105" s="6">
        <f t="shared" si="67"/>
        <v>515.00663517699888</v>
      </c>
      <c r="E1105" s="6">
        <f t="shared" si="68"/>
        <v>119141.0911718417</v>
      </c>
    </row>
    <row r="1106" spans="1:5" x14ac:dyDescent="0.25">
      <c r="A1106">
        <f>IF(ROWS($A$18:A1106)-1&lt;=total_number_payments,ROWS($A$18:A1106)-1,NA())</f>
        <v>1088</v>
      </c>
      <c r="B1106" s="6">
        <f t="shared" ref="B1106:B1169" si="69">IF(A1106&lt;=total_number_payments,PMT,NA())</f>
        <v>606.17616179534764</v>
      </c>
      <c r="C1106" s="6">
        <f t="shared" si="66"/>
        <v>90.777127802116865</v>
      </c>
      <c r="D1106" s="6">
        <f t="shared" si="67"/>
        <v>515.39903399323077</v>
      </c>
      <c r="E1106" s="6">
        <f t="shared" si="68"/>
        <v>118625.69213784847</v>
      </c>
    </row>
    <row r="1107" spans="1:5" x14ac:dyDescent="0.25">
      <c r="A1107">
        <f>IF(ROWS($A$18:A1107)-1&lt;=total_number_payments,ROWS($A$18:A1107)-1,NA())</f>
        <v>1089</v>
      </c>
      <c r="B1107" s="6">
        <f t="shared" si="69"/>
        <v>606.17616179534764</v>
      </c>
      <c r="C1107" s="6">
        <f t="shared" si="66"/>
        <v>90.384430005599214</v>
      </c>
      <c r="D1107" s="6">
        <f t="shared" si="67"/>
        <v>515.79173178974838</v>
      </c>
      <c r="E1107" s="6">
        <f t="shared" si="68"/>
        <v>118109.90040605872</v>
      </c>
    </row>
    <row r="1108" spans="1:5" x14ac:dyDescent="0.25">
      <c r="A1108">
        <f>IF(ROWS($A$18:A1108)-1&lt;=total_number_payments,ROWS($A$18:A1108)-1,NA())</f>
        <v>1090</v>
      </c>
      <c r="B1108" s="6">
        <f t="shared" si="69"/>
        <v>606.17616179534764</v>
      </c>
      <c r="C1108" s="6">
        <f t="shared" ref="C1108:C1171" si="70">IF(E1107&gt;0.001,E1107*epr,NA())</f>
        <v>89.991433000993808</v>
      </c>
      <c r="D1108" s="6">
        <f t="shared" ref="D1108:D1171" si="71">B1108-C1108</f>
        <v>516.18472879435387</v>
      </c>
      <c r="E1108" s="6">
        <f t="shared" ref="E1108:E1171" si="72">E1107-D1108</f>
        <v>117593.71567726436</v>
      </c>
    </row>
    <row r="1109" spans="1:5" x14ac:dyDescent="0.25">
      <c r="A1109">
        <f>IF(ROWS($A$18:A1109)-1&lt;=total_number_payments,ROWS($A$18:A1109)-1,NA())</f>
        <v>1091</v>
      </c>
      <c r="B1109" s="6">
        <f t="shared" si="69"/>
        <v>606.17616179534764</v>
      </c>
      <c r="C1109" s="6">
        <f t="shared" si="70"/>
        <v>89.598136560325145</v>
      </c>
      <c r="D1109" s="6">
        <f t="shared" si="71"/>
        <v>516.57802523502255</v>
      </c>
      <c r="E1109" s="6">
        <f t="shared" si="72"/>
        <v>117077.13765202934</v>
      </c>
    </row>
    <row r="1110" spans="1:5" x14ac:dyDescent="0.25">
      <c r="A1110">
        <f>IF(ROWS($A$18:A1110)-1&lt;=total_number_payments,ROWS($A$18:A1110)-1,NA())</f>
        <v>1092</v>
      </c>
      <c r="B1110" s="6">
        <f t="shared" si="69"/>
        <v>606.17616179534764</v>
      </c>
      <c r="C1110" s="6">
        <f t="shared" si="70"/>
        <v>89.204540455444004</v>
      </c>
      <c r="D1110" s="6">
        <f t="shared" si="71"/>
        <v>516.97162133990366</v>
      </c>
      <c r="E1110" s="6">
        <f t="shared" si="72"/>
        <v>116560.16603068943</v>
      </c>
    </row>
    <row r="1111" spans="1:5" x14ac:dyDescent="0.25">
      <c r="A1111">
        <f>IF(ROWS($A$18:A1111)-1&lt;=total_number_payments,ROWS($A$18:A1111)-1,NA())</f>
        <v>1093</v>
      </c>
      <c r="B1111" s="6">
        <f t="shared" si="69"/>
        <v>606.17616179534764</v>
      </c>
      <c r="C1111" s="6">
        <f t="shared" si="70"/>
        <v>88.810644458027369</v>
      </c>
      <c r="D1111" s="6">
        <f t="shared" si="71"/>
        <v>517.36551733732028</v>
      </c>
      <c r="E1111" s="6">
        <f t="shared" si="72"/>
        <v>116042.80051335211</v>
      </c>
    </row>
    <row r="1112" spans="1:5" x14ac:dyDescent="0.25">
      <c r="A1112">
        <f>IF(ROWS($A$18:A1112)-1&lt;=total_number_payments,ROWS($A$18:A1112)-1,NA())</f>
        <v>1094</v>
      </c>
      <c r="B1112" s="6">
        <f t="shared" si="69"/>
        <v>606.17616179534764</v>
      </c>
      <c r="C1112" s="6">
        <f t="shared" si="70"/>
        <v>88.416448339578196</v>
      </c>
      <c r="D1112" s="6">
        <f t="shared" si="71"/>
        <v>517.75971345576943</v>
      </c>
      <c r="E1112" s="6">
        <f t="shared" si="72"/>
        <v>115525.04079989633</v>
      </c>
    </row>
    <row r="1113" spans="1:5" x14ac:dyDescent="0.25">
      <c r="A1113">
        <f>IF(ROWS($A$18:A1113)-1&lt;=total_number_payments,ROWS($A$18:A1113)-1,NA())</f>
        <v>1095</v>
      </c>
      <c r="B1113" s="6">
        <f t="shared" si="69"/>
        <v>606.17616179534764</v>
      </c>
      <c r="C1113" s="6">
        <f t="shared" si="70"/>
        <v>88.021951871425387</v>
      </c>
      <c r="D1113" s="6">
        <f t="shared" si="71"/>
        <v>518.15420992392228</v>
      </c>
      <c r="E1113" s="6">
        <f t="shared" si="72"/>
        <v>115006.88658997242</v>
      </c>
    </row>
    <row r="1114" spans="1:5" x14ac:dyDescent="0.25">
      <c r="A1114">
        <f>IF(ROWS($A$18:A1114)-1&lt;=total_number_payments,ROWS($A$18:A1114)-1,NA())</f>
        <v>1096</v>
      </c>
      <c r="B1114" s="6">
        <f t="shared" si="69"/>
        <v>606.17616179534764</v>
      </c>
      <c r="C1114" s="6">
        <f t="shared" si="70"/>
        <v>87.627154824723632</v>
      </c>
      <c r="D1114" s="6">
        <f t="shared" si="71"/>
        <v>518.54900697062396</v>
      </c>
      <c r="E1114" s="6">
        <f t="shared" si="72"/>
        <v>114488.33758300179</v>
      </c>
    </row>
    <row r="1115" spans="1:5" x14ac:dyDescent="0.25">
      <c r="A1115">
        <f>IF(ROWS($A$18:A1115)-1&lt;=total_number_payments,ROWS($A$18:A1115)-1,NA())</f>
        <v>1097</v>
      </c>
      <c r="B1115" s="6">
        <f t="shared" si="69"/>
        <v>606.17616179534764</v>
      </c>
      <c r="C1115" s="6">
        <f t="shared" si="70"/>
        <v>87.232056970453186</v>
      </c>
      <c r="D1115" s="6">
        <f t="shared" si="71"/>
        <v>518.94410482489445</v>
      </c>
      <c r="E1115" s="6">
        <f t="shared" si="72"/>
        <v>113969.39347817689</v>
      </c>
    </row>
    <row r="1116" spans="1:5" x14ac:dyDescent="0.25">
      <c r="A1116">
        <f>IF(ROWS($A$18:A1116)-1&lt;=total_number_payments,ROWS($A$18:A1116)-1,NA())</f>
        <v>1098</v>
      </c>
      <c r="B1116" s="6">
        <f t="shared" si="69"/>
        <v>606.17616179534764</v>
      </c>
      <c r="C1116" s="6">
        <f t="shared" si="70"/>
        <v>86.836658079419877</v>
      </c>
      <c r="D1116" s="6">
        <f t="shared" si="71"/>
        <v>519.33950371592778</v>
      </c>
      <c r="E1116" s="6">
        <f t="shared" si="72"/>
        <v>113450.05397446097</v>
      </c>
    </row>
    <row r="1117" spans="1:5" x14ac:dyDescent="0.25">
      <c r="A1117">
        <f>IF(ROWS($A$18:A1117)-1&lt;=total_number_payments,ROWS($A$18:A1117)-1,NA())</f>
        <v>1099</v>
      </c>
      <c r="B1117" s="6">
        <f t="shared" si="69"/>
        <v>606.17616179534764</v>
      </c>
      <c r="C1117" s="6">
        <f t="shared" si="70"/>
        <v>86.440957922254867</v>
      </c>
      <c r="D1117" s="6">
        <f t="shared" si="71"/>
        <v>519.73520387309281</v>
      </c>
      <c r="E1117" s="6">
        <f t="shared" si="72"/>
        <v>112930.31877058788</v>
      </c>
    </row>
    <row r="1118" spans="1:5" x14ac:dyDescent="0.25">
      <c r="A1118">
        <f>IF(ROWS($A$18:A1118)-1&lt;=total_number_payments,ROWS($A$18:A1118)-1,NA())</f>
        <v>1100</v>
      </c>
      <c r="B1118" s="6">
        <f t="shared" si="69"/>
        <v>606.17616179534764</v>
      </c>
      <c r="C1118" s="6">
        <f t="shared" si="70"/>
        <v>86.04495626941457</v>
      </c>
      <c r="D1118" s="6">
        <f t="shared" si="71"/>
        <v>520.13120552593307</v>
      </c>
      <c r="E1118" s="6">
        <f t="shared" si="72"/>
        <v>112410.18756506195</v>
      </c>
    </row>
    <row r="1119" spans="1:5" x14ac:dyDescent="0.25">
      <c r="A1119">
        <f>IF(ROWS($A$18:A1119)-1&lt;=total_number_payments,ROWS($A$18:A1119)-1,NA())</f>
        <v>1101</v>
      </c>
      <c r="B1119" s="6">
        <f t="shared" si="69"/>
        <v>606.17616179534764</v>
      </c>
      <c r="C1119" s="6">
        <f t="shared" si="70"/>
        <v>85.648652891180475</v>
      </c>
      <c r="D1119" s="6">
        <f t="shared" si="71"/>
        <v>520.52750890416712</v>
      </c>
      <c r="E1119" s="6">
        <f t="shared" si="72"/>
        <v>111889.66005615778</v>
      </c>
    </row>
    <row r="1120" spans="1:5" x14ac:dyDescent="0.25">
      <c r="A1120">
        <f>IF(ROWS($A$18:A1120)-1&lt;=total_number_payments,ROWS($A$18:A1120)-1,NA())</f>
        <v>1102</v>
      </c>
      <c r="B1120" s="6">
        <f t="shared" si="69"/>
        <v>606.17616179534764</v>
      </c>
      <c r="C1120" s="6">
        <f t="shared" si="70"/>
        <v>85.252047557659083</v>
      </c>
      <c r="D1120" s="6">
        <f t="shared" si="71"/>
        <v>520.92411423768851</v>
      </c>
      <c r="E1120" s="6">
        <f t="shared" si="72"/>
        <v>111368.73594192009</v>
      </c>
    </row>
    <row r="1121" spans="1:5" x14ac:dyDescent="0.25">
      <c r="A1121">
        <f>IF(ROWS($A$18:A1121)-1&lt;=total_number_payments,ROWS($A$18:A1121)-1,NA())</f>
        <v>1103</v>
      </c>
      <c r="B1121" s="6">
        <f t="shared" si="69"/>
        <v>606.17616179534764</v>
      </c>
      <c r="C1121" s="6">
        <f t="shared" si="70"/>
        <v>84.855140038781713</v>
      </c>
      <c r="D1121" s="6">
        <f t="shared" si="71"/>
        <v>521.32102175656587</v>
      </c>
      <c r="E1121" s="6">
        <f t="shared" si="72"/>
        <v>110847.41492016353</v>
      </c>
    </row>
    <row r="1122" spans="1:5" x14ac:dyDescent="0.25">
      <c r="A1122">
        <f>IF(ROWS($A$18:A1122)-1&lt;=total_number_payments,ROWS($A$18:A1122)-1,NA())</f>
        <v>1104</v>
      </c>
      <c r="B1122" s="6">
        <f t="shared" si="69"/>
        <v>606.17616179534764</v>
      </c>
      <c r="C1122" s="6">
        <f t="shared" si="70"/>
        <v>84.457930104304367</v>
      </c>
      <c r="D1122" s="6">
        <f t="shared" si="71"/>
        <v>521.71823169104323</v>
      </c>
      <c r="E1122" s="6">
        <f t="shared" si="72"/>
        <v>110325.69668847248</v>
      </c>
    </row>
    <row r="1123" spans="1:5" x14ac:dyDescent="0.25">
      <c r="A1123">
        <f>IF(ROWS($A$18:A1123)-1&lt;=total_number_payments,ROWS($A$18:A1123)-1,NA())</f>
        <v>1105</v>
      </c>
      <c r="B1123" s="6">
        <f t="shared" si="69"/>
        <v>606.17616179534764</v>
      </c>
      <c r="C1123" s="6">
        <f t="shared" si="70"/>
        <v>84.060417523807658</v>
      </c>
      <c r="D1123" s="6">
        <f t="shared" si="71"/>
        <v>522.11574427153994</v>
      </c>
      <c r="E1123" s="6">
        <f t="shared" si="72"/>
        <v>109803.58094420095</v>
      </c>
    </row>
    <row r="1124" spans="1:5" x14ac:dyDescent="0.25">
      <c r="A1124">
        <f>IF(ROWS($A$18:A1124)-1&lt;=total_number_payments,ROWS($A$18:A1124)-1,NA())</f>
        <v>1106</v>
      </c>
      <c r="B1124" s="6">
        <f t="shared" si="69"/>
        <v>606.17616179534764</v>
      </c>
      <c r="C1124" s="6">
        <f t="shared" si="70"/>
        <v>83.662602066696621</v>
      </c>
      <c r="D1124" s="6">
        <f t="shared" si="71"/>
        <v>522.51355972865099</v>
      </c>
      <c r="E1124" s="6">
        <f t="shared" si="72"/>
        <v>109281.06738447229</v>
      </c>
    </row>
    <row r="1125" spans="1:5" x14ac:dyDescent="0.25">
      <c r="A1125">
        <f>IF(ROWS($A$18:A1125)-1&lt;=total_number_payments,ROWS($A$18:A1125)-1,NA())</f>
        <v>1107</v>
      </c>
      <c r="B1125" s="6">
        <f t="shared" si="69"/>
        <v>606.17616179534764</v>
      </c>
      <c r="C1125" s="6">
        <f t="shared" si="70"/>
        <v>83.264483502200562</v>
      </c>
      <c r="D1125" s="6">
        <f t="shared" si="71"/>
        <v>522.91167829314713</v>
      </c>
      <c r="E1125" s="6">
        <f t="shared" si="72"/>
        <v>108758.15570617914</v>
      </c>
    </row>
    <row r="1126" spans="1:5" x14ac:dyDescent="0.25">
      <c r="A1126">
        <f>IF(ROWS($A$18:A1126)-1&lt;=total_number_payments,ROWS($A$18:A1126)-1,NA())</f>
        <v>1108</v>
      </c>
      <c r="B1126" s="6">
        <f t="shared" si="69"/>
        <v>606.17616179534764</v>
      </c>
      <c r="C1126" s="6">
        <f t="shared" si="70"/>
        <v>82.866061599372998</v>
      </c>
      <c r="D1126" s="6">
        <f t="shared" si="71"/>
        <v>523.31010019597466</v>
      </c>
      <c r="E1126" s="6">
        <f t="shared" si="72"/>
        <v>108234.84560598317</v>
      </c>
    </row>
    <row r="1127" spans="1:5" x14ac:dyDescent="0.25">
      <c r="A1127">
        <f>IF(ROWS($A$18:A1127)-1&lt;=total_number_payments,ROWS($A$18:A1127)-1,NA())</f>
        <v>1109</v>
      </c>
      <c r="B1127" s="6">
        <f t="shared" si="69"/>
        <v>606.17616179534764</v>
      </c>
      <c r="C1127" s="6">
        <f t="shared" si="70"/>
        <v>82.467336127091485</v>
      </c>
      <c r="D1127" s="6">
        <f t="shared" si="71"/>
        <v>523.70882566825617</v>
      </c>
      <c r="E1127" s="6">
        <f t="shared" si="72"/>
        <v>107711.1367803149</v>
      </c>
    </row>
    <row r="1128" spans="1:5" x14ac:dyDescent="0.25">
      <c r="A1128">
        <f>IF(ROWS($A$18:A1128)-1&lt;=total_number_payments,ROWS($A$18:A1128)-1,NA())</f>
        <v>1110</v>
      </c>
      <c r="B1128" s="6">
        <f t="shared" si="69"/>
        <v>606.17616179534764</v>
      </c>
      <c r="C1128" s="6">
        <f t="shared" si="70"/>
        <v>82.068306854057425</v>
      </c>
      <c r="D1128" s="6">
        <f t="shared" si="71"/>
        <v>524.10785494129027</v>
      </c>
      <c r="E1128" s="6">
        <f t="shared" si="72"/>
        <v>107187.02892537361</v>
      </c>
    </row>
    <row r="1129" spans="1:5" x14ac:dyDescent="0.25">
      <c r="A1129">
        <f>IF(ROWS($A$18:A1129)-1&lt;=total_number_payments,ROWS($A$18:A1129)-1,NA())</f>
        <v>1111</v>
      </c>
      <c r="B1129" s="6">
        <f t="shared" si="69"/>
        <v>606.17616179534764</v>
      </c>
      <c r="C1129" s="6">
        <f t="shared" si="70"/>
        <v>81.668973548796046</v>
      </c>
      <c r="D1129" s="6">
        <f t="shared" si="71"/>
        <v>524.50718824655155</v>
      </c>
      <c r="E1129" s="6">
        <f t="shared" si="72"/>
        <v>106662.52173712706</v>
      </c>
    </row>
    <row r="1130" spans="1:5" x14ac:dyDescent="0.25">
      <c r="A1130">
        <f>IF(ROWS($A$18:A1130)-1&lt;=total_number_payments,ROWS($A$18:A1130)-1,NA())</f>
        <v>1112</v>
      </c>
      <c r="B1130" s="6">
        <f t="shared" si="69"/>
        <v>606.17616179534764</v>
      </c>
      <c r="C1130" s="6">
        <f t="shared" si="70"/>
        <v>81.269335979656177</v>
      </c>
      <c r="D1130" s="6">
        <f t="shared" si="71"/>
        <v>524.90682581569149</v>
      </c>
      <c r="E1130" s="6">
        <f t="shared" si="72"/>
        <v>106137.61491131136</v>
      </c>
    </row>
    <row r="1131" spans="1:5" x14ac:dyDescent="0.25">
      <c r="A1131">
        <f>IF(ROWS($A$18:A1131)-1&lt;=total_number_payments,ROWS($A$18:A1131)-1,NA())</f>
        <v>1113</v>
      </c>
      <c r="B1131" s="6">
        <f t="shared" si="69"/>
        <v>606.17616179534764</v>
      </c>
      <c r="C1131" s="6">
        <f t="shared" si="70"/>
        <v>80.869393914810146</v>
      </c>
      <c r="D1131" s="6">
        <f t="shared" si="71"/>
        <v>525.30676788053745</v>
      </c>
      <c r="E1131" s="6">
        <f t="shared" si="72"/>
        <v>105612.30814343083</v>
      </c>
    </row>
    <row r="1132" spans="1:5" x14ac:dyDescent="0.25">
      <c r="A1132">
        <f>IF(ROWS($A$18:A1132)-1&lt;=total_number_payments,ROWS($A$18:A1132)-1,NA())</f>
        <v>1114</v>
      </c>
      <c r="B1132" s="6">
        <f t="shared" si="69"/>
        <v>606.17616179534764</v>
      </c>
      <c r="C1132" s="6">
        <f t="shared" si="70"/>
        <v>80.469147122253673</v>
      </c>
      <c r="D1132" s="6">
        <f t="shared" si="71"/>
        <v>525.70701467309391</v>
      </c>
      <c r="E1132" s="6">
        <f t="shared" si="72"/>
        <v>105086.60112875773</v>
      </c>
    </row>
    <row r="1133" spans="1:5" x14ac:dyDescent="0.25">
      <c r="A1133">
        <f>IF(ROWS($A$18:A1133)-1&lt;=total_number_payments,ROWS($A$18:A1133)-1,NA())</f>
        <v>1115</v>
      </c>
      <c r="B1133" s="6">
        <f t="shared" si="69"/>
        <v>606.17616179534764</v>
      </c>
      <c r="C1133" s="6">
        <f t="shared" si="70"/>
        <v>80.068595369805664</v>
      </c>
      <c r="D1133" s="6">
        <f t="shared" si="71"/>
        <v>526.10756642554202</v>
      </c>
      <c r="E1133" s="6">
        <f t="shared" si="72"/>
        <v>104560.49356233218</v>
      </c>
    </row>
    <row r="1134" spans="1:5" x14ac:dyDescent="0.25">
      <c r="A1134">
        <f>IF(ROWS($A$18:A1134)-1&lt;=total_number_payments,ROWS($A$18:A1134)-1,NA())</f>
        <v>1116</v>
      </c>
      <c r="B1134" s="6">
        <f t="shared" si="69"/>
        <v>606.17616179534764</v>
      </c>
      <c r="C1134" s="6">
        <f t="shared" si="70"/>
        <v>79.667738425108155</v>
      </c>
      <c r="D1134" s="6">
        <f t="shared" si="71"/>
        <v>526.50842337023948</v>
      </c>
      <c r="E1134" s="6">
        <f t="shared" si="72"/>
        <v>104033.98513896194</v>
      </c>
    </row>
    <row r="1135" spans="1:5" x14ac:dyDescent="0.25">
      <c r="A1135">
        <f>IF(ROWS($A$18:A1135)-1&lt;=total_number_payments,ROWS($A$18:A1135)-1,NA())</f>
        <v>1117</v>
      </c>
      <c r="B1135" s="6">
        <f t="shared" si="69"/>
        <v>606.17616179534764</v>
      </c>
      <c r="C1135" s="6">
        <f t="shared" si="70"/>
        <v>79.266576055626118</v>
      </c>
      <c r="D1135" s="6">
        <f t="shared" si="71"/>
        <v>526.90958573972148</v>
      </c>
      <c r="E1135" s="6">
        <f t="shared" si="72"/>
        <v>103507.07555322222</v>
      </c>
    </row>
    <row r="1136" spans="1:5" x14ac:dyDescent="0.25">
      <c r="A1136">
        <f>IF(ROWS($A$18:A1136)-1&lt;=total_number_payments,ROWS($A$18:A1136)-1,NA())</f>
        <v>1118</v>
      </c>
      <c r="B1136" s="6">
        <f t="shared" si="69"/>
        <v>606.17616179534764</v>
      </c>
      <c r="C1136" s="6">
        <f t="shared" si="70"/>
        <v>78.865108028647356</v>
      </c>
      <c r="D1136" s="6">
        <f t="shared" si="71"/>
        <v>527.3110537667003</v>
      </c>
      <c r="E1136" s="6">
        <f t="shared" si="72"/>
        <v>102979.76449945553</v>
      </c>
    </row>
    <row r="1137" spans="1:5" x14ac:dyDescent="0.25">
      <c r="A1137">
        <f>IF(ROWS($A$18:A1137)-1&lt;=total_number_payments,ROWS($A$18:A1137)-1,NA())</f>
        <v>1119</v>
      </c>
      <c r="B1137" s="6">
        <f t="shared" si="69"/>
        <v>606.17616179534764</v>
      </c>
      <c r="C1137" s="6">
        <f t="shared" si="70"/>
        <v>78.463334111282393</v>
      </c>
      <c r="D1137" s="6">
        <f t="shared" si="71"/>
        <v>527.71282768406525</v>
      </c>
      <c r="E1137" s="6">
        <f t="shared" si="72"/>
        <v>102452.05167177146</v>
      </c>
    </row>
    <row r="1138" spans="1:5" x14ac:dyDescent="0.25">
      <c r="A1138">
        <f>IF(ROWS($A$18:A1138)-1&lt;=total_number_payments,ROWS($A$18:A1138)-1,NA())</f>
        <v>1120</v>
      </c>
      <c r="B1138" s="6">
        <f t="shared" si="69"/>
        <v>606.17616179534764</v>
      </c>
      <c r="C1138" s="6">
        <f t="shared" si="70"/>
        <v>78.061254070464244</v>
      </c>
      <c r="D1138" s="6">
        <f t="shared" si="71"/>
        <v>528.11490772488344</v>
      </c>
      <c r="E1138" s="6">
        <f t="shared" si="72"/>
        <v>101923.93676404658</v>
      </c>
    </row>
    <row r="1139" spans="1:5" x14ac:dyDescent="0.25">
      <c r="A1139">
        <f>IF(ROWS($A$18:A1139)-1&lt;=total_number_payments,ROWS($A$18:A1139)-1,NA())</f>
        <v>1121</v>
      </c>
      <c r="B1139" s="6">
        <f t="shared" si="69"/>
        <v>606.17616179534764</v>
      </c>
      <c r="C1139" s="6">
        <f t="shared" si="70"/>
        <v>77.658867672948389</v>
      </c>
      <c r="D1139" s="6">
        <f t="shared" si="71"/>
        <v>528.51729412239922</v>
      </c>
      <c r="E1139" s="6">
        <f t="shared" si="72"/>
        <v>101395.41946992418</v>
      </c>
    </row>
    <row r="1140" spans="1:5" x14ac:dyDescent="0.25">
      <c r="A1140">
        <f>IF(ROWS($A$18:A1140)-1&lt;=total_number_payments,ROWS($A$18:A1140)-1,NA())</f>
        <v>1122</v>
      </c>
      <c r="B1140" s="6">
        <f t="shared" si="69"/>
        <v>606.17616179534764</v>
      </c>
      <c r="C1140" s="6">
        <f t="shared" si="70"/>
        <v>77.256174685312587</v>
      </c>
      <c r="D1140" s="6">
        <f t="shared" si="71"/>
        <v>528.91998711003509</v>
      </c>
      <c r="E1140" s="6">
        <f t="shared" si="72"/>
        <v>100866.49948281415</v>
      </c>
    </row>
    <row r="1141" spans="1:5" x14ac:dyDescent="0.25">
      <c r="A1141">
        <f>IF(ROWS($A$18:A1141)-1&lt;=total_number_payments,ROWS($A$18:A1141)-1,NA())</f>
        <v>1123</v>
      </c>
      <c r="B1141" s="6">
        <f t="shared" si="69"/>
        <v>606.17616179534764</v>
      </c>
      <c r="C1141" s="6">
        <f t="shared" si="70"/>
        <v>76.853174873956746</v>
      </c>
      <c r="D1141" s="6">
        <f t="shared" si="71"/>
        <v>529.32298692139091</v>
      </c>
      <c r="E1141" s="6">
        <f t="shared" si="72"/>
        <v>100337.17649589275</v>
      </c>
    </row>
    <row r="1142" spans="1:5" x14ac:dyDescent="0.25">
      <c r="A1142">
        <f>IF(ROWS($A$18:A1142)-1&lt;=total_number_payments,ROWS($A$18:A1142)-1,NA())</f>
        <v>1124</v>
      </c>
      <c r="B1142" s="6">
        <f t="shared" si="69"/>
        <v>606.17616179534764</v>
      </c>
      <c r="C1142" s="6">
        <f t="shared" si="70"/>
        <v>76.449868005102772</v>
      </c>
      <c r="D1142" s="6">
        <f t="shared" si="71"/>
        <v>529.72629379024488</v>
      </c>
      <c r="E1142" s="6">
        <f t="shared" si="72"/>
        <v>99807.450202102511</v>
      </c>
    </row>
    <row r="1143" spans="1:5" x14ac:dyDescent="0.25">
      <c r="A1143">
        <f>IF(ROWS($A$18:A1143)-1&lt;=total_number_payments,ROWS($A$18:A1143)-1,NA())</f>
        <v>1125</v>
      </c>
      <c r="B1143" s="6">
        <f t="shared" si="69"/>
        <v>606.17616179534764</v>
      </c>
      <c r="C1143" s="6">
        <f t="shared" si="70"/>
        <v>76.046253844794464</v>
      </c>
      <c r="D1143" s="6">
        <f t="shared" si="71"/>
        <v>530.12990795055316</v>
      </c>
      <c r="E1143" s="6">
        <f t="shared" si="72"/>
        <v>99277.320294151956</v>
      </c>
    </row>
    <row r="1144" spans="1:5" x14ac:dyDescent="0.25">
      <c r="A1144">
        <f>IF(ROWS($A$18:A1144)-1&lt;=total_number_payments,ROWS($A$18:A1144)-1,NA())</f>
        <v>1126</v>
      </c>
      <c r="B1144" s="6">
        <f t="shared" si="69"/>
        <v>606.17616179534764</v>
      </c>
      <c r="C1144" s="6">
        <f t="shared" si="70"/>
        <v>75.642332158897347</v>
      </c>
      <c r="D1144" s="6">
        <f t="shared" si="71"/>
        <v>530.53382963645026</v>
      </c>
      <c r="E1144" s="6">
        <f t="shared" si="72"/>
        <v>98746.786464515506</v>
      </c>
    </row>
    <row r="1145" spans="1:5" x14ac:dyDescent="0.25">
      <c r="A1145">
        <f>IF(ROWS($A$18:A1145)-1&lt;=total_number_payments,ROWS($A$18:A1145)-1,NA())</f>
        <v>1127</v>
      </c>
      <c r="B1145" s="6">
        <f t="shared" si="69"/>
        <v>606.17616179534764</v>
      </c>
      <c r="C1145" s="6">
        <f t="shared" si="70"/>
        <v>75.238102713098584</v>
      </c>
      <c r="D1145" s="6">
        <f t="shared" si="71"/>
        <v>530.93805908224908</v>
      </c>
      <c r="E1145" s="6">
        <f t="shared" si="72"/>
        <v>98215.848405433251</v>
      </c>
    </row>
    <row r="1146" spans="1:5" x14ac:dyDescent="0.25">
      <c r="A1146">
        <f>IF(ROWS($A$18:A1146)-1&lt;=total_number_payments,ROWS($A$18:A1146)-1,NA())</f>
        <v>1128</v>
      </c>
      <c r="B1146" s="6">
        <f t="shared" si="69"/>
        <v>606.17616179534764</v>
      </c>
      <c r="C1146" s="6">
        <f t="shared" si="70"/>
        <v>74.833565272906753</v>
      </c>
      <c r="D1146" s="6">
        <f t="shared" si="71"/>
        <v>531.34259652244089</v>
      </c>
      <c r="E1146" s="6">
        <f t="shared" si="72"/>
        <v>97684.505808910806</v>
      </c>
    </row>
    <row r="1147" spans="1:5" x14ac:dyDescent="0.25">
      <c r="A1147">
        <f>IF(ROWS($A$18:A1147)-1&lt;=total_number_payments,ROWS($A$18:A1147)-1,NA())</f>
        <v>1129</v>
      </c>
      <c r="B1147" s="6">
        <f t="shared" si="69"/>
        <v>606.17616179534764</v>
      </c>
      <c r="C1147" s="6">
        <f t="shared" si="70"/>
        <v>74.428719603651828</v>
      </c>
      <c r="D1147" s="6">
        <f t="shared" si="71"/>
        <v>531.74744219169577</v>
      </c>
      <c r="E1147" s="6">
        <f t="shared" si="72"/>
        <v>97152.758366719107</v>
      </c>
    </row>
    <row r="1148" spans="1:5" x14ac:dyDescent="0.25">
      <c r="A1148">
        <f>IF(ROWS($A$18:A1148)-1&lt;=total_number_payments,ROWS($A$18:A1148)-1,NA())</f>
        <v>1130</v>
      </c>
      <c r="B1148" s="6">
        <f t="shared" si="69"/>
        <v>606.17616179534764</v>
      </c>
      <c r="C1148" s="6">
        <f t="shared" si="70"/>
        <v>74.02356547048494</v>
      </c>
      <c r="D1148" s="6">
        <f t="shared" si="71"/>
        <v>532.15259632486266</v>
      </c>
      <c r="E1148" s="6">
        <f t="shared" si="72"/>
        <v>96620.60577039425</v>
      </c>
    </row>
    <row r="1149" spans="1:5" x14ac:dyDescent="0.25">
      <c r="A1149">
        <f>IF(ROWS($A$18:A1149)-1&lt;=total_number_payments,ROWS($A$18:A1149)-1,NA())</f>
        <v>1131</v>
      </c>
      <c r="B1149" s="6">
        <f t="shared" si="69"/>
        <v>606.17616179534764</v>
      </c>
      <c r="C1149" s="6">
        <f t="shared" si="70"/>
        <v>73.618102638378303</v>
      </c>
      <c r="D1149" s="6">
        <f t="shared" si="71"/>
        <v>532.55805915696931</v>
      </c>
      <c r="E1149" s="6">
        <f t="shared" si="72"/>
        <v>96088.047711237276</v>
      </c>
    </row>
    <row r="1150" spans="1:5" x14ac:dyDescent="0.25">
      <c r="A1150">
        <f>IF(ROWS($A$18:A1150)-1&lt;=total_number_payments,ROWS($A$18:A1150)-1,NA())</f>
        <v>1132</v>
      </c>
      <c r="B1150" s="6">
        <f t="shared" si="69"/>
        <v>606.17616179534764</v>
      </c>
      <c r="C1150" s="6">
        <f t="shared" si="70"/>
        <v>73.212330872125037</v>
      </c>
      <c r="D1150" s="6">
        <f t="shared" si="71"/>
        <v>532.96383092322264</v>
      </c>
      <c r="E1150" s="6">
        <f t="shared" si="72"/>
        <v>95555.08388031405</v>
      </c>
    </row>
    <row r="1151" spans="1:5" x14ac:dyDescent="0.25">
      <c r="A1151">
        <f>IF(ROWS($A$18:A1151)-1&lt;=total_number_payments,ROWS($A$18:A1151)-1,NA())</f>
        <v>1133</v>
      </c>
      <c r="B1151" s="6">
        <f t="shared" si="69"/>
        <v>606.17616179534764</v>
      </c>
      <c r="C1151" s="6">
        <f t="shared" si="70"/>
        <v>72.806249936339057</v>
      </c>
      <c r="D1151" s="6">
        <f t="shared" si="71"/>
        <v>533.36991185900854</v>
      </c>
      <c r="E1151" s="6">
        <f t="shared" si="72"/>
        <v>95021.713968455035</v>
      </c>
    </row>
    <row r="1152" spans="1:5" x14ac:dyDescent="0.25">
      <c r="A1152">
        <f>IF(ROWS($A$18:A1152)-1&lt;=total_number_payments,ROWS($A$18:A1152)-1,NA())</f>
        <v>1134</v>
      </c>
      <c r="B1152" s="6">
        <f t="shared" si="69"/>
        <v>606.17616179534764</v>
      </c>
      <c r="C1152" s="6">
        <f t="shared" si="70"/>
        <v>72.399859595454942</v>
      </c>
      <c r="D1152" s="6">
        <f t="shared" si="71"/>
        <v>533.77630219989271</v>
      </c>
      <c r="E1152" s="6">
        <f t="shared" si="72"/>
        <v>94487.937666255137</v>
      </c>
    </row>
    <row r="1153" spans="1:5" x14ac:dyDescent="0.25">
      <c r="A1153">
        <f>IF(ROWS($A$18:A1153)-1&lt;=total_number_payments,ROWS($A$18:A1153)-1,NA())</f>
        <v>1135</v>
      </c>
      <c r="B1153" s="6">
        <f t="shared" si="69"/>
        <v>606.17616179534764</v>
      </c>
      <c r="C1153" s="6">
        <f t="shared" si="70"/>
        <v>71.993159613727798</v>
      </c>
      <c r="D1153" s="6">
        <f t="shared" si="71"/>
        <v>534.18300218161983</v>
      </c>
      <c r="E1153" s="6">
        <f t="shared" si="72"/>
        <v>93953.754664073524</v>
      </c>
    </row>
    <row r="1154" spans="1:5" x14ac:dyDescent="0.25">
      <c r="A1154">
        <f>IF(ROWS($A$18:A1154)-1&lt;=total_number_payments,ROWS($A$18:A1154)-1,NA())</f>
        <v>1136</v>
      </c>
      <c r="B1154" s="6">
        <f t="shared" si="69"/>
        <v>606.17616179534764</v>
      </c>
      <c r="C1154" s="6">
        <f t="shared" si="70"/>
        <v>71.586149755233066</v>
      </c>
      <c r="D1154" s="6">
        <f t="shared" si="71"/>
        <v>534.59001204011452</v>
      </c>
      <c r="E1154" s="6">
        <f t="shared" si="72"/>
        <v>93419.164652033403</v>
      </c>
    </row>
    <row r="1155" spans="1:5" x14ac:dyDescent="0.25">
      <c r="A1155">
        <f>IF(ROWS($A$18:A1155)-1&lt;=total_number_payments,ROWS($A$18:A1155)-1,NA())</f>
        <v>1137</v>
      </c>
      <c r="B1155" s="6">
        <f t="shared" si="69"/>
        <v>606.17616179534764</v>
      </c>
      <c r="C1155" s="6">
        <f t="shared" si="70"/>
        <v>71.178829783866448</v>
      </c>
      <c r="D1155" s="6">
        <f t="shared" si="71"/>
        <v>534.99733201148115</v>
      </c>
      <c r="E1155" s="6">
        <f t="shared" si="72"/>
        <v>92884.167320021923</v>
      </c>
    </row>
    <row r="1156" spans="1:5" x14ac:dyDescent="0.25">
      <c r="A1156">
        <f>IF(ROWS($A$18:A1156)-1&lt;=total_number_payments,ROWS($A$18:A1156)-1,NA())</f>
        <v>1138</v>
      </c>
      <c r="B1156" s="6">
        <f t="shared" si="69"/>
        <v>606.17616179534764</v>
      </c>
      <c r="C1156" s="6">
        <f t="shared" si="70"/>
        <v>70.771199463343791</v>
      </c>
      <c r="D1156" s="6">
        <f t="shared" si="71"/>
        <v>535.40496233200383</v>
      </c>
      <c r="E1156" s="6">
        <f t="shared" si="72"/>
        <v>92348.76235768992</v>
      </c>
    </row>
    <row r="1157" spans="1:5" x14ac:dyDescent="0.25">
      <c r="A1157">
        <f>IF(ROWS($A$18:A1157)-1&lt;=total_number_payments,ROWS($A$18:A1157)-1,NA())</f>
        <v>1139</v>
      </c>
      <c r="B1157" s="6">
        <f t="shared" si="69"/>
        <v>606.17616179534764</v>
      </c>
      <c r="C1157" s="6">
        <f t="shared" si="70"/>
        <v>70.363258557200851</v>
      </c>
      <c r="D1157" s="6">
        <f t="shared" si="71"/>
        <v>535.81290323814676</v>
      </c>
      <c r="E1157" s="6">
        <f t="shared" si="72"/>
        <v>91812.94945445178</v>
      </c>
    </row>
    <row r="1158" spans="1:5" x14ac:dyDescent="0.25">
      <c r="A1158">
        <f>IF(ROWS($A$18:A1158)-1&lt;=total_number_payments,ROWS($A$18:A1158)-1,NA())</f>
        <v>1140</v>
      </c>
      <c r="B1158" s="6">
        <f t="shared" si="69"/>
        <v>606.17616179534764</v>
      </c>
      <c r="C1158" s="6">
        <f t="shared" si="70"/>
        <v>69.955006828793245</v>
      </c>
      <c r="D1158" s="6">
        <f t="shared" si="71"/>
        <v>536.22115496655442</v>
      </c>
      <c r="E1158" s="6">
        <f t="shared" si="72"/>
        <v>91276.728299485228</v>
      </c>
    </row>
    <row r="1159" spans="1:5" x14ac:dyDescent="0.25">
      <c r="A1159">
        <f>IF(ROWS($A$18:A1159)-1&lt;=total_number_payments,ROWS($A$18:A1159)-1,NA())</f>
        <v>1141</v>
      </c>
      <c r="B1159" s="6">
        <f t="shared" si="69"/>
        <v>606.17616179534764</v>
      </c>
      <c r="C1159" s="6">
        <f t="shared" si="70"/>
        <v>69.546444041296283</v>
      </c>
      <c r="D1159" s="6">
        <f t="shared" si="71"/>
        <v>536.6297177540514</v>
      </c>
      <c r="E1159" s="6">
        <f t="shared" si="72"/>
        <v>90740.098581731174</v>
      </c>
    </row>
    <row r="1160" spans="1:5" x14ac:dyDescent="0.25">
      <c r="A1160">
        <f>IF(ROWS($A$18:A1160)-1&lt;=total_number_payments,ROWS($A$18:A1160)-1,NA())</f>
        <v>1142</v>
      </c>
      <c r="B1160" s="6">
        <f t="shared" si="69"/>
        <v>606.17616179534764</v>
      </c>
      <c r="C1160" s="6">
        <f t="shared" si="70"/>
        <v>69.137569957704827</v>
      </c>
      <c r="D1160" s="6">
        <f t="shared" si="71"/>
        <v>537.0385918376428</v>
      </c>
      <c r="E1160" s="6">
        <f t="shared" si="72"/>
        <v>90203.059989893532</v>
      </c>
    </row>
    <row r="1161" spans="1:5" x14ac:dyDescent="0.25">
      <c r="A1161">
        <f>IF(ROWS($A$18:A1161)-1&lt;=total_number_payments,ROWS($A$18:A1161)-1,NA())</f>
        <v>1143</v>
      </c>
      <c r="B1161" s="6">
        <f t="shared" si="69"/>
        <v>606.17616179534764</v>
      </c>
      <c r="C1161" s="6">
        <f t="shared" si="70"/>
        <v>68.728384340833145</v>
      </c>
      <c r="D1161" s="6">
        <f t="shared" si="71"/>
        <v>537.44777745451449</v>
      </c>
      <c r="E1161" s="6">
        <f t="shared" si="72"/>
        <v>89665.612212439024</v>
      </c>
    </row>
    <row r="1162" spans="1:5" x14ac:dyDescent="0.25">
      <c r="A1162">
        <f>IF(ROWS($A$18:A1162)-1&lt;=total_number_payments,ROWS($A$18:A1162)-1,NA())</f>
        <v>1144</v>
      </c>
      <c r="B1162" s="6">
        <f t="shared" si="69"/>
        <v>606.17616179534764</v>
      </c>
      <c r="C1162" s="6">
        <f t="shared" si="70"/>
        <v>68.318886953314831</v>
      </c>
      <c r="D1162" s="6">
        <f t="shared" si="71"/>
        <v>537.85727484203278</v>
      </c>
      <c r="E1162" s="6">
        <f t="shared" si="72"/>
        <v>89127.754937596997</v>
      </c>
    </row>
    <row r="1163" spans="1:5" x14ac:dyDescent="0.25">
      <c r="A1163">
        <f>IF(ROWS($A$18:A1163)-1&lt;=total_number_payments,ROWS($A$18:A1163)-1,NA())</f>
        <v>1145</v>
      </c>
      <c r="B1163" s="6">
        <f t="shared" si="69"/>
        <v>606.17616179534764</v>
      </c>
      <c r="C1163" s="6">
        <f t="shared" si="70"/>
        <v>67.909077557602558</v>
      </c>
      <c r="D1163" s="6">
        <f t="shared" si="71"/>
        <v>538.26708423774505</v>
      </c>
      <c r="E1163" s="6">
        <f t="shared" si="72"/>
        <v>88589.487853359256</v>
      </c>
    </row>
    <row r="1164" spans="1:5" x14ac:dyDescent="0.25">
      <c r="A1164">
        <f>IF(ROWS($A$18:A1164)-1&lt;=total_number_payments,ROWS($A$18:A1164)-1,NA())</f>
        <v>1146</v>
      </c>
      <c r="B1164" s="6">
        <f t="shared" si="69"/>
        <v>606.17616179534764</v>
      </c>
      <c r="C1164" s="6">
        <f t="shared" si="70"/>
        <v>67.498955915968054</v>
      </c>
      <c r="D1164" s="6">
        <f t="shared" si="71"/>
        <v>538.67720587937958</v>
      </c>
      <c r="E1164" s="6">
        <f t="shared" si="72"/>
        <v>88050.81064747987</v>
      </c>
    </row>
    <row r="1165" spans="1:5" x14ac:dyDescent="0.25">
      <c r="A1165">
        <f>IF(ROWS($A$18:A1165)-1&lt;=total_number_payments,ROWS($A$18:A1165)-1,NA())</f>
        <v>1147</v>
      </c>
      <c r="B1165" s="6">
        <f t="shared" si="69"/>
        <v>606.17616179534764</v>
      </c>
      <c r="C1165" s="6">
        <f t="shared" si="70"/>
        <v>67.088521790501872</v>
      </c>
      <c r="D1165" s="6">
        <f t="shared" si="71"/>
        <v>539.08764000484575</v>
      </c>
      <c r="E1165" s="6">
        <f t="shared" si="72"/>
        <v>87511.723007475026</v>
      </c>
    </row>
    <row r="1166" spans="1:5" x14ac:dyDescent="0.25">
      <c r="A1166">
        <f>IF(ROWS($A$18:A1166)-1&lt;=total_number_payments,ROWS($A$18:A1166)-1,NA())</f>
        <v>1148</v>
      </c>
      <c r="B1166" s="6">
        <f t="shared" si="69"/>
        <v>606.17616179534764</v>
      </c>
      <c r="C1166" s="6">
        <f t="shared" si="70"/>
        <v>66.677774943113363</v>
      </c>
      <c r="D1166" s="6">
        <f t="shared" si="71"/>
        <v>539.49838685223426</v>
      </c>
      <c r="E1166" s="6">
        <f t="shared" si="72"/>
        <v>86972.224620622786</v>
      </c>
    </row>
    <row r="1167" spans="1:5" x14ac:dyDescent="0.25">
      <c r="A1167">
        <f>IF(ROWS($A$18:A1167)-1&lt;=total_number_payments,ROWS($A$18:A1167)-1,NA())</f>
        <v>1149</v>
      </c>
      <c r="B1167" s="6">
        <f t="shared" si="69"/>
        <v>606.17616179534764</v>
      </c>
      <c r="C1167" s="6">
        <f t="shared" si="70"/>
        <v>66.266715135530404</v>
      </c>
      <c r="D1167" s="6">
        <f t="shared" si="71"/>
        <v>539.90944665981726</v>
      </c>
      <c r="E1167" s="6">
        <f t="shared" si="72"/>
        <v>86432.315173962968</v>
      </c>
    </row>
    <row r="1168" spans="1:5" x14ac:dyDescent="0.25">
      <c r="A1168">
        <f>IF(ROWS($A$18:A1168)-1&lt;=total_number_payments,ROWS($A$18:A1168)-1,NA())</f>
        <v>1150</v>
      </c>
      <c r="B1168" s="6">
        <f t="shared" si="69"/>
        <v>606.17616179534764</v>
      </c>
      <c r="C1168" s="6">
        <f t="shared" si="70"/>
        <v>65.855342129299345</v>
      </c>
      <c r="D1168" s="6">
        <f t="shared" si="71"/>
        <v>540.32081966604824</v>
      </c>
      <c r="E1168" s="6">
        <f t="shared" si="72"/>
        <v>85891.994354296927</v>
      </c>
    </row>
    <row r="1169" spans="1:5" x14ac:dyDescent="0.25">
      <c r="A1169">
        <f>IF(ROWS($A$18:A1169)-1&lt;=total_number_payments,ROWS($A$18:A1169)-1,NA())</f>
        <v>1151</v>
      </c>
      <c r="B1169" s="6">
        <f t="shared" si="69"/>
        <v>606.17616179534764</v>
      </c>
      <c r="C1169" s="6">
        <f t="shared" si="70"/>
        <v>65.443655685784876</v>
      </c>
      <c r="D1169" s="6">
        <f t="shared" si="71"/>
        <v>540.73250610956279</v>
      </c>
      <c r="E1169" s="6">
        <f t="shared" si="72"/>
        <v>85351.261848187365</v>
      </c>
    </row>
    <row r="1170" spans="1:5" x14ac:dyDescent="0.25">
      <c r="A1170">
        <f>IF(ROWS($A$18:A1170)-1&lt;=total_number_payments,ROWS($A$18:A1170)-1,NA())</f>
        <v>1152</v>
      </c>
      <c r="B1170" s="6">
        <f t="shared" ref="B1170:B1233" si="73">IF(A1170&lt;=total_number_payments,PMT,NA())</f>
        <v>606.17616179534764</v>
      </c>
      <c r="C1170" s="6">
        <f t="shared" si="70"/>
        <v>65.031655566169832</v>
      </c>
      <c r="D1170" s="6">
        <f t="shared" si="71"/>
        <v>541.14450622917775</v>
      </c>
      <c r="E1170" s="6">
        <f t="shared" si="72"/>
        <v>84810.11734195819</v>
      </c>
    </row>
    <row r="1171" spans="1:5" x14ac:dyDescent="0.25">
      <c r="A1171">
        <f>IF(ROWS($A$18:A1171)-1&lt;=total_number_payments,ROWS($A$18:A1171)-1,NA())</f>
        <v>1153</v>
      </c>
      <c r="B1171" s="6">
        <f t="shared" si="73"/>
        <v>606.17616179534764</v>
      </c>
      <c r="C1171" s="6">
        <f t="shared" si="70"/>
        <v>64.619341531455078</v>
      </c>
      <c r="D1171" s="6">
        <f t="shared" si="71"/>
        <v>541.55682026389252</v>
      </c>
      <c r="E1171" s="6">
        <f t="shared" si="72"/>
        <v>84268.560521694293</v>
      </c>
    </row>
    <row r="1172" spans="1:5" x14ac:dyDescent="0.25">
      <c r="A1172">
        <f>IF(ROWS($A$18:A1172)-1&lt;=total_number_payments,ROWS($A$18:A1172)-1,NA())</f>
        <v>1154</v>
      </c>
      <c r="B1172" s="6">
        <f t="shared" si="73"/>
        <v>606.17616179534764</v>
      </c>
      <c r="C1172" s="6">
        <f t="shared" ref="C1172:C1235" si="74">IF(E1171&gt;0.001,E1171*epr,NA())</f>
        <v>64.206713342459423</v>
      </c>
      <c r="D1172" s="6">
        <f t="shared" ref="D1172:D1235" si="75">B1172-C1172</f>
        <v>541.96944845288817</v>
      </c>
      <c r="E1172" s="6">
        <f t="shared" ref="E1172:E1235" si="76">E1171-D1172</f>
        <v>83726.591073241405</v>
      </c>
    </row>
    <row r="1173" spans="1:5" x14ac:dyDescent="0.25">
      <c r="A1173">
        <f>IF(ROWS($A$18:A1173)-1&lt;=total_number_payments,ROWS($A$18:A1173)-1,NA())</f>
        <v>1155</v>
      </c>
      <c r="B1173" s="6">
        <f t="shared" si="73"/>
        <v>606.17616179534764</v>
      </c>
      <c r="C1173" s="6">
        <f t="shared" si="74"/>
        <v>63.793770759819402</v>
      </c>
      <c r="D1173" s="6">
        <f t="shared" si="75"/>
        <v>542.38239103552826</v>
      </c>
      <c r="E1173" s="6">
        <f t="shared" si="76"/>
        <v>83184.208682205877</v>
      </c>
    </row>
    <row r="1174" spans="1:5" x14ac:dyDescent="0.25">
      <c r="A1174">
        <f>IF(ROWS($A$18:A1174)-1&lt;=total_number_payments,ROWS($A$18:A1174)-1,NA())</f>
        <v>1156</v>
      </c>
      <c r="B1174" s="6">
        <f t="shared" si="73"/>
        <v>606.17616179534764</v>
      </c>
      <c r="C1174" s="6">
        <f t="shared" si="74"/>
        <v>63.380513543989181</v>
      </c>
      <c r="D1174" s="6">
        <f t="shared" si="75"/>
        <v>542.79564825135844</v>
      </c>
      <c r="E1174" s="6">
        <f t="shared" si="76"/>
        <v>82641.413033954523</v>
      </c>
    </row>
    <row r="1175" spans="1:5" x14ac:dyDescent="0.25">
      <c r="A1175">
        <f>IF(ROWS($A$18:A1175)-1&lt;=total_number_payments,ROWS($A$18:A1175)-1,NA())</f>
        <v>1157</v>
      </c>
      <c r="B1175" s="6">
        <f t="shared" si="73"/>
        <v>606.17616179534764</v>
      </c>
      <c r="C1175" s="6">
        <f t="shared" si="74"/>
        <v>62.966941455240409</v>
      </c>
      <c r="D1175" s="6">
        <f t="shared" si="75"/>
        <v>543.20922034010721</v>
      </c>
      <c r="E1175" s="6">
        <f t="shared" si="76"/>
        <v>82098.203813614411</v>
      </c>
    </row>
    <row r="1176" spans="1:5" x14ac:dyDescent="0.25">
      <c r="A1176">
        <f>IF(ROWS($A$18:A1176)-1&lt;=total_number_payments,ROWS($A$18:A1176)-1,NA())</f>
        <v>1158</v>
      </c>
      <c r="B1176" s="6">
        <f t="shared" si="73"/>
        <v>606.17616179534764</v>
      </c>
      <c r="C1176" s="6">
        <f t="shared" si="74"/>
        <v>62.553054253662076</v>
      </c>
      <c r="D1176" s="6">
        <f t="shared" si="75"/>
        <v>543.62310754168561</v>
      </c>
      <c r="E1176" s="6">
        <f t="shared" si="76"/>
        <v>81554.580706072724</v>
      </c>
    </row>
    <row r="1177" spans="1:5" x14ac:dyDescent="0.25">
      <c r="A1177">
        <f>IF(ROWS($A$18:A1177)-1&lt;=total_number_payments,ROWS($A$18:A1177)-1,NA())</f>
        <v>1159</v>
      </c>
      <c r="B1177" s="6">
        <f t="shared" si="73"/>
        <v>606.17616179534764</v>
      </c>
      <c r="C1177" s="6">
        <f t="shared" si="74"/>
        <v>62.138851699160384</v>
      </c>
      <c r="D1177" s="6">
        <f t="shared" si="75"/>
        <v>544.0373100961873</v>
      </c>
      <c r="E1177" s="6">
        <f t="shared" si="76"/>
        <v>81010.543395976536</v>
      </c>
    </row>
    <row r="1178" spans="1:5" x14ac:dyDescent="0.25">
      <c r="A1178">
        <f>IF(ROWS($A$18:A1178)-1&lt;=total_number_payments,ROWS($A$18:A1178)-1,NA())</f>
        <v>1160</v>
      </c>
      <c r="B1178" s="6">
        <f t="shared" si="73"/>
        <v>606.17616179534764</v>
      </c>
      <c r="C1178" s="6">
        <f t="shared" si="74"/>
        <v>61.724333551458599</v>
      </c>
      <c r="D1178" s="6">
        <f t="shared" si="75"/>
        <v>544.45182824388905</v>
      </c>
      <c r="E1178" s="6">
        <f t="shared" si="76"/>
        <v>80466.091567732641</v>
      </c>
    </row>
    <row r="1179" spans="1:5" x14ac:dyDescent="0.25">
      <c r="A1179">
        <f>IF(ROWS($A$18:A1179)-1&lt;=total_number_payments,ROWS($A$18:A1179)-1,NA())</f>
        <v>1161</v>
      </c>
      <c r="B1179" s="6">
        <f t="shared" si="73"/>
        <v>606.17616179534764</v>
      </c>
      <c r="C1179" s="6">
        <f t="shared" si="74"/>
        <v>61.309499570096897</v>
      </c>
      <c r="D1179" s="6">
        <f t="shared" si="75"/>
        <v>544.86666222525071</v>
      </c>
      <c r="E1179" s="6">
        <f t="shared" si="76"/>
        <v>79921.224905507392</v>
      </c>
    </row>
    <row r="1180" spans="1:5" x14ac:dyDescent="0.25">
      <c r="A1180">
        <f>IF(ROWS($A$18:A1180)-1&lt;=total_number_payments,ROWS($A$18:A1180)-1,NA())</f>
        <v>1162</v>
      </c>
      <c r="B1180" s="6">
        <f t="shared" si="73"/>
        <v>606.17616179534764</v>
      </c>
      <c r="C1180" s="6">
        <f t="shared" si="74"/>
        <v>60.894349514432271</v>
      </c>
      <c r="D1180" s="6">
        <f t="shared" si="75"/>
        <v>545.28181228091535</v>
      </c>
      <c r="E1180" s="6">
        <f t="shared" si="76"/>
        <v>79375.94309322648</v>
      </c>
    </row>
    <row r="1181" spans="1:5" x14ac:dyDescent="0.25">
      <c r="A1181">
        <f>IF(ROWS($A$18:A1181)-1&lt;=total_number_payments,ROWS($A$18:A1181)-1,NA())</f>
        <v>1163</v>
      </c>
      <c r="B1181" s="6">
        <f t="shared" si="73"/>
        <v>606.17616179534764</v>
      </c>
      <c r="C1181" s="6">
        <f t="shared" si="74"/>
        <v>60.478883143638342</v>
      </c>
      <c r="D1181" s="6">
        <f t="shared" si="75"/>
        <v>545.69727865170933</v>
      </c>
      <c r="E1181" s="6">
        <f t="shared" si="76"/>
        <v>78830.245814574766</v>
      </c>
    </row>
    <row r="1182" spans="1:5" x14ac:dyDescent="0.25">
      <c r="A1182">
        <f>IF(ROWS($A$18:A1182)-1&lt;=total_number_payments,ROWS($A$18:A1182)-1,NA())</f>
        <v>1164</v>
      </c>
      <c r="B1182" s="6">
        <f t="shared" si="73"/>
        <v>606.17616179534764</v>
      </c>
      <c r="C1182" s="6">
        <f t="shared" si="74"/>
        <v>60.063100216705223</v>
      </c>
      <c r="D1182" s="6">
        <f t="shared" si="75"/>
        <v>546.11306157864237</v>
      </c>
      <c r="E1182" s="6">
        <f t="shared" si="76"/>
        <v>78284.132752996127</v>
      </c>
    </row>
    <row r="1183" spans="1:5" x14ac:dyDescent="0.25">
      <c r="A1183">
        <f>IF(ROWS($A$18:A1183)-1&lt;=total_number_payments,ROWS($A$18:A1183)-1,NA())</f>
        <v>1165</v>
      </c>
      <c r="B1183" s="6">
        <f t="shared" si="73"/>
        <v>606.17616179534764</v>
      </c>
      <c r="C1183" s="6">
        <f t="shared" si="74"/>
        <v>59.647000492439425</v>
      </c>
      <c r="D1183" s="6">
        <f t="shared" si="75"/>
        <v>546.52916130290816</v>
      </c>
      <c r="E1183" s="6">
        <f t="shared" si="76"/>
        <v>77737.603591693216</v>
      </c>
    </row>
    <row r="1184" spans="1:5" x14ac:dyDescent="0.25">
      <c r="A1184">
        <f>IF(ROWS($A$18:A1184)-1&lt;=total_number_payments,ROWS($A$18:A1184)-1,NA())</f>
        <v>1166</v>
      </c>
      <c r="B1184" s="6">
        <f t="shared" si="73"/>
        <v>606.17616179534764</v>
      </c>
      <c r="C1184" s="6">
        <f t="shared" si="74"/>
        <v>59.230583729463667</v>
      </c>
      <c r="D1184" s="6">
        <f t="shared" si="75"/>
        <v>546.94557806588398</v>
      </c>
      <c r="E1184" s="6">
        <f t="shared" si="76"/>
        <v>77190.658013627326</v>
      </c>
    </row>
    <row r="1185" spans="1:5" x14ac:dyDescent="0.25">
      <c r="A1185">
        <f>IF(ROWS($A$18:A1185)-1&lt;=total_number_payments,ROWS($A$18:A1185)-1,NA())</f>
        <v>1167</v>
      </c>
      <c r="B1185" s="6">
        <f t="shared" si="73"/>
        <v>606.17616179534764</v>
      </c>
      <c r="C1185" s="6">
        <f t="shared" si="74"/>
        <v>58.813849686216756</v>
      </c>
      <c r="D1185" s="6">
        <f t="shared" si="75"/>
        <v>547.36231210913093</v>
      </c>
      <c r="E1185" s="6">
        <f t="shared" si="76"/>
        <v>76643.295701518189</v>
      </c>
    </row>
    <row r="1186" spans="1:5" x14ac:dyDescent="0.25">
      <c r="A1186">
        <f>IF(ROWS($A$18:A1186)-1&lt;=total_number_payments,ROWS($A$18:A1186)-1,NA())</f>
        <v>1168</v>
      </c>
      <c r="B1186" s="6">
        <f t="shared" si="73"/>
        <v>606.17616179534764</v>
      </c>
      <c r="C1186" s="6">
        <f t="shared" si="74"/>
        <v>58.396798120953463</v>
      </c>
      <c r="D1186" s="6">
        <f t="shared" si="75"/>
        <v>547.77936367439418</v>
      </c>
      <c r="E1186" s="6">
        <f t="shared" si="76"/>
        <v>76095.516337843801</v>
      </c>
    </row>
    <row r="1187" spans="1:5" x14ac:dyDescent="0.25">
      <c r="A1187">
        <f>IF(ROWS($A$18:A1187)-1&lt;=total_number_payments,ROWS($A$18:A1187)-1,NA())</f>
        <v>1169</v>
      </c>
      <c r="B1187" s="6">
        <f t="shared" si="73"/>
        <v>606.17616179534764</v>
      </c>
      <c r="C1187" s="6">
        <f t="shared" si="74"/>
        <v>57.979428791744361</v>
      </c>
      <c r="D1187" s="6">
        <f t="shared" si="75"/>
        <v>548.1967330036033</v>
      </c>
      <c r="E1187" s="6">
        <f t="shared" si="76"/>
        <v>75547.319604840202</v>
      </c>
    </row>
    <row r="1188" spans="1:5" x14ac:dyDescent="0.25">
      <c r="A1188">
        <f>IF(ROWS($A$18:A1188)-1&lt;=total_number_payments,ROWS($A$18:A1188)-1,NA())</f>
        <v>1170</v>
      </c>
      <c r="B1188" s="6">
        <f t="shared" si="73"/>
        <v>606.17616179534764</v>
      </c>
      <c r="C1188" s="6">
        <f t="shared" si="74"/>
        <v>57.561741456475673</v>
      </c>
      <c r="D1188" s="6">
        <f t="shared" si="75"/>
        <v>548.61442033887192</v>
      </c>
      <c r="E1188" s="6">
        <f t="shared" si="76"/>
        <v>74998.705184501334</v>
      </c>
    </row>
    <row r="1189" spans="1:5" x14ac:dyDescent="0.25">
      <c r="A1189">
        <f>IF(ROWS($A$18:A1189)-1&lt;=total_number_payments,ROWS($A$18:A1189)-1,NA())</f>
        <v>1171</v>
      </c>
      <c r="B1189" s="6">
        <f t="shared" si="73"/>
        <v>606.17616179534764</v>
      </c>
      <c r="C1189" s="6">
        <f t="shared" si="74"/>
        <v>57.143735872849156</v>
      </c>
      <c r="D1189" s="6">
        <f t="shared" si="75"/>
        <v>549.03242592249853</v>
      </c>
      <c r="E1189" s="6">
        <f t="shared" si="76"/>
        <v>74449.672758578832</v>
      </c>
    </row>
    <row r="1190" spans="1:5" x14ac:dyDescent="0.25">
      <c r="A1190">
        <f>IF(ROWS($A$18:A1190)-1&lt;=total_number_payments,ROWS($A$18:A1190)-1,NA())</f>
        <v>1172</v>
      </c>
      <c r="B1190" s="6">
        <f t="shared" si="73"/>
        <v>606.17616179534764</v>
      </c>
      <c r="C1190" s="6">
        <f t="shared" si="74"/>
        <v>56.725411798381955</v>
      </c>
      <c r="D1190" s="6">
        <f t="shared" si="75"/>
        <v>549.45074999696567</v>
      </c>
      <c r="E1190" s="6">
        <f t="shared" si="76"/>
        <v>73900.22200858187</v>
      </c>
    </row>
    <row r="1191" spans="1:5" x14ac:dyDescent="0.25">
      <c r="A1191">
        <f>IF(ROWS($A$18:A1191)-1&lt;=total_number_payments,ROWS($A$18:A1191)-1,NA())</f>
        <v>1173</v>
      </c>
      <c r="B1191" s="6">
        <f t="shared" si="73"/>
        <v>606.17616179534764</v>
      </c>
      <c r="C1191" s="6">
        <f t="shared" si="74"/>
        <v>56.306768990406468</v>
      </c>
      <c r="D1191" s="6">
        <f t="shared" si="75"/>
        <v>549.86939280494119</v>
      </c>
      <c r="E1191" s="6">
        <f t="shared" si="76"/>
        <v>73350.352615776923</v>
      </c>
    </row>
    <row r="1192" spans="1:5" x14ac:dyDescent="0.25">
      <c r="A1192">
        <f>IF(ROWS($A$18:A1192)-1&lt;=total_number_payments,ROWS($A$18:A1192)-1,NA())</f>
        <v>1174</v>
      </c>
      <c r="B1192" s="6">
        <f t="shared" si="73"/>
        <v>606.17616179534764</v>
      </c>
      <c r="C1192" s="6">
        <f t="shared" si="74"/>
        <v>55.887807206070178</v>
      </c>
      <c r="D1192" s="6">
        <f t="shared" si="75"/>
        <v>550.28835458927745</v>
      </c>
      <c r="E1192" s="6">
        <f t="shared" si="76"/>
        <v>72800.064261187639</v>
      </c>
    </row>
    <row r="1193" spans="1:5" x14ac:dyDescent="0.25">
      <c r="A1193">
        <f>IF(ROWS($A$18:A1193)-1&lt;=total_number_payments,ROWS($A$18:A1193)-1,NA())</f>
        <v>1175</v>
      </c>
      <c r="B1193" s="6">
        <f t="shared" si="73"/>
        <v>606.17616179534764</v>
      </c>
      <c r="C1193" s="6">
        <f t="shared" si="74"/>
        <v>55.468526202335561</v>
      </c>
      <c r="D1193" s="6">
        <f t="shared" si="75"/>
        <v>550.70763559301213</v>
      </c>
      <c r="E1193" s="6">
        <f t="shared" si="76"/>
        <v>72249.356625594621</v>
      </c>
    </row>
    <row r="1194" spans="1:5" x14ac:dyDescent="0.25">
      <c r="A1194">
        <f>IF(ROWS($A$18:A1194)-1&lt;=total_number_payments,ROWS($A$18:A1194)-1,NA())</f>
        <v>1176</v>
      </c>
      <c r="B1194" s="6">
        <f t="shared" si="73"/>
        <v>606.17616179534764</v>
      </c>
      <c r="C1194" s="6">
        <f t="shared" si="74"/>
        <v>55.048925735979878</v>
      </c>
      <c r="D1194" s="6">
        <f t="shared" si="75"/>
        <v>551.12723605936776</v>
      </c>
      <c r="E1194" s="6">
        <f t="shared" si="76"/>
        <v>71698.229389535249</v>
      </c>
    </row>
    <row r="1195" spans="1:5" x14ac:dyDescent="0.25">
      <c r="A1195">
        <f>IF(ROWS($A$18:A1195)-1&lt;=total_number_payments,ROWS($A$18:A1195)-1,NA())</f>
        <v>1177</v>
      </c>
      <c r="B1195" s="6">
        <f t="shared" si="73"/>
        <v>606.17616179534764</v>
      </c>
      <c r="C1195" s="6">
        <f t="shared" si="74"/>
        <v>54.629005563595115</v>
      </c>
      <c r="D1195" s="6">
        <f t="shared" si="75"/>
        <v>551.54715623175252</v>
      </c>
      <c r="E1195" s="6">
        <f t="shared" si="76"/>
        <v>71146.682233303494</v>
      </c>
    </row>
    <row r="1196" spans="1:5" x14ac:dyDescent="0.25">
      <c r="A1196">
        <f>IF(ROWS($A$18:A1196)-1&lt;=total_number_payments,ROWS($A$18:A1196)-1,NA())</f>
        <v>1178</v>
      </c>
      <c r="B1196" s="6">
        <f t="shared" si="73"/>
        <v>606.17616179534764</v>
      </c>
      <c r="C1196" s="6">
        <f t="shared" si="74"/>
        <v>54.208765441587758</v>
      </c>
      <c r="D1196" s="6">
        <f t="shared" si="75"/>
        <v>551.96739635375991</v>
      </c>
      <c r="E1196" s="6">
        <f t="shared" si="76"/>
        <v>70594.71483694973</v>
      </c>
    </row>
    <row r="1197" spans="1:5" x14ac:dyDescent="0.25">
      <c r="A1197">
        <f>IF(ROWS($A$18:A1197)-1&lt;=total_number_payments,ROWS($A$18:A1197)-1,NA())</f>
        <v>1179</v>
      </c>
      <c r="B1197" s="6">
        <f t="shared" si="73"/>
        <v>606.17616179534764</v>
      </c>
      <c r="C1197" s="6">
        <f t="shared" si="74"/>
        <v>53.788205126178717</v>
      </c>
      <c r="D1197" s="6">
        <f t="shared" si="75"/>
        <v>552.38795666916894</v>
      </c>
      <c r="E1197" s="6">
        <f t="shared" si="76"/>
        <v>70042.326880280554</v>
      </c>
    </row>
    <row r="1198" spans="1:5" x14ac:dyDescent="0.25">
      <c r="A1198">
        <f>IF(ROWS($A$18:A1198)-1&lt;=total_number_payments,ROWS($A$18:A1198)-1,NA())</f>
        <v>1180</v>
      </c>
      <c r="B1198" s="6">
        <f t="shared" si="73"/>
        <v>606.17616179534764</v>
      </c>
      <c r="C1198" s="6">
        <f t="shared" si="74"/>
        <v>53.367324373403143</v>
      </c>
      <c r="D1198" s="6">
        <f t="shared" si="75"/>
        <v>552.80883742194453</v>
      </c>
      <c r="E1198" s="6">
        <f t="shared" si="76"/>
        <v>69489.518042858603</v>
      </c>
    </row>
    <row r="1199" spans="1:5" x14ac:dyDescent="0.25">
      <c r="A1199">
        <f>IF(ROWS($A$18:A1199)-1&lt;=total_number_payments,ROWS($A$18:A1199)-1,NA())</f>
        <v>1181</v>
      </c>
      <c r="B1199" s="6">
        <f t="shared" si="73"/>
        <v>606.17616179534764</v>
      </c>
      <c r="C1199" s="6">
        <f t="shared" si="74"/>
        <v>52.946122939110317</v>
      </c>
      <c r="D1199" s="6">
        <f t="shared" si="75"/>
        <v>553.23003885623734</v>
      </c>
      <c r="E1199" s="6">
        <f t="shared" si="76"/>
        <v>68936.288004002359</v>
      </c>
    </row>
    <row r="1200" spans="1:5" x14ac:dyDescent="0.25">
      <c r="A1200">
        <f>IF(ROWS($A$18:A1200)-1&lt;=total_number_payments,ROWS($A$18:A1200)-1,NA())</f>
        <v>1182</v>
      </c>
      <c r="B1200" s="6">
        <f t="shared" si="73"/>
        <v>606.17616179534764</v>
      </c>
      <c r="C1200" s="6">
        <f t="shared" si="74"/>
        <v>52.524600578963486</v>
      </c>
      <c r="D1200" s="6">
        <f t="shared" si="75"/>
        <v>553.65156121638415</v>
      </c>
      <c r="E1200" s="6">
        <f t="shared" si="76"/>
        <v>68382.636442785981</v>
      </c>
    </row>
    <row r="1201" spans="1:5" x14ac:dyDescent="0.25">
      <c r="A1201">
        <f>IF(ROWS($A$18:A1201)-1&lt;=total_number_payments,ROWS($A$18:A1201)-1,NA())</f>
        <v>1183</v>
      </c>
      <c r="B1201" s="6">
        <f t="shared" si="73"/>
        <v>606.17616179534764</v>
      </c>
      <c r="C1201" s="6">
        <f t="shared" si="74"/>
        <v>52.102757048439742</v>
      </c>
      <c r="D1201" s="6">
        <f t="shared" si="75"/>
        <v>554.07340474690795</v>
      </c>
      <c r="E1201" s="6">
        <f t="shared" si="76"/>
        <v>67828.563038039079</v>
      </c>
    </row>
    <row r="1202" spans="1:5" x14ac:dyDescent="0.25">
      <c r="A1202">
        <f>IF(ROWS($A$18:A1202)-1&lt;=total_number_payments,ROWS($A$18:A1202)-1,NA())</f>
        <v>1184</v>
      </c>
      <c r="B1202" s="6">
        <f t="shared" si="73"/>
        <v>606.17616179534764</v>
      </c>
      <c r="C1202" s="6">
        <f t="shared" si="74"/>
        <v>51.680592102829856</v>
      </c>
      <c r="D1202" s="6">
        <f t="shared" si="75"/>
        <v>554.49556969251773</v>
      </c>
      <c r="E1202" s="6">
        <f t="shared" si="76"/>
        <v>67274.067468346562</v>
      </c>
    </row>
    <row r="1203" spans="1:5" x14ac:dyDescent="0.25">
      <c r="A1203">
        <f>IF(ROWS($A$18:A1203)-1&lt;=total_number_payments,ROWS($A$18:A1203)-1,NA())</f>
        <v>1185</v>
      </c>
      <c r="B1203" s="6">
        <f t="shared" si="73"/>
        <v>606.17616179534764</v>
      </c>
      <c r="C1203" s="6">
        <f t="shared" si="74"/>
        <v>51.258105497238134</v>
      </c>
      <c r="D1203" s="6">
        <f t="shared" si="75"/>
        <v>554.91805629810949</v>
      </c>
      <c r="E1203" s="6">
        <f t="shared" si="76"/>
        <v>66719.149412048457</v>
      </c>
    </row>
    <row r="1204" spans="1:5" x14ac:dyDescent="0.25">
      <c r="A1204">
        <f>IF(ROWS($A$18:A1204)-1&lt;=total_number_payments,ROWS($A$18:A1204)-1,NA())</f>
        <v>1186</v>
      </c>
      <c r="B1204" s="6">
        <f t="shared" si="73"/>
        <v>606.17616179534764</v>
      </c>
      <c r="C1204" s="6">
        <f t="shared" si="74"/>
        <v>50.835296986582314</v>
      </c>
      <c r="D1204" s="6">
        <f t="shared" si="75"/>
        <v>555.34086480876533</v>
      </c>
      <c r="E1204" s="6">
        <f t="shared" si="76"/>
        <v>66163.808547239692</v>
      </c>
    </row>
    <row r="1205" spans="1:5" x14ac:dyDescent="0.25">
      <c r="A1205">
        <f>IF(ROWS($A$18:A1205)-1&lt;=total_number_payments,ROWS($A$18:A1205)-1,NA())</f>
        <v>1187</v>
      </c>
      <c r="B1205" s="6">
        <f t="shared" si="73"/>
        <v>606.17616179534764</v>
      </c>
      <c r="C1205" s="6">
        <f t="shared" si="74"/>
        <v>50.41216632559339</v>
      </c>
      <c r="D1205" s="6">
        <f t="shared" si="75"/>
        <v>555.76399546975426</v>
      </c>
      <c r="E1205" s="6">
        <f t="shared" si="76"/>
        <v>65608.044551769941</v>
      </c>
    </row>
    <row r="1206" spans="1:5" x14ac:dyDescent="0.25">
      <c r="A1206">
        <f>IF(ROWS($A$18:A1206)-1&lt;=total_number_payments,ROWS($A$18:A1206)-1,NA())</f>
        <v>1188</v>
      </c>
      <c r="B1206" s="6">
        <f t="shared" si="73"/>
        <v>606.17616179534764</v>
      </c>
      <c r="C1206" s="6">
        <f t="shared" si="74"/>
        <v>49.988713268815474</v>
      </c>
      <c r="D1206" s="6">
        <f t="shared" si="75"/>
        <v>556.18744852653219</v>
      </c>
      <c r="E1206" s="6">
        <f t="shared" si="76"/>
        <v>65051.857103243412</v>
      </c>
    </row>
    <row r="1207" spans="1:5" x14ac:dyDescent="0.25">
      <c r="A1207">
        <f>IF(ROWS($A$18:A1207)-1&lt;=total_number_payments,ROWS($A$18:A1207)-1,NA())</f>
        <v>1189</v>
      </c>
      <c r="B1207" s="6">
        <f t="shared" si="73"/>
        <v>606.17616179534764</v>
      </c>
      <c r="C1207" s="6">
        <f t="shared" si="74"/>
        <v>49.564937570605657</v>
      </c>
      <c r="D1207" s="6">
        <f t="shared" si="75"/>
        <v>556.61122422474193</v>
      </c>
      <c r="E1207" s="6">
        <f t="shared" si="76"/>
        <v>64495.245879018672</v>
      </c>
    </row>
    <row r="1208" spans="1:5" x14ac:dyDescent="0.25">
      <c r="A1208">
        <f>IF(ROWS($A$18:A1208)-1&lt;=total_number_payments,ROWS($A$18:A1208)-1,NA())</f>
        <v>1190</v>
      </c>
      <c r="B1208" s="6">
        <f t="shared" si="73"/>
        <v>606.17616179534764</v>
      </c>
      <c r="C1208" s="6">
        <f t="shared" si="74"/>
        <v>49.140838985133882</v>
      </c>
      <c r="D1208" s="6">
        <f t="shared" si="75"/>
        <v>557.03532281021376</v>
      </c>
      <c r="E1208" s="6">
        <f t="shared" si="76"/>
        <v>63938.210556208462</v>
      </c>
    </row>
    <row r="1209" spans="1:5" x14ac:dyDescent="0.25">
      <c r="A1209">
        <f>IF(ROWS($A$18:A1209)-1&lt;=total_number_payments,ROWS($A$18:A1209)-1,NA())</f>
        <v>1191</v>
      </c>
      <c r="B1209" s="6">
        <f t="shared" si="73"/>
        <v>606.17616179534764</v>
      </c>
      <c r="C1209" s="6">
        <f t="shared" si="74"/>
        <v>48.716417266382777</v>
      </c>
      <c r="D1209" s="6">
        <f t="shared" si="75"/>
        <v>557.45974452896485</v>
      </c>
      <c r="E1209" s="6">
        <f t="shared" si="76"/>
        <v>63380.7508116795</v>
      </c>
    </row>
    <row r="1210" spans="1:5" x14ac:dyDescent="0.25">
      <c r="A1210">
        <f>IF(ROWS($A$18:A1210)-1&lt;=total_number_payments,ROWS($A$18:A1210)-1,NA())</f>
        <v>1192</v>
      </c>
      <c r="B1210" s="6">
        <f t="shared" si="73"/>
        <v>606.17616179534764</v>
      </c>
      <c r="C1210" s="6">
        <f t="shared" si="74"/>
        <v>48.291672168147507</v>
      </c>
      <c r="D1210" s="6">
        <f t="shared" si="75"/>
        <v>557.88448962720008</v>
      </c>
      <c r="E1210" s="6">
        <f t="shared" si="76"/>
        <v>62822.866322052301</v>
      </c>
    </row>
    <row r="1211" spans="1:5" x14ac:dyDescent="0.25">
      <c r="A1211">
        <f>IF(ROWS($A$18:A1211)-1&lt;=total_number_payments,ROWS($A$18:A1211)-1,NA())</f>
        <v>1193</v>
      </c>
      <c r="B1211" s="6">
        <f t="shared" si="73"/>
        <v>606.17616179534764</v>
      </c>
      <c r="C1211" s="6">
        <f t="shared" si="74"/>
        <v>47.866603444035668</v>
      </c>
      <c r="D1211" s="6">
        <f t="shared" si="75"/>
        <v>558.30955835131192</v>
      </c>
      <c r="E1211" s="6">
        <f t="shared" si="76"/>
        <v>62264.556763700988</v>
      </c>
    </row>
    <row r="1212" spans="1:5" x14ac:dyDescent="0.25">
      <c r="A1212">
        <f>IF(ROWS($A$18:A1212)-1&lt;=total_number_payments,ROWS($A$18:A1212)-1,NA())</f>
        <v>1194</v>
      </c>
      <c r="B1212" s="6">
        <f t="shared" si="73"/>
        <v>606.17616179534764</v>
      </c>
      <c r="C1212" s="6">
        <f t="shared" si="74"/>
        <v>47.441210847467111</v>
      </c>
      <c r="D1212" s="6">
        <f t="shared" si="75"/>
        <v>558.73495094788052</v>
      </c>
      <c r="E1212" s="6">
        <f t="shared" si="76"/>
        <v>61705.821812753107</v>
      </c>
    </row>
    <row r="1213" spans="1:5" x14ac:dyDescent="0.25">
      <c r="A1213">
        <f>IF(ROWS($A$18:A1213)-1&lt;=total_number_payments,ROWS($A$18:A1213)-1,NA())</f>
        <v>1195</v>
      </c>
      <c r="B1213" s="6">
        <f t="shared" si="73"/>
        <v>606.17616179534764</v>
      </c>
      <c r="C1213" s="6">
        <f t="shared" si="74"/>
        <v>47.015494131673826</v>
      </c>
      <c r="D1213" s="6">
        <f t="shared" si="75"/>
        <v>559.16066766367385</v>
      </c>
      <c r="E1213" s="6">
        <f t="shared" si="76"/>
        <v>61146.661145089434</v>
      </c>
    </row>
    <row r="1214" spans="1:5" x14ac:dyDescent="0.25">
      <c r="A1214">
        <f>IF(ROWS($A$18:A1214)-1&lt;=total_number_payments,ROWS($A$18:A1214)-1,NA())</f>
        <v>1196</v>
      </c>
      <c r="B1214" s="6">
        <f t="shared" si="73"/>
        <v>606.17616179534764</v>
      </c>
      <c r="C1214" s="6">
        <f t="shared" si="74"/>
        <v>46.589453049699756</v>
      </c>
      <c r="D1214" s="6">
        <f t="shared" si="75"/>
        <v>559.58670874564791</v>
      </c>
      <c r="E1214" s="6">
        <f t="shared" si="76"/>
        <v>60587.074436343784</v>
      </c>
    </row>
    <row r="1215" spans="1:5" x14ac:dyDescent="0.25">
      <c r="A1215">
        <f>IF(ROWS($A$18:A1215)-1&lt;=total_number_payments,ROWS($A$18:A1215)-1,NA())</f>
        <v>1197</v>
      </c>
      <c r="B1215" s="6">
        <f t="shared" si="73"/>
        <v>606.17616179534764</v>
      </c>
      <c r="C1215" s="6">
        <f t="shared" si="74"/>
        <v>46.163087354400709</v>
      </c>
      <c r="D1215" s="6">
        <f t="shared" si="75"/>
        <v>560.01307444094698</v>
      </c>
      <c r="E1215" s="6">
        <f t="shared" si="76"/>
        <v>60027.061361902837</v>
      </c>
    </row>
    <row r="1216" spans="1:5" x14ac:dyDescent="0.25">
      <c r="A1216">
        <f>IF(ROWS($A$18:A1216)-1&lt;=total_number_payments,ROWS($A$18:A1216)-1,NA())</f>
        <v>1198</v>
      </c>
      <c r="B1216" s="6">
        <f t="shared" si="73"/>
        <v>606.17616179534764</v>
      </c>
      <c r="C1216" s="6">
        <f t="shared" si="74"/>
        <v>45.736396798444169</v>
      </c>
      <c r="D1216" s="6">
        <f t="shared" si="75"/>
        <v>560.43976499690348</v>
      </c>
      <c r="E1216" s="6">
        <f t="shared" si="76"/>
        <v>59466.621596905934</v>
      </c>
    </row>
    <row r="1217" spans="1:5" x14ac:dyDescent="0.25">
      <c r="A1217">
        <f>IF(ROWS($A$18:A1217)-1&lt;=total_number_payments,ROWS($A$18:A1217)-1,NA())</f>
        <v>1199</v>
      </c>
      <c r="B1217" s="6">
        <f t="shared" si="73"/>
        <v>606.17616179534764</v>
      </c>
      <c r="C1217" s="6">
        <f t="shared" si="74"/>
        <v>45.30938113430917</v>
      </c>
      <c r="D1217" s="6">
        <f t="shared" si="75"/>
        <v>560.86678066103843</v>
      </c>
      <c r="E1217" s="6">
        <f t="shared" si="76"/>
        <v>58905.754816244895</v>
      </c>
    </row>
    <row r="1218" spans="1:5" x14ac:dyDescent="0.25">
      <c r="A1218">
        <f>IF(ROWS($A$18:A1218)-1&lt;=total_number_payments,ROWS($A$18:A1218)-1,NA())</f>
        <v>1200</v>
      </c>
      <c r="B1218" s="6">
        <f t="shared" si="73"/>
        <v>606.17616179534764</v>
      </c>
      <c r="C1218" s="6">
        <f t="shared" si="74"/>
        <v>44.882040114286163</v>
      </c>
      <c r="D1218" s="6">
        <f t="shared" si="75"/>
        <v>561.29412168106148</v>
      </c>
      <c r="E1218" s="6">
        <f t="shared" si="76"/>
        <v>58344.46069456383</v>
      </c>
    </row>
    <row r="1219" spans="1:5" x14ac:dyDescent="0.25">
      <c r="A1219">
        <f>IF(ROWS($A$18:A1219)-1&lt;=total_number_payments,ROWS($A$18:A1219)-1,NA())</f>
        <v>1201</v>
      </c>
      <c r="B1219" s="6">
        <f t="shared" si="73"/>
        <v>606.17616179534764</v>
      </c>
      <c r="C1219" s="6">
        <f t="shared" si="74"/>
        <v>44.454373490476847</v>
      </c>
      <c r="D1219" s="6">
        <f t="shared" si="75"/>
        <v>561.72178830487076</v>
      </c>
      <c r="E1219" s="6">
        <f t="shared" si="76"/>
        <v>57782.738906258957</v>
      </c>
    </row>
    <row r="1220" spans="1:5" x14ac:dyDescent="0.25">
      <c r="A1220">
        <f>IF(ROWS($A$18:A1220)-1&lt;=total_number_payments,ROWS($A$18:A1220)-1,NA())</f>
        <v>1202</v>
      </c>
      <c r="B1220" s="6">
        <f t="shared" si="73"/>
        <v>606.17616179534764</v>
      </c>
      <c r="C1220" s="6">
        <f t="shared" si="74"/>
        <v>44.026381014794062</v>
      </c>
      <c r="D1220" s="6">
        <f t="shared" si="75"/>
        <v>562.14978078055356</v>
      </c>
      <c r="E1220" s="6">
        <f t="shared" si="76"/>
        <v>57220.589125478407</v>
      </c>
    </row>
    <row r="1221" spans="1:5" x14ac:dyDescent="0.25">
      <c r="A1221">
        <f>IF(ROWS($A$18:A1221)-1&lt;=total_number_payments,ROWS($A$18:A1221)-1,NA())</f>
        <v>1203</v>
      </c>
      <c r="B1221" s="6">
        <f t="shared" si="73"/>
        <v>606.17616179534764</v>
      </c>
      <c r="C1221" s="6">
        <f t="shared" si="74"/>
        <v>43.598062438961605</v>
      </c>
      <c r="D1221" s="6">
        <f t="shared" si="75"/>
        <v>562.57809935638602</v>
      </c>
      <c r="E1221" s="6">
        <f t="shared" si="76"/>
        <v>56658.011026122018</v>
      </c>
    </row>
    <row r="1222" spans="1:5" x14ac:dyDescent="0.25">
      <c r="A1222">
        <f>IF(ROWS($A$18:A1222)-1&lt;=total_number_payments,ROWS($A$18:A1222)-1,NA())</f>
        <v>1204</v>
      </c>
      <c r="B1222" s="6">
        <f t="shared" si="73"/>
        <v>606.17616179534764</v>
      </c>
      <c r="C1222" s="6">
        <f t="shared" si="74"/>
        <v>43.169417514514109</v>
      </c>
      <c r="D1222" s="6">
        <f t="shared" si="75"/>
        <v>563.00674428083357</v>
      </c>
      <c r="E1222" s="6">
        <f t="shared" si="76"/>
        <v>56095.004281841182</v>
      </c>
    </row>
    <row r="1223" spans="1:5" x14ac:dyDescent="0.25">
      <c r="A1223">
        <f>IF(ROWS($A$18:A1223)-1&lt;=total_number_payments,ROWS($A$18:A1223)-1,NA())</f>
        <v>1205</v>
      </c>
      <c r="B1223" s="6">
        <f t="shared" si="73"/>
        <v>606.17616179534764</v>
      </c>
      <c r="C1223" s="6">
        <f t="shared" si="74"/>
        <v>42.740445992796886</v>
      </c>
      <c r="D1223" s="6">
        <f t="shared" si="75"/>
        <v>563.4357158025507</v>
      </c>
      <c r="E1223" s="6">
        <f t="shared" si="76"/>
        <v>55531.56856603863</v>
      </c>
    </row>
    <row r="1224" spans="1:5" x14ac:dyDescent="0.25">
      <c r="A1224">
        <f>IF(ROWS($A$18:A1224)-1&lt;=total_number_payments,ROWS($A$18:A1224)-1,NA())</f>
        <v>1206</v>
      </c>
      <c r="B1224" s="6">
        <f t="shared" si="73"/>
        <v>606.17616179534764</v>
      </c>
      <c r="C1224" s="6">
        <f t="shared" si="74"/>
        <v>42.311147624965805</v>
      </c>
      <c r="D1224" s="6">
        <f t="shared" si="75"/>
        <v>563.86501417038187</v>
      </c>
      <c r="E1224" s="6">
        <f t="shared" si="76"/>
        <v>54967.703551868246</v>
      </c>
    </row>
    <row r="1225" spans="1:5" x14ac:dyDescent="0.25">
      <c r="A1225">
        <f>IF(ROWS($A$18:A1225)-1&lt;=total_number_payments,ROWS($A$18:A1225)-1,NA())</f>
        <v>1207</v>
      </c>
      <c r="B1225" s="6">
        <f t="shared" si="73"/>
        <v>606.17616179534764</v>
      </c>
      <c r="C1225" s="6">
        <f t="shared" si="74"/>
        <v>41.881522161987128</v>
      </c>
      <c r="D1225" s="6">
        <f t="shared" si="75"/>
        <v>564.29463963336048</v>
      </c>
      <c r="E1225" s="6">
        <f t="shared" si="76"/>
        <v>54403.408912234889</v>
      </c>
    </row>
    <row r="1226" spans="1:5" x14ac:dyDescent="0.25">
      <c r="A1226">
        <f>IF(ROWS($A$18:A1226)-1&lt;=total_number_payments,ROWS($A$18:A1226)-1,NA())</f>
        <v>1208</v>
      </c>
      <c r="B1226" s="6">
        <f t="shared" si="73"/>
        <v>606.17616179534764</v>
      </c>
      <c r="C1226" s="6">
        <f t="shared" si="74"/>
        <v>41.451569354637371</v>
      </c>
      <c r="D1226" s="6">
        <f t="shared" si="75"/>
        <v>564.72459244071024</v>
      </c>
      <c r="E1226" s="6">
        <f t="shared" si="76"/>
        <v>53838.684319794178</v>
      </c>
    </row>
    <row r="1227" spans="1:5" x14ac:dyDescent="0.25">
      <c r="A1227">
        <f>IF(ROWS($A$18:A1227)-1&lt;=total_number_payments,ROWS($A$18:A1227)-1,NA())</f>
        <v>1209</v>
      </c>
      <c r="B1227" s="6">
        <f t="shared" si="73"/>
        <v>606.17616179534764</v>
      </c>
      <c r="C1227" s="6">
        <f t="shared" si="74"/>
        <v>41.021288953503152</v>
      </c>
      <c r="D1227" s="6">
        <f t="shared" si="75"/>
        <v>565.15487284184451</v>
      </c>
      <c r="E1227" s="6">
        <f t="shared" si="76"/>
        <v>53273.529446952336</v>
      </c>
    </row>
    <row r="1228" spans="1:5" x14ac:dyDescent="0.25">
      <c r="A1228">
        <f>IF(ROWS($A$18:A1228)-1&lt;=total_number_payments,ROWS($A$18:A1228)-1,NA())</f>
        <v>1210</v>
      </c>
      <c r="B1228" s="6">
        <f t="shared" si="73"/>
        <v>606.17616179534764</v>
      </c>
      <c r="C1228" s="6">
        <f t="shared" si="74"/>
        <v>40.590680708981061</v>
      </c>
      <c r="D1228" s="6">
        <f t="shared" si="75"/>
        <v>565.5854810863666</v>
      </c>
      <c r="E1228" s="6">
        <f t="shared" si="76"/>
        <v>52707.943965865968</v>
      </c>
    </row>
    <row r="1229" spans="1:5" x14ac:dyDescent="0.25">
      <c r="A1229">
        <f>IF(ROWS($A$18:A1229)-1&lt;=total_number_payments,ROWS($A$18:A1229)-1,NA())</f>
        <v>1211</v>
      </c>
      <c r="B1229" s="6">
        <f t="shared" si="73"/>
        <v>606.17616179534764</v>
      </c>
      <c r="C1229" s="6">
        <f t="shared" si="74"/>
        <v>40.159744371277505</v>
      </c>
      <c r="D1229" s="6">
        <f t="shared" si="75"/>
        <v>566.01641742407014</v>
      </c>
      <c r="E1229" s="6">
        <f t="shared" si="76"/>
        <v>52141.927548441898</v>
      </c>
    </row>
    <row r="1230" spans="1:5" x14ac:dyDescent="0.25">
      <c r="A1230">
        <f>IF(ROWS($A$18:A1230)-1&lt;=total_number_payments,ROWS($A$18:A1230)-1,NA())</f>
        <v>1212</v>
      </c>
      <c r="B1230" s="6">
        <f t="shared" si="73"/>
        <v>606.17616179534764</v>
      </c>
      <c r="C1230" s="6">
        <f t="shared" si="74"/>
        <v>39.72847969040857</v>
      </c>
      <c r="D1230" s="6">
        <f t="shared" si="75"/>
        <v>566.44768210493908</v>
      </c>
      <c r="E1230" s="6">
        <f t="shared" si="76"/>
        <v>51575.479866336958</v>
      </c>
    </row>
    <row r="1231" spans="1:5" x14ac:dyDescent="0.25">
      <c r="A1231">
        <f>IF(ROWS($A$18:A1231)-1&lt;=total_number_payments,ROWS($A$18:A1231)-1,NA())</f>
        <v>1213</v>
      </c>
      <c r="B1231" s="6">
        <f t="shared" si="73"/>
        <v>606.17616179534764</v>
      </c>
      <c r="C1231" s="6">
        <f t="shared" si="74"/>
        <v>39.296886416199861</v>
      </c>
      <c r="D1231" s="6">
        <f t="shared" si="75"/>
        <v>566.87927537914777</v>
      </c>
      <c r="E1231" s="6">
        <f t="shared" si="76"/>
        <v>51008.600590957809</v>
      </c>
    </row>
    <row r="1232" spans="1:5" x14ac:dyDescent="0.25">
      <c r="A1232">
        <f>IF(ROWS($A$18:A1232)-1&lt;=total_number_payments,ROWS($A$18:A1232)-1,NA())</f>
        <v>1214</v>
      </c>
      <c r="B1232" s="6">
        <f t="shared" si="73"/>
        <v>606.17616179534764</v>
      </c>
      <c r="C1232" s="6">
        <f t="shared" si="74"/>
        <v>38.864964298286388</v>
      </c>
      <c r="D1232" s="6">
        <f t="shared" si="75"/>
        <v>567.31119749706124</v>
      </c>
      <c r="E1232" s="6">
        <f t="shared" si="76"/>
        <v>50441.289393460749</v>
      </c>
    </row>
    <row r="1233" spans="1:5" x14ac:dyDescent="0.25">
      <c r="A1233">
        <f>IF(ROWS($A$18:A1233)-1&lt;=total_number_payments,ROWS($A$18:A1233)-1,NA())</f>
        <v>1215</v>
      </c>
      <c r="B1233" s="6">
        <f t="shared" si="73"/>
        <v>606.17616179534764</v>
      </c>
      <c r="C1233" s="6">
        <f t="shared" si="74"/>
        <v>38.432713086112379</v>
      </c>
      <c r="D1233" s="6">
        <f t="shared" si="75"/>
        <v>567.74344870923528</v>
      </c>
      <c r="E1233" s="6">
        <f t="shared" si="76"/>
        <v>49873.545944751517</v>
      </c>
    </row>
    <row r="1234" spans="1:5" x14ac:dyDescent="0.25">
      <c r="A1234">
        <f>IF(ROWS($A$18:A1234)-1&lt;=total_number_payments,ROWS($A$18:A1234)-1,NA())</f>
        <v>1216</v>
      </c>
      <c r="B1234" s="6">
        <f t="shared" ref="B1234:B1297" si="77">IF(A1234&lt;=total_number_payments,PMT,NA())</f>
        <v>606.17616179534764</v>
      </c>
      <c r="C1234" s="6">
        <f t="shared" si="74"/>
        <v>38.000132528931168</v>
      </c>
      <c r="D1234" s="6">
        <f t="shared" si="75"/>
        <v>568.17602926641644</v>
      </c>
      <c r="E1234" s="6">
        <f t="shared" si="76"/>
        <v>49305.369915485098</v>
      </c>
    </row>
    <row r="1235" spans="1:5" x14ac:dyDescent="0.25">
      <c r="A1235">
        <f>IF(ROWS($A$18:A1235)-1&lt;=total_number_payments,ROWS($A$18:A1235)-1,NA())</f>
        <v>1217</v>
      </c>
      <c r="B1235" s="6">
        <f t="shared" si="77"/>
        <v>606.17616179534764</v>
      </c>
      <c r="C1235" s="6">
        <f t="shared" si="74"/>
        <v>37.567222375805031</v>
      </c>
      <c r="D1235" s="6">
        <f t="shared" si="75"/>
        <v>568.60893941954259</v>
      </c>
      <c r="E1235" s="6">
        <f t="shared" si="76"/>
        <v>48736.760976065554</v>
      </c>
    </row>
    <row r="1236" spans="1:5" x14ac:dyDescent="0.25">
      <c r="A1236">
        <f>IF(ROWS($A$18:A1236)-1&lt;=total_number_payments,ROWS($A$18:A1236)-1,NA())</f>
        <v>1218</v>
      </c>
      <c r="B1236" s="6">
        <f t="shared" si="77"/>
        <v>606.17616179534764</v>
      </c>
      <c r="C1236" s="6">
        <f t="shared" ref="C1236:C1299" si="78">IF(E1235&gt;0.001,E1235*epr,NA())</f>
        <v>37.133982375605058</v>
      </c>
      <c r="D1236" s="6">
        <f t="shared" ref="D1236:D1299" si="79">B1236-C1236</f>
        <v>569.04217941974252</v>
      </c>
      <c r="E1236" s="6">
        <f t="shared" ref="E1236:E1299" si="80">E1235-D1236</f>
        <v>48167.718796645815</v>
      </c>
    </row>
    <row r="1237" spans="1:5" x14ac:dyDescent="0.25">
      <c r="A1237">
        <f>IF(ROWS($A$18:A1237)-1&lt;=total_number_payments,ROWS($A$18:A1237)-1,NA())</f>
        <v>1219</v>
      </c>
      <c r="B1237" s="6">
        <f t="shared" si="77"/>
        <v>606.17616179534764</v>
      </c>
      <c r="C1237" s="6">
        <f t="shared" si="78"/>
        <v>36.700412277010983</v>
      </c>
      <c r="D1237" s="6">
        <f t="shared" si="79"/>
        <v>569.47574951833667</v>
      </c>
      <c r="E1237" s="6">
        <f t="shared" si="80"/>
        <v>47598.243047127478</v>
      </c>
    </row>
    <row r="1238" spans="1:5" x14ac:dyDescent="0.25">
      <c r="A1238">
        <f>IF(ROWS($A$18:A1238)-1&lt;=total_number_payments,ROWS($A$18:A1238)-1,NA())</f>
        <v>1220</v>
      </c>
      <c r="B1238" s="6">
        <f t="shared" si="77"/>
        <v>606.17616179534764</v>
      </c>
      <c r="C1238" s="6">
        <f t="shared" si="78"/>
        <v>36.266511828511057</v>
      </c>
      <c r="D1238" s="6">
        <f t="shared" si="79"/>
        <v>569.90964996683658</v>
      </c>
      <c r="E1238" s="6">
        <f t="shared" si="80"/>
        <v>47028.333397160641</v>
      </c>
    </row>
    <row r="1239" spans="1:5" x14ac:dyDescent="0.25">
      <c r="A1239">
        <f>IF(ROWS($A$18:A1239)-1&lt;=total_number_payments,ROWS($A$18:A1239)-1,NA())</f>
        <v>1221</v>
      </c>
      <c r="B1239" s="6">
        <f t="shared" si="77"/>
        <v>606.17616179534764</v>
      </c>
      <c r="C1239" s="6">
        <f t="shared" si="78"/>
        <v>35.832280778401909</v>
      </c>
      <c r="D1239" s="6">
        <f t="shared" si="79"/>
        <v>570.34388101694572</v>
      </c>
      <c r="E1239" s="6">
        <f t="shared" si="80"/>
        <v>46457.989516143694</v>
      </c>
    </row>
    <row r="1240" spans="1:5" x14ac:dyDescent="0.25">
      <c r="A1240">
        <f>IF(ROWS($A$18:A1240)-1&lt;=total_number_payments,ROWS($A$18:A1240)-1,NA())</f>
        <v>1222</v>
      </c>
      <c r="B1240" s="6">
        <f t="shared" si="77"/>
        <v>606.17616179534764</v>
      </c>
      <c r="C1240" s="6">
        <f t="shared" si="78"/>
        <v>35.39771887478836</v>
      </c>
      <c r="D1240" s="6">
        <f t="shared" si="79"/>
        <v>570.77844292055931</v>
      </c>
      <c r="E1240" s="6">
        <f t="shared" si="80"/>
        <v>45887.211073223138</v>
      </c>
    </row>
    <row r="1241" spans="1:5" x14ac:dyDescent="0.25">
      <c r="A1241">
        <f>IF(ROWS($A$18:A1241)-1&lt;=total_number_payments,ROWS($A$18:A1241)-1,NA())</f>
        <v>1223</v>
      </c>
      <c r="B1241" s="6">
        <f t="shared" si="77"/>
        <v>606.17616179534764</v>
      </c>
      <c r="C1241" s="6">
        <f t="shared" si="78"/>
        <v>34.962825865583333</v>
      </c>
      <c r="D1241" s="6">
        <f t="shared" si="79"/>
        <v>571.2133359297643</v>
      </c>
      <c r="E1241" s="6">
        <f t="shared" si="80"/>
        <v>45315.997737293372</v>
      </c>
    </row>
    <row r="1242" spans="1:5" x14ac:dyDescent="0.25">
      <c r="A1242">
        <f>IF(ROWS($A$18:A1242)-1&lt;=total_number_payments,ROWS($A$18:A1242)-1,NA())</f>
        <v>1224</v>
      </c>
      <c r="B1242" s="6">
        <f t="shared" si="77"/>
        <v>606.17616179534764</v>
      </c>
      <c r="C1242" s="6">
        <f t="shared" si="78"/>
        <v>34.527601498507657</v>
      </c>
      <c r="D1242" s="6">
        <f t="shared" si="79"/>
        <v>571.64856029683995</v>
      </c>
      <c r="E1242" s="6">
        <f t="shared" si="80"/>
        <v>44744.349176996533</v>
      </c>
    </row>
    <row r="1243" spans="1:5" x14ac:dyDescent="0.25">
      <c r="A1243">
        <f>IF(ROWS($A$18:A1243)-1&lt;=total_number_payments,ROWS($A$18:A1243)-1,NA())</f>
        <v>1225</v>
      </c>
      <c r="B1243" s="6">
        <f t="shared" si="77"/>
        <v>606.17616179534764</v>
      </c>
      <c r="C1243" s="6">
        <f t="shared" si="78"/>
        <v>34.092045521089965</v>
      </c>
      <c r="D1243" s="6">
        <f t="shared" si="79"/>
        <v>572.08411627425767</v>
      </c>
      <c r="E1243" s="6">
        <f t="shared" si="80"/>
        <v>44172.265060722275</v>
      </c>
    </row>
    <row r="1244" spans="1:5" x14ac:dyDescent="0.25">
      <c r="A1244">
        <f>IF(ROWS($A$18:A1244)-1&lt;=total_number_payments,ROWS($A$18:A1244)-1,NA())</f>
        <v>1226</v>
      </c>
      <c r="B1244" s="6">
        <f t="shared" si="77"/>
        <v>606.17616179534764</v>
      </c>
      <c r="C1244" s="6">
        <f t="shared" si="78"/>
        <v>33.656157680666496</v>
      </c>
      <c r="D1244" s="6">
        <f t="shared" si="79"/>
        <v>572.52000411468111</v>
      </c>
      <c r="E1244" s="6">
        <f t="shared" si="80"/>
        <v>43599.745056607593</v>
      </c>
    </row>
    <row r="1245" spans="1:5" x14ac:dyDescent="0.25">
      <c r="A1245">
        <f>IF(ROWS($A$18:A1245)-1&lt;=total_number_payments,ROWS($A$18:A1245)-1,NA())</f>
        <v>1227</v>
      </c>
      <c r="B1245" s="6">
        <f t="shared" si="77"/>
        <v>606.17616179534764</v>
      </c>
      <c r="C1245" s="6">
        <f t="shared" si="78"/>
        <v>33.219937724381005</v>
      </c>
      <c r="D1245" s="6">
        <f t="shared" si="79"/>
        <v>572.95622407096664</v>
      </c>
      <c r="E1245" s="6">
        <f t="shared" si="80"/>
        <v>43026.788832536629</v>
      </c>
    </row>
    <row r="1246" spans="1:5" x14ac:dyDescent="0.25">
      <c r="A1246">
        <f>IF(ROWS($A$18:A1246)-1&lt;=total_number_payments,ROWS($A$18:A1246)-1,NA())</f>
        <v>1228</v>
      </c>
      <c r="B1246" s="6">
        <f t="shared" si="77"/>
        <v>606.17616179534764</v>
      </c>
      <c r="C1246" s="6">
        <f t="shared" si="78"/>
        <v>32.783385399184567</v>
      </c>
      <c r="D1246" s="6">
        <f t="shared" si="79"/>
        <v>573.39277639616307</v>
      </c>
      <c r="E1246" s="6">
        <f t="shared" si="80"/>
        <v>42453.396056140467</v>
      </c>
    </row>
    <row r="1247" spans="1:5" x14ac:dyDescent="0.25">
      <c r="A1247">
        <f>IF(ROWS($A$18:A1247)-1&lt;=total_number_payments,ROWS($A$18:A1247)-1,NA())</f>
        <v>1229</v>
      </c>
      <c r="B1247" s="6">
        <f t="shared" si="77"/>
        <v>606.17616179534764</v>
      </c>
      <c r="C1247" s="6">
        <f t="shared" si="78"/>
        <v>32.34650045183546</v>
      </c>
      <c r="D1247" s="6">
        <f t="shared" si="79"/>
        <v>573.82966134351216</v>
      </c>
      <c r="E1247" s="6">
        <f t="shared" si="80"/>
        <v>41879.566394796959</v>
      </c>
    </row>
    <row r="1248" spans="1:5" x14ac:dyDescent="0.25">
      <c r="A1248">
        <f>IF(ROWS($A$18:A1248)-1&lt;=total_number_payments,ROWS($A$18:A1248)-1,NA())</f>
        <v>1230</v>
      </c>
      <c r="B1248" s="6">
        <f t="shared" si="77"/>
        <v>606.17616179534764</v>
      </c>
      <c r="C1248" s="6">
        <f t="shared" si="78"/>
        <v>31.909282628899014</v>
      </c>
      <c r="D1248" s="6">
        <f t="shared" si="79"/>
        <v>574.26687916644858</v>
      </c>
      <c r="E1248" s="6">
        <f t="shared" si="80"/>
        <v>41305.299515630511</v>
      </c>
    </row>
    <row r="1249" spans="1:5" x14ac:dyDescent="0.25">
      <c r="A1249">
        <f>IF(ROWS($A$18:A1249)-1&lt;=total_number_payments,ROWS($A$18:A1249)-1,NA())</f>
        <v>1231</v>
      </c>
      <c r="B1249" s="6">
        <f t="shared" si="77"/>
        <v>606.17616179534764</v>
      </c>
      <c r="C1249" s="6">
        <f t="shared" si="78"/>
        <v>31.471731676747453</v>
      </c>
      <c r="D1249" s="6">
        <f t="shared" si="79"/>
        <v>574.70443011860016</v>
      </c>
      <c r="E1249" s="6">
        <f t="shared" si="80"/>
        <v>40730.595085511908</v>
      </c>
    </row>
    <row r="1250" spans="1:5" x14ac:dyDescent="0.25">
      <c r="A1250">
        <f>IF(ROWS($A$18:A1250)-1&lt;=total_number_payments,ROWS($A$18:A1250)-1,NA())</f>
        <v>1232</v>
      </c>
      <c r="B1250" s="6">
        <f t="shared" si="77"/>
        <v>606.17616179534764</v>
      </c>
      <c r="C1250" s="6">
        <f t="shared" si="78"/>
        <v>31.033847341559753</v>
      </c>
      <c r="D1250" s="6">
        <f t="shared" si="79"/>
        <v>575.14231445378789</v>
      </c>
      <c r="E1250" s="6">
        <f t="shared" si="80"/>
        <v>40155.452771058117</v>
      </c>
    </row>
    <row r="1251" spans="1:5" x14ac:dyDescent="0.25">
      <c r="A1251">
        <f>IF(ROWS($A$18:A1251)-1&lt;=total_number_payments,ROWS($A$18:A1251)-1,NA())</f>
        <v>1233</v>
      </c>
      <c r="B1251" s="6">
        <f t="shared" si="77"/>
        <v>606.17616179534764</v>
      </c>
      <c r="C1251" s="6">
        <f t="shared" si="78"/>
        <v>30.5956293693215</v>
      </c>
      <c r="D1251" s="6">
        <f t="shared" si="79"/>
        <v>575.58053242602614</v>
      </c>
      <c r="E1251" s="6">
        <f t="shared" si="80"/>
        <v>39579.872238632088</v>
      </c>
    </row>
    <row r="1252" spans="1:5" x14ac:dyDescent="0.25">
      <c r="A1252">
        <f>IF(ROWS($A$18:A1252)-1&lt;=total_number_payments,ROWS($A$18:A1252)-1,NA())</f>
        <v>1234</v>
      </c>
      <c r="B1252" s="6">
        <f t="shared" si="77"/>
        <v>606.17616179534764</v>
      </c>
      <c r="C1252" s="6">
        <f t="shared" si="78"/>
        <v>30.157077505824745</v>
      </c>
      <c r="D1252" s="6">
        <f t="shared" si="79"/>
        <v>576.01908428952288</v>
      </c>
      <c r="E1252" s="6">
        <f t="shared" si="80"/>
        <v>39003.853154342563</v>
      </c>
    </row>
    <row r="1253" spans="1:5" x14ac:dyDescent="0.25">
      <c r="A1253">
        <f>IF(ROWS($A$18:A1253)-1&lt;=total_number_payments,ROWS($A$18:A1253)-1,NA())</f>
        <v>1235</v>
      </c>
      <c r="B1253" s="6">
        <f t="shared" si="77"/>
        <v>606.17616179534764</v>
      </c>
      <c r="C1253" s="6">
        <f t="shared" si="78"/>
        <v>29.718191496667842</v>
      </c>
      <c r="D1253" s="6">
        <f t="shared" si="79"/>
        <v>576.45797029867981</v>
      </c>
      <c r="E1253" s="6">
        <f t="shared" si="80"/>
        <v>38427.395184043882</v>
      </c>
    </row>
    <row r="1254" spans="1:5" x14ac:dyDescent="0.25">
      <c r="A1254">
        <f>IF(ROWS($A$18:A1254)-1&lt;=total_number_payments,ROWS($A$18:A1254)-1,NA())</f>
        <v>1236</v>
      </c>
      <c r="B1254" s="6">
        <f t="shared" si="77"/>
        <v>606.17616179534764</v>
      </c>
      <c r="C1254" s="6">
        <f t="shared" si="78"/>
        <v>29.278971087255307</v>
      </c>
      <c r="D1254" s="6">
        <f t="shared" si="79"/>
        <v>576.89719070809235</v>
      </c>
      <c r="E1254" s="6">
        <f t="shared" si="80"/>
        <v>37850.49799333579</v>
      </c>
    </row>
    <row r="1255" spans="1:5" x14ac:dyDescent="0.25">
      <c r="A1255">
        <f>IF(ROWS($A$18:A1255)-1&lt;=total_number_payments,ROWS($A$18:A1255)-1,NA())</f>
        <v>1237</v>
      </c>
      <c r="B1255" s="6">
        <f t="shared" si="77"/>
        <v>606.17616179534764</v>
      </c>
      <c r="C1255" s="6">
        <f t="shared" si="78"/>
        <v>28.839416022797682</v>
      </c>
      <c r="D1255" s="6">
        <f t="shared" si="79"/>
        <v>577.33674577254999</v>
      </c>
      <c r="E1255" s="6">
        <f t="shared" si="80"/>
        <v>37273.161247563243</v>
      </c>
    </row>
    <row r="1256" spans="1:5" x14ac:dyDescent="0.25">
      <c r="A1256">
        <f>IF(ROWS($A$18:A1256)-1&lt;=total_number_payments,ROWS($A$18:A1256)-1,NA())</f>
        <v>1238</v>
      </c>
      <c r="B1256" s="6">
        <f t="shared" si="77"/>
        <v>606.17616179534764</v>
      </c>
      <c r="C1256" s="6">
        <f t="shared" si="78"/>
        <v>28.399526048311369</v>
      </c>
      <c r="D1256" s="6">
        <f t="shared" si="79"/>
        <v>577.77663574703627</v>
      </c>
      <c r="E1256" s="6">
        <f t="shared" si="80"/>
        <v>36695.384611816204</v>
      </c>
    </row>
    <row r="1257" spans="1:5" x14ac:dyDescent="0.25">
      <c r="A1257">
        <f>IF(ROWS($A$18:A1257)-1&lt;=total_number_payments,ROWS($A$18:A1257)-1,NA())</f>
        <v>1239</v>
      </c>
      <c r="B1257" s="6">
        <f t="shared" si="77"/>
        <v>606.17616179534764</v>
      </c>
      <c r="C1257" s="6">
        <f t="shared" si="78"/>
        <v>27.959300908618491</v>
      </c>
      <c r="D1257" s="6">
        <f t="shared" si="79"/>
        <v>578.21686088672914</v>
      </c>
      <c r="E1257" s="6">
        <f t="shared" si="80"/>
        <v>36117.167750929475</v>
      </c>
    </row>
    <row r="1258" spans="1:5" x14ac:dyDescent="0.25">
      <c r="A1258">
        <f>IF(ROWS($A$18:A1258)-1&lt;=total_number_payments,ROWS($A$18:A1258)-1,NA())</f>
        <v>1240</v>
      </c>
      <c r="B1258" s="6">
        <f t="shared" si="77"/>
        <v>606.17616179534764</v>
      </c>
      <c r="C1258" s="6">
        <f t="shared" si="78"/>
        <v>27.51874034834675</v>
      </c>
      <c r="D1258" s="6">
        <f t="shared" si="79"/>
        <v>578.65742144700084</v>
      </c>
      <c r="E1258" s="6">
        <f t="shared" si="80"/>
        <v>35538.510329482473</v>
      </c>
    </row>
    <row r="1259" spans="1:5" x14ac:dyDescent="0.25">
      <c r="A1259">
        <f>IF(ROWS($A$18:A1259)-1&lt;=total_number_payments,ROWS($A$18:A1259)-1,NA())</f>
        <v>1241</v>
      </c>
      <c r="B1259" s="6">
        <f t="shared" si="77"/>
        <v>606.17616179534764</v>
      </c>
      <c r="C1259" s="6">
        <f t="shared" si="78"/>
        <v>27.077844111929259</v>
      </c>
      <c r="D1259" s="6">
        <f t="shared" si="79"/>
        <v>579.09831768341837</v>
      </c>
      <c r="E1259" s="6">
        <f t="shared" si="80"/>
        <v>34959.412011799053</v>
      </c>
    </row>
    <row r="1260" spans="1:5" x14ac:dyDescent="0.25">
      <c r="A1260">
        <f>IF(ROWS($A$18:A1260)-1&lt;=total_number_payments,ROWS($A$18:A1260)-1,NA())</f>
        <v>1242</v>
      </c>
      <c r="B1260" s="6">
        <f t="shared" si="77"/>
        <v>606.17616179534764</v>
      </c>
      <c r="C1260" s="6">
        <f t="shared" si="78"/>
        <v>26.636611943604425</v>
      </c>
      <c r="D1260" s="6">
        <f t="shared" si="79"/>
        <v>579.53954985174323</v>
      </c>
      <c r="E1260" s="6">
        <f t="shared" si="80"/>
        <v>34379.872461947307</v>
      </c>
    </row>
    <row r="1261" spans="1:5" x14ac:dyDescent="0.25">
      <c r="A1261">
        <f>IF(ROWS($A$18:A1261)-1&lt;=total_number_payments,ROWS($A$18:A1261)-1,NA())</f>
        <v>1243</v>
      </c>
      <c r="B1261" s="6">
        <f t="shared" si="77"/>
        <v>606.17616179534764</v>
      </c>
      <c r="C1261" s="6">
        <f t="shared" si="78"/>
        <v>26.195043587415764</v>
      </c>
      <c r="D1261" s="6">
        <f t="shared" si="79"/>
        <v>579.9811182079319</v>
      </c>
      <c r="E1261" s="6">
        <f t="shared" si="80"/>
        <v>33799.891343739378</v>
      </c>
    </row>
    <row r="1262" spans="1:5" x14ac:dyDescent="0.25">
      <c r="A1262">
        <f>IF(ROWS($A$18:A1262)-1&lt;=total_number_payments,ROWS($A$18:A1262)-1,NA())</f>
        <v>1244</v>
      </c>
      <c r="B1262" s="6">
        <f t="shared" si="77"/>
        <v>606.17616179534764</v>
      </c>
      <c r="C1262" s="6">
        <f t="shared" si="78"/>
        <v>25.753138787211793</v>
      </c>
      <c r="D1262" s="6">
        <f t="shared" si="79"/>
        <v>580.42302300813583</v>
      </c>
      <c r="E1262" s="6">
        <f t="shared" si="80"/>
        <v>33219.468320731241</v>
      </c>
    </row>
    <row r="1263" spans="1:5" x14ac:dyDescent="0.25">
      <c r="A1263">
        <f>IF(ROWS($A$18:A1263)-1&lt;=total_number_payments,ROWS($A$18:A1263)-1,NA())</f>
        <v>1245</v>
      </c>
      <c r="B1263" s="6">
        <f t="shared" si="77"/>
        <v>606.17616179534764</v>
      </c>
      <c r="C1263" s="6">
        <f t="shared" si="78"/>
        <v>25.310897286645837</v>
      </c>
      <c r="D1263" s="6">
        <f t="shared" si="79"/>
        <v>580.86526450870178</v>
      </c>
      <c r="E1263" s="6">
        <f t="shared" si="80"/>
        <v>32638.603056222539</v>
      </c>
    </row>
    <row r="1264" spans="1:5" x14ac:dyDescent="0.25">
      <c r="A1264">
        <f>IF(ROWS($A$18:A1264)-1&lt;=total_number_payments,ROWS($A$18:A1264)-1,NA())</f>
        <v>1246</v>
      </c>
      <c r="B1264" s="6">
        <f t="shared" si="77"/>
        <v>606.17616179534764</v>
      </c>
      <c r="C1264" s="6">
        <f t="shared" si="78"/>
        <v>24.868318829175916</v>
      </c>
      <c r="D1264" s="6">
        <f t="shared" si="79"/>
        <v>581.30784296617173</v>
      </c>
      <c r="E1264" s="6">
        <f t="shared" si="80"/>
        <v>32057.295213256366</v>
      </c>
    </row>
    <row r="1265" spans="1:5" x14ac:dyDescent="0.25">
      <c r="A1265">
        <f>IF(ROWS($A$18:A1265)-1&lt;=total_number_payments,ROWS($A$18:A1265)-1,NA())</f>
        <v>1247</v>
      </c>
      <c r="B1265" s="6">
        <f t="shared" si="77"/>
        <v>606.17616179534764</v>
      </c>
      <c r="C1265" s="6">
        <f t="shared" si="78"/>
        <v>24.425403158064579</v>
      </c>
      <c r="D1265" s="6">
        <f t="shared" si="79"/>
        <v>581.75075863728307</v>
      </c>
      <c r="E1265" s="6">
        <f t="shared" si="80"/>
        <v>31475.544454619085</v>
      </c>
    </row>
    <row r="1266" spans="1:5" x14ac:dyDescent="0.25">
      <c r="A1266">
        <f>IF(ROWS($A$18:A1266)-1&lt;=total_number_payments,ROWS($A$18:A1266)-1,NA())</f>
        <v>1248</v>
      </c>
      <c r="B1266" s="6">
        <f t="shared" si="77"/>
        <v>606.17616179534764</v>
      </c>
      <c r="C1266" s="6">
        <f t="shared" si="78"/>
        <v>23.982150016378768</v>
      </c>
      <c r="D1266" s="6">
        <f t="shared" si="79"/>
        <v>582.19401177896884</v>
      </c>
      <c r="E1266" s="6">
        <f t="shared" si="80"/>
        <v>30893.350442840117</v>
      </c>
    </row>
    <row r="1267" spans="1:5" x14ac:dyDescent="0.25">
      <c r="A1267">
        <f>IF(ROWS($A$18:A1267)-1&lt;=total_number_payments,ROWS($A$18:A1267)-1,NA())</f>
        <v>1249</v>
      </c>
      <c r="B1267" s="6">
        <f t="shared" si="77"/>
        <v>606.17616179534764</v>
      </c>
      <c r="C1267" s="6">
        <f t="shared" si="78"/>
        <v>23.538559146989641</v>
      </c>
      <c r="D1267" s="6">
        <f t="shared" si="79"/>
        <v>582.63760264835798</v>
      </c>
      <c r="E1267" s="6">
        <f t="shared" si="80"/>
        <v>30310.712840191758</v>
      </c>
    </row>
    <row r="1268" spans="1:5" x14ac:dyDescent="0.25">
      <c r="A1268">
        <f>IF(ROWS($A$18:A1268)-1&lt;=total_number_payments,ROWS($A$18:A1268)-1,NA())</f>
        <v>1250</v>
      </c>
      <c r="B1268" s="6">
        <f t="shared" si="77"/>
        <v>606.17616179534764</v>
      </c>
      <c r="C1268" s="6">
        <f t="shared" si="78"/>
        <v>23.094630292572454</v>
      </c>
      <c r="D1268" s="6">
        <f t="shared" si="79"/>
        <v>583.08153150277519</v>
      </c>
      <c r="E1268" s="6">
        <f t="shared" si="80"/>
        <v>29727.631308688982</v>
      </c>
    </row>
    <row r="1269" spans="1:5" x14ac:dyDescent="0.25">
      <c r="A1269">
        <f>IF(ROWS($A$18:A1269)-1&lt;=total_number_payments,ROWS($A$18:A1269)-1,NA())</f>
        <v>1251</v>
      </c>
      <c r="B1269" s="6">
        <f t="shared" si="77"/>
        <v>606.17616179534764</v>
      </c>
      <c r="C1269" s="6">
        <f t="shared" si="78"/>
        <v>22.650363195606406</v>
      </c>
      <c r="D1269" s="6">
        <f t="shared" si="79"/>
        <v>583.52579859974128</v>
      </c>
      <c r="E1269" s="6">
        <f t="shared" si="80"/>
        <v>29144.105510089241</v>
      </c>
    </row>
    <row r="1270" spans="1:5" x14ac:dyDescent="0.25">
      <c r="A1270">
        <f>IF(ROWS($A$18:A1270)-1&lt;=total_number_payments,ROWS($A$18:A1270)-1,NA())</f>
        <v>1252</v>
      </c>
      <c r="B1270" s="6">
        <f t="shared" si="77"/>
        <v>606.17616179534764</v>
      </c>
      <c r="C1270" s="6">
        <f t="shared" si="78"/>
        <v>22.205757598374472</v>
      </c>
      <c r="D1270" s="6">
        <f t="shared" si="79"/>
        <v>583.97040419697316</v>
      </c>
      <c r="E1270" s="6">
        <f t="shared" si="80"/>
        <v>28560.135105892266</v>
      </c>
    </row>
    <row r="1271" spans="1:5" x14ac:dyDescent="0.25">
      <c r="A1271">
        <f>IF(ROWS($A$18:A1271)-1&lt;=total_number_payments,ROWS($A$18:A1271)-1,NA())</f>
        <v>1253</v>
      </c>
      <c r="B1271" s="6">
        <f t="shared" si="77"/>
        <v>606.17616179534764</v>
      </c>
      <c r="C1271" s="6">
        <f t="shared" si="78"/>
        <v>21.760813242963266</v>
      </c>
      <c r="D1271" s="6">
        <f t="shared" si="79"/>
        <v>584.41534855238433</v>
      </c>
      <c r="E1271" s="6">
        <f t="shared" si="80"/>
        <v>27975.719757339881</v>
      </c>
    </row>
    <row r="1272" spans="1:5" x14ac:dyDescent="0.25">
      <c r="A1272">
        <f>IF(ROWS($A$18:A1272)-1&lt;=total_number_payments,ROWS($A$18:A1272)-1,NA())</f>
        <v>1254</v>
      </c>
      <c r="B1272" s="6">
        <f t="shared" si="77"/>
        <v>606.17616179534764</v>
      </c>
      <c r="C1272" s="6">
        <f t="shared" si="78"/>
        <v>21.3155298712629</v>
      </c>
      <c r="D1272" s="6">
        <f t="shared" si="79"/>
        <v>584.86063192408471</v>
      </c>
      <c r="E1272" s="6">
        <f t="shared" si="80"/>
        <v>27390.859125415795</v>
      </c>
    </row>
    <row r="1273" spans="1:5" x14ac:dyDescent="0.25">
      <c r="A1273">
        <f>IF(ROWS($A$18:A1273)-1&lt;=total_number_payments,ROWS($A$18:A1273)-1,NA())</f>
        <v>1255</v>
      </c>
      <c r="B1273" s="6">
        <f t="shared" si="77"/>
        <v>606.17616179534764</v>
      </c>
      <c r="C1273" s="6">
        <f t="shared" si="78"/>
        <v>20.869907224966809</v>
      </c>
      <c r="D1273" s="6">
        <f t="shared" si="79"/>
        <v>585.30625457038082</v>
      </c>
      <c r="E1273" s="6">
        <f t="shared" si="80"/>
        <v>26805.552870845415</v>
      </c>
    </row>
    <row r="1274" spans="1:5" x14ac:dyDescent="0.25">
      <c r="A1274">
        <f>IF(ROWS($A$18:A1274)-1&lt;=total_number_payments,ROWS($A$18:A1274)-1,NA())</f>
        <v>1256</v>
      </c>
      <c r="B1274" s="6">
        <f t="shared" si="77"/>
        <v>606.17616179534764</v>
      </c>
      <c r="C1274" s="6">
        <f t="shared" si="78"/>
        <v>20.423945045571635</v>
      </c>
      <c r="D1274" s="6">
        <f t="shared" si="79"/>
        <v>585.75221674977604</v>
      </c>
      <c r="E1274" s="6">
        <f t="shared" si="80"/>
        <v>26219.800654095638</v>
      </c>
    </row>
    <row r="1275" spans="1:5" x14ac:dyDescent="0.25">
      <c r="A1275">
        <f>IF(ROWS($A$18:A1275)-1&lt;=total_number_payments,ROWS($A$18:A1275)-1,NA())</f>
        <v>1257</v>
      </c>
      <c r="B1275" s="6">
        <f t="shared" si="77"/>
        <v>606.17616179534764</v>
      </c>
      <c r="C1275" s="6">
        <f t="shared" si="78"/>
        <v>19.977643074377042</v>
      </c>
      <c r="D1275" s="6">
        <f t="shared" si="79"/>
        <v>586.19851872097058</v>
      </c>
      <c r="E1275" s="6">
        <f t="shared" si="80"/>
        <v>25633.602135374666</v>
      </c>
    </row>
    <row r="1276" spans="1:5" x14ac:dyDescent="0.25">
      <c r="A1276">
        <f>IF(ROWS($A$18:A1276)-1&lt;=total_number_payments,ROWS($A$18:A1276)-1,NA())</f>
        <v>1258</v>
      </c>
      <c r="B1276" s="6">
        <f t="shared" si="77"/>
        <v>606.17616179534764</v>
      </c>
      <c r="C1276" s="6">
        <f t="shared" si="78"/>
        <v>19.531001052485589</v>
      </c>
      <c r="D1276" s="6">
        <f t="shared" si="79"/>
        <v>586.645160742862</v>
      </c>
      <c r="E1276" s="6">
        <f t="shared" si="80"/>
        <v>25046.956974631805</v>
      </c>
    </row>
    <row r="1277" spans="1:5" x14ac:dyDescent="0.25">
      <c r="A1277">
        <f>IF(ROWS($A$18:A1277)-1&lt;=total_number_payments,ROWS($A$18:A1277)-1,NA())</f>
        <v>1259</v>
      </c>
      <c r="B1277" s="6">
        <f t="shared" si="77"/>
        <v>606.17616179534764</v>
      </c>
      <c r="C1277" s="6">
        <f t="shared" si="78"/>
        <v>19.084018720802579</v>
      </c>
      <c r="D1277" s="6">
        <f t="shared" si="79"/>
        <v>587.09214307454511</v>
      </c>
      <c r="E1277" s="6">
        <f t="shared" si="80"/>
        <v>24459.864831557261</v>
      </c>
    </row>
    <row r="1278" spans="1:5" x14ac:dyDescent="0.25">
      <c r="A1278">
        <f>IF(ROWS($A$18:A1278)-1&lt;=total_number_payments,ROWS($A$18:A1278)-1,NA())</f>
        <v>1260</v>
      </c>
      <c r="B1278" s="6">
        <f t="shared" si="77"/>
        <v>606.17616179534764</v>
      </c>
      <c r="C1278" s="6">
        <f t="shared" si="78"/>
        <v>18.636695820035889</v>
      </c>
      <c r="D1278" s="6">
        <f t="shared" si="79"/>
        <v>587.53946597531171</v>
      </c>
      <c r="E1278" s="6">
        <f t="shared" si="80"/>
        <v>23872.32536558195</v>
      </c>
    </row>
    <row r="1279" spans="1:5" x14ac:dyDescent="0.25">
      <c r="A1279">
        <f>IF(ROWS($A$18:A1279)-1&lt;=total_number_payments,ROWS($A$18:A1279)-1,NA())</f>
        <v>1261</v>
      </c>
      <c r="B1279" s="6">
        <f t="shared" si="77"/>
        <v>606.17616179534764</v>
      </c>
      <c r="C1279" s="6">
        <f t="shared" si="78"/>
        <v>18.18903209069585</v>
      </c>
      <c r="D1279" s="6">
        <f t="shared" si="79"/>
        <v>587.98712970465181</v>
      </c>
      <c r="E1279" s="6">
        <f t="shared" si="80"/>
        <v>23284.338235877298</v>
      </c>
    </row>
    <row r="1280" spans="1:5" x14ac:dyDescent="0.25">
      <c r="A1280">
        <f>IF(ROWS($A$18:A1280)-1&lt;=total_number_payments,ROWS($A$18:A1280)-1,NA())</f>
        <v>1262</v>
      </c>
      <c r="B1280" s="6">
        <f t="shared" si="77"/>
        <v>606.17616179534764</v>
      </c>
      <c r="C1280" s="6">
        <f t="shared" si="78"/>
        <v>17.741027273095071</v>
      </c>
      <c r="D1280" s="6">
        <f t="shared" si="79"/>
        <v>588.43513452225261</v>
      </c>
      <c r="E1280" s="6">
        <f t="shared" si="80"/>
        <v>22695.903101355045</v>
      </c>
    </row>
    <row r="1281" spans="1:5" x14ac:dyDescent="0.25">
      <c r="A1281">
        <f>IF(ROWS($A$18:A1281)-1&lt;=total_number_payments,ROWS($A$18:A1281)-1,NA())</f>
        <v>1263</v>
      </c>
      <c r="B1281" s="6">
        <f t="shared" si="77"/>
        <v>606.17616179534764</v>
      </c>
      <c r="C1281" s="6">
        <f t="shared" si="78"/>
        <v>17.292681107348294</v>
      </c>
      <c r="D1281" s="6">
        <f t="shared" si="79"/>
        <v>588.88348068799939</v>
      </c>
      <c r="E1281" s="6">
        <f t="shared" si="80"/>
        <v>22107.019620667044</v>
      </c>
    </row>
    <row r="1282" spans="1:5" x14ac:dyDescent="0.25">
      <c r="A1282">
        <f>IF(ROWS($A$18:A1282)-1&lt;=total_number_payments,ROWS($A$18:A1282)-1,NA())</f>
        <v>1264</v>
      </c>
      <c r="B1282" s="6">
        <f t="shared" si="77"/>
        <v>606.17616179534764</v>
      </c>
      <c r="C1282" s="6">
        <f t="shared" si="78"/>
        <v>16.843993333372254</v>
      </c>
      <c r="D1282" s="6">
        <f t="shared" si="79"/>
        <v>589.33216846197536</v>
      </c>
      <c r="E1282" s="6">
        <f t="shared" si="80"/>
        <v>21517.687452205068</v>
      </c>
    </row>
    <row r="1283" spans="1:5" x14ac:dyDescent="0.25">
      <c r="A1283">
        <f>IF(ROWS($A$18:A1283)-1&lt;=total_number_payments,ROWS($A$18:A1283)-1,NA())</f>
        <v>1265</v>
      </c>
      <c r="B1283" s="6">
        <f t="shared" si="77"/>
        <v>606.17616179534764</v>
      </c>
      <c r="C1283" s="6">
        <f t="shared" si="78"/>
        <v>16.394963690885518</v>
      </c>
      <c r="D1283" s="6">
        <f t="shared" si="79"/>
        <v>589.78119810446208</v>
      </c>
      <c r="E1283" s="6">
        <f t="shared" si="80"/>
        <v>20927.906254100606</v>
      </c>
    </row>
    <row r="1284" spans="1:5" x14ac:dyDescent="0.25">
      <c r="A1284">
        <f>IF(ROWS($A$18:A1284)-1&lt;=total_number_payments,ROWS($A$18:A1284)-1,NA())</f>
        <v>1266</v>
      </c>
      <c r="B1284" s="6">
        <f t="shared" si="77"/>
        <v>606.17616179534764</v>
      </c>
      <c r="C1284" s="6">
        <f t="shared" si="78"/>
        <v>15.945591919408342</v>
      </c>
      <c r="D1284" s="6">
        <f t="shared" si="79"/>
        <v>590.2305698759393</v>
      </c>
      <c r="E1284" s="6">
        <f t="shared" si="80"/>
        <v>20337.675684224665</v>
      </c>
    </row>
    <row r="1285" spans="1:5" x14ac:dyDescent="0.25">
      <c r="A1285">
        <f>IF(ROWS($A$18:A1285)-1&lt;=total_number_payments,ROWS($A$18:A1285)-1,NA())</f>
        <v>1267</v>
      </c>
      <c r="B1285" s="6">
        <f t="shared" si="77"/>
        <v>606.17616179534764</v>
      </c>
      <c r="C1285" s="6">
        <f t="shared" si="78"/>
        <v>15.495877758262504</v>
      </c>
      <c r="D1285" s="6">
        <f t="shared" si="79"/>
        <v>590.68028403708513</v>
      </c>
      <c r="E1285" s="6">
        <f t="shared" si="80"/>
        <v>19746.995400187581</v>
      </c>
    </row>
    <row r="1286" spans="1:5" x14ac:dyDescent="0.25">
      <c r="A1286">
        <f>IF(ROWS($A$18:A1286)-1&lt;=total_number_payments,ROWS($A$18:A1286)-1,NA())</f>
        <v>1268</v>
      </c>
      <c r="B1286" s="6">
        <f t="shared" si="77"/>
        <v>606.17616179534764</v>
      </c>
      <c r="C1286" s="6">
        <f t="shared" si="78"/>
        <v>15.045820946571174</v>
      </c>
      <c r="D1286" s="6">
        <f t="shared" si="79"/>
        <v>591.13034084877643</v>
      </c>
      <c r="E1286" s="6">
        <f t="shared" si="80"/>
        <v>19155.865059338805</v>
      </c>
    </row>
    <row r="1287" spans="1:5" x14ac:dyDescent="0.25">
      <c r="A1287">
        <f>IF(ROWS($A$18:A1287)-1&lt;=total_number_payments,ROWS($A$18:A1287)-1,NA())</f>
        <v>1269</v>
      </c>
      <c r="B1287" s="6">
        <f t="shared" si="77"/>
        <v>606.17616179534764</v>
      </c>
      <c r="C1287" s="6">
        <f t="shared" si="78"/>
        <v>14.595421223258747</v>
      </c>
      <c r="D1287" s="6">
        <f t="shared" si="79"/>
        <v>591.58074057208887</v>
      </c>
      <c r="E1287" s="6">
        <f t="shared" si="80"/>
        <v>18564.284318766717</v>
      </c>
    </row>
    <row r="1288" spans="1:5" x14ac:dyDescent="0.25">
      <c r="A1288">
        <f>IF(ROWS($A$18:A1288)-1&lt;=total_number_payments,ROWS($A$18:A1288)-1,NA())</f>
        <v>1270</v>
      </c>
      <c r="B1288" s="6">
        <f t="shared" si="77"/>
        <v>606.17616179534764</v>
      </c>
      <c r="C1288" s="6">
        <f t="shared" si="78"/>
        <v>14.144678327050697</v>
      </c>
      <c r="D1288" s="6">
        <f t="shared" si="79"/>
        <v>592.03148346829698</v>
      </c>
      <c r="E1288" s="6">
        <f t="shared" si="80"/>
        <v>17972.252835298419</v>
      </c>
    </row>
    <row r="1289" spans="1:5" x14ac:dyDescent="0.25">
      <c r="A1289">
        <f>IF(ROWS($A$18:A1289)-1&lt;=total_number_payments,ROWS($A$18:A1289)-1,NA())</f>
        <v>1271</v>
      </c>
      <c r="B1289" s="6">
        <f t="shared" si="77"/>
        <v>606.17616179534764</v>
      </c>
      <c r="C1289" s="6">
        <f t="shared" si="78"/>
        <v>13.693591996473423</v>
      </c>
      <c r="D1289" s="6">
        <f t="shared" si="79"/>
        <v>592.48256979887424</v>
      </c>
      <c r="E1289" s="6">
        <f t="shared" si="80"/>
        <v>17379.770265499545</v>
      </c>
    </row>
    <row r="1290" spans="1:5" x14ac:dyDescent="0.25">
      <c r="A1290">
        <f>IF(ROWS($A$18:A1290)-1&lt;=total_number_payments,ROWS($A$18:A1290)-1,NA())</f>
        <v>1272</v>
      </c>
      <c r="B1290" s="6">
        <f t="shared" si="77"/>
        <v>606.17616179534764</v>
      </c>
      <c r="C1290" s="6">
        <f t="shared" si="78"/>
        <v>13.242161969854104</v>
      </c>
      <c r="D1290" s="6">
        <f t="shared" si="79"/>
        <v>592.93399982549352</v>
      </c>
      <c r="E1290" s="6">
        <f t="shared" si="80"/>
        <v>16786.83626567405</v>
      </c>
    </row>
    <row r="1291" spans="1:5" x14ac:dyDescent="0.25">
      <c r="A1291">
        <f>IF(ROWS($A$18:A1291)-1&lt;=total_number_payments,ROWS($A$18:A1291)-1,NA())</f>
        <v>1273</v>
      </c>
      <c r="B1291" s="6">
        <f t="shared" si="77"/>
        <v>606.17616179534764</v>
      </c>
      <c r="C1291" s="6">
        <f t="shared" si="78"/>
        <v>12.790387985320542</v>
      </c>
      <c r="D1291" s="6">
        <f t="shared" si="79"/>
        <v>593.3857738100271</v>
      </c>
      <c r="E1291" s="6">
        <f t="shared" si="80"/>
        <v>16193.450491864023</v>
      </c>
    </row>
    <row r="1292" spans="1:5" x14ac:dyDescent="0.25">
      <c r="A1292">
        <f>IF(ROWS($A$18:A1292)-1&lt;=total_number_payments,ROWS($A$18:A1292)-1,NA())</f>
        <v>1274</v>
      </c>
      <c r="B1292" s="6">
        <f t="shared" si="77"/>
        <v>606.17616179534764</v>
      </c>
      <c r="C1292" s="6">
        <f t="shared" si="78"/>
        <v>12.338269780801012</v>
      </c>
      <c r="D1292" s="6">
        <f t="shared" si="79"/>
        <v>593.83789201454658</v>
      </c>
      <c r="E1292" s="6">
        <f t="shared" si="80"/>
        <v>15599.612599849477</v>
      </c>
    </row>
    <row r="1293" spans="1:5" x14ac:dyDescent="0.25">
      <c r="A1293">
        <f>IF(ROWS($A$18:A1293)-1&lt;=total_number_payments,ROWS($A$18:A1293)-1,NA())</f>
        <v>1275</v>
      </c>
      <c r="B1293" s="6">
        <f t="shared" si="77"/>
        <v>606.17616179534764</v>
      </c>
      <c r="C1293" s="6">
        <f t="shared" si="78"/>
        <v>11.885807094024104</v>
      </c>
      <c r="D1293" s="6">
        <f t="shared" si="79"/>
        <v>594.29035470132351</v>
      </c>
      <c r="E1293" s="6">
        <f t="shared" si="80"/>
        <v>15005.322245148154</v>
      </c>
    </row>
    <row r="1294" spans="1:5" x14ac:dyDescent="0.25">
      <c r="A1294">
        <f>IF(ROWS($A$18:A1294)-1&lt;=total_number_payments,ROWS($A$18:A1294)-1,NA())</f>
        <v>1276</v>
      </c>
      <c r="B1294" s="6">
        <f t="shared" si="77"/>
        <v>606.17616179534764</v>
      </c>
      <c r="C1294" s="6">
        <f t="shared" si="78"/>
        <v>11.432999662518577</v>
      </c>
      <c r="D1294" s="6">
        <f t="shared" si="79"/>
        <v>594.74316213282907</v>
      </c>
      <c r="E1294" s="6">
        <f t="shared" si="80"/>
        <v>14410.579083015326</v>
      </c>
    </row>
    <row r="1295" spans="1:5" x14ac:dyDescent="0.25">
      <c r="A1295">
        <f>IF(ROWS($A$18:A1295)-1&lt;=total_number_payments,ROWS($A$18:A1295)-1,NA())</f>
        <v>1277</v>
      </c>
      <c r="B1295" s="6">
        <f t="shared" si="77"/>
        <v>606.17616179534764</v>
      </c>
      <c r="C1295" s="6">
        <f t="shared" si="78"/>
        <v>10.979847223613209</v>
      </c>
      <c r="D1295" s="6">
        <f t="shared" si="79"/>
        <v>595.19631457173443</v>
      </c>
      <c r="E1295" s="6">
        <f t="shared" si="80"/>
        <v>13815.382768443591</v>
      </c>
    </row>
    <row r="1296" spans="1:5" x14ac:dyDescent="0.25">
      <c r="A1296">
        <f>IF(ROWS($A$18:A1296)-1&lt;=total_number_payments,ROWS($A$18:A1296)-1,NA())</f>
        <v>1278</v>
      </c>
      <c r="B1296" s="6">
        <f t="shared" si="77"/>
        <v>606.17616179534764</v>
      </c>
      <c r="C1296" s="6">
        <f t="shared" si="78"/>
        <v>10.526349514436637</v>
      </c>
      <c r="D1296" s="6">
        <f t="shared" si="79"/>
        <v>595.64981228091096</v>
      </c>
      <c r="E1296" s="6">
        <f t="shared" si="80"/>
        <v>13219.732956162679</v>
      </c>
    </row>
    <row r="1297" spans="1:5" x14ac:dyDescent="0.25">
      <c r="A1297">
        <f>IF(ROWS($A$18:A1297)-1&lt;=total_number_payments,ROWS($A$18:A1297)-1,NA())</f>
        <v>1279</v>
      </c>
      <c r="B1297" s="6">
        <f t="shared" si="77"/>
        <v>606.17616179534764</v>
      </c>
      <c r="C1297" s="6">
        <f t="shared" si="78"/>
        <v>10.072506271917211</v>
      </c>
      <c r="D1297" s="6">
        <f t="shared" si="79"/>
        <v>596.10365552343046</v>
      </c>
      <c r="E1297" s="6">
        <f t="shared" si="80"/>
        <v>12623.629300639248</v>
      </c>
    </row>
    <row r="1298" spans="1:5" x14ac:dyDescent="0.25">
      <c r="A1298">
        <f>IF(ROWS($A$18:A1298)-1&lt;=total_number_payments,ROWS($A$18:A1298)-1,NA())</f>
        <v>1280</v>
      </c>
      <c r="B1298" s="6">
        <f t="shared" ref="B1298:B1318" si="81">IF(A1298&lt;=total_number_payments,PMT,NA())</f>
        <v>606.17616179534764</v>
      </c>
      <c r="C1298" s="6">
        <f t="shared" si="78"/>
        <v>9.6183172327828377</v>
      </c>
      <c r="D1298" s="6">
        <f t="shared" si="79"/>
        <v>596.55784456256481</v>
      </c>
      <c r="E1298" s="6">
        <f t="shared" si="80"/>
        <v>12027.071456076683</v>
      </c>
    </row>
    <row r="1299" spans="1:5" x14ac:dyDescent="0.25">
      <c r="A1299">
        <f>IF(ROWS($A$18:A1299)-1&lt;=total_number_payments,ROWS($A$18:A1299)-1,NA())</f>
        <v>1281</v>
      </c>
      <c r="B1299" s="6">
        <f t="shared" si="81"/>
        <v>606.17616179534764</v>
      </c>
      <c r="C1299" s="6">
        <f t="shared" si="78"/>
        <v>9.1637821335608294</v>
      </c>
      <c r="D1299" s="6">
        <f t="shared" si="79"/>
        <v>597.01237966178678</v>
      </c>
      <c r="E1299" s="6">
        <f t="shared" si="80"/>
        <v>11430.059076414896</v>
      </c>
    </row>
    <row r="1300" spans="1:5" x14ac:dyDescent="0.25">
      <c r="A1300">
        <f>IF(ROWS($A$18:A1300)-1&lt;=total_number_payments,ROWS($A$18:A1300)-1,NA())</f>
        <v>1282</v>
      </c>
      <c r="B1300" s="6">
        <f t="shared" si="81"/>
        <v>606.17616179534764</v>
      </c>
      <c r="C1300" s="6">
        <f t="shared" ref="C1300:C1318" si="82">IF(E1299&gt;0.001,E1299*epr,NA())</f>
        <v>8.7089007105777529</v>
      </c>
      <c r="D1300" s="6">
        <f t="shared" ref="D1300:D1318" si="83">B1300-C1300</f>
        <v>597.46726108476992</v>
      </c>
      <c r="E1300" s="6">
        <f t="shared" ref="E1300:E1318" si="84">E1299-D1300</f>
        <v>10832.591815330126</v>
      </c>
    </row>
    <row r="1301" spans="1:5" x14ac:dyDescent="0.25">
      <c r="A1301">
        <f>IF(ROWS($A$18:A1301)-1&lt;=total_number_payments,ROWS($A$18:A1301)-1,NA())</f>
        <v>1283</v>
      </c>
      <c r="B1301" s="6">
        <f t="shared" si="81"/>
        <v>606.17616179534764</v>
      </c>
      <c r="C1301" s="6">
        <f t="shared" si="82"/>
        <v>8.2536726999592691</v>
      </c>
      <c r="D1301" s="6">
        <f t="shared" si="83"/>
        <v>597.92248909538841</v>
      </c>
      <c r="E1301" s="6">
        <f t="shared" si="84"/>
        <v>10234.669326234738</v>
      </c>
    </row>
    <row r="1302" spans="1:5" x14ac:dyDescent="0.25">
      <c r="A1302">
        <f>IF(ROWS($A$18:A1302)-1&lt;=total_number_payments,ROWS($A$18:A1302)-1,NA())</f>
        <v>1284</v>
      </c>
      <c r="B1302" s="6">
        <f t="shared" si="81"/>
        <v>606.17616179534764</v>
      </c>
      <c r="C1302" s="6">
        <f t="shared" si="82"/>
        <v>7.7980978376299888</v>
      </c>
      <c r="D1302" s="6">
        <f t="shared" si="83"/>
        <v>598.3780639577177</v>
      </c>
      <c r="E1302" s="6">
        <f t="shared" si="84"/>
        <v>9636.29126227702</v>
      </c>
    </row>
    <row r="1303" spans="1:5" x14ac:dyDescent="0.25">
      <c r="A1303">
        <f>IF(ROWS($A$18:A1303)-1&lt;=total_number_payments,ROWS($A$18:A1303)-1,NA())</f>
        <v>1285</v>
      </c>
      <c r="B1303" s="6">
        <f t="shared" si="81"/>
        <v>606.17616179534764</v>
      </c>
      <c r="C1303" s="6">
        <f t="shared" si="82"/>
        <v>7.3421758593133175</v>
      </c>
      <c r="D1303" s="6">
        <f t="shared" si="83"/>
        <v>598.83398593603431</v>
      </c>
      <c r="E1303" s="6">
        <f t="shared" si="84"/>
        <v>9037.4572763409851</v>
      </c>
    </row>
    <row r="1304" spans="1:5" x14ac:dyDescent="0.25">
      <c r="A1304">
        <f>IF(ROWS($A$18:A1304)-1&lt;=total_number_payments,ROWS($A$18:A1304)-1,NA())</f>
        <v>1286</v>
      </c>
      <c r="B1304" s="6">
        <f t="shared" si="81"/>
        <v>606.17616179534764</v>
      </c>
      <c r="C1304" s="6">
        <f t="shared" si="82"/>
        <v>6.8859065005312967</v>
      </c>
      <c r="D1304" s="6">
        <f t="shared" si="83"/>
        <v>599.29025529481635</v>
      </c>
      <c r="E1304" s="6">
        <f t="shared" si="84"/>
        <v>8438.1670210461689</v>
      </c>
    </row>
    <row r="1305" spans="1:5" x14ac:dyDescent="0.25">
      <c r="A1305">
        <f>IF(ROWS($A$18:A1305)-1&lt;=total_number_payments,ROWS($A$18:A1305)-1,NA())</f>
        <v>1287</v>
      </c>
      <c r="B1305" s="6">
        <f t="shared" si="81"/>
        <v>606.17616179534764</v>
      </c>
      <c r="C1305" s="6">
        <f t="shared" si="82"/>
        <v>6.4292894966044569</v>
      </c>
      <c r="D1305" s="6">
        <f t="shared" si="83"/>
        <v>599.74687229874314</v>
      </c>
      <c r="E1305" s="6">
        <f t="shared" si="84"/>
        <v>7838.4201487474256</v>
      </c>
    </row>
    <row r="1306" spans="1:5" x14ac:dyDescent="0.25">
      <c r="A1306">
        <f>IF(ROWS($A$18:A1306)-1&lt;=total_number_payments,ROWS($A$18:A1306)-1,NA())</f>
        <v>1288</v>
      </c>
      <c r="B1306" s="6">
        <f t="shared" si="81"/>
        <v>606.17616179534764</v>
      </c>
      <c r="C1306" s="6">
        <f t="shared" si="82"/>
        <v>5.9723245826516607</v>
      </c>
      <c r="D1306" s="6">
        <f t="shared" si="83"/>
        <v>600.20383721269593</v>
      </c>
      <c r="E1306" s="6">
        <f t="shared" si="84"/>
        <v>7238.2163115347294</v>
      </c>
    </row>
    <row r="1307" spans="1:5" x14ac:dyDescent="0.25">
      <c r="A1307">
        <f>IF(ROWS($A$18:A1307)-1&lt;=total_number_payments,ROWS($A$18:A1307)-1,NA())</f>
        <v>1289</v>
      </c>
      <c r="B1307" s="6">
        <f t="shared" si="81"/>
        <v>606.17616179534764</v>
      </c>
      <c r="C1307" s="6">
        <f t="shared" si="82"/>
        <v>5.5150114935899497</v>
      </c>
      <c r="D1307" s="6">
        <f t="shared" si="83"/>
        <v>600.66115030175774</v>
      </c>
      <c r="E1307" s="6">
        <f t="shared" si="84"/>
        <v>6637.5551612329718</v>
      </c>
    </row>
    <row r="1308" spans="1:5" x14ac:dyDescent="0.25">
      <c r="A1308">
        <f>IF(ROWS($A$18:A1308)-1&lt;=total_number_payments,ROWS($A$18:A1308)-1,NA())</f>
        <v>1290</v>
      </c>
      <c r="B1308" s="6">
        <f t="shared" si="81"/>
        <v>606.17616179534764</v>
      </c>
      <c r="C1308" s="6">
        <f t="shared" si="82"/>
        <v>5.0573499641343913</v>
      </c>
      <c r="D1308" s="6">
        <f t="shared" si="83"/>
        <v>601.11881183121329</v>
      </c>
      <c r="E1308" s="6">
        <f t="shared" si="84"/>
        <v>6036.4363494017589</v>
      </c>
    </row>
    <row r="1309" spans="1:5" x14ac:dyDescent="0.25">
      <c r="A1309">
        <f>IF(ROWS($A$18:A1309)-1&lt;=total_number_payments,ROWS($A$18:A1309)-1,NA())</f>
        <v>1291</v>
      </c>
      <c r="B1309" s="6">
        <f t="shared" si="81"/>
        <v>606.17616179534764</v>
      </c>
      <c r="C1309" s="6">
        <f t="shared" si="82"/>
        <v>4.5993397287979247</v>
      </c>
      <c r="D1309" s="6">
        <f t="shared" si="83"/>
        <v>601.57682206654977</v>
      </c>
      <c r="E1309" s="6">
        <f t="shared" si="84"/>
        <v>5434.8595273352093</v>
      </c>
    </row>
    <row r="1310" spans="1:5" x14ac:dyDescent="0.25">
      <c r="A1310">
        <f>IF(ROWS($A$18:A1310)-1&lt;=total_number_payments,ROWS($A$18:A1310)-1,NA())</f>
        <v>1292</v>
      </c>
      <c r="B1310" s="6">
        <f t="shared" si="81"/>
        <v>606.17616179534764</v>
      </c>
      <c r="C1310" s="6">
        <f t="shared" si="82"/>
        <v>4.1409805218912057</v>
      </c>
      <c r="D1310" s="6">
        <f t="shared" si="83"/>
        <v>602.03518127345649</v>
      </c>
      <c r="E1310" s="6">
        <f t="shared" si="84"/>
        <v>4832.8243460617532</v>
      </c>
    </row>
    <row r="1311" spans="1:5" x14ac:dyDescent="0.25">
      <c r="A1311">
        <f>IF(ROWS($A$18:A1311)-1&lt;=total_number_payments,ROWS($A$18:A1311)-1,NA())</f>
        <v>1293</v>
      </c>
      <c r="B1311" s="6">
        <f t="shared" si="81"/>
        <v>606.17616179534764</v>
      </c>
      <c r="C1311" s="6">
        <f t="shared" si="82"/>
        <v>3.682272077522454</v>
      </c>
      <c r="D1311" s="6">
        <f t="shared" si="83"/>
        <v>602.49388971782514</v>
      </c>
      <c r="E1311" s="6">
        <f t="shared" si="84"/>
        <v>4230.3304563439278</v>
      </c>
    </row>
    <row r="1312" spans="1:5" x14ac:dyDescent="0.25">
      <c r="A1312">
        <f>IF(ROWS($A$18:A1312)-1&lt;=total_number_payments,ROWS($A$18:A1312)-1,NA())</f>
        <v>1294</v>
      </c>
      <c r="B1312" s="6">
        <f t="shared" si="81"/>
        <v>606.17616179534764</v>
      </c>
      <c r="C1312" s="6">
        <f t="shared" si="82"/>
        <v>3.2232141295972982</v>
      </c>
      <c r="D1312" s="6">
        <f t="shared" si="83"/>
        <v>602.95294766575034</v>
      </c>
      <c r="E1312" s="6">
        <f t="shared" si="84"/>
        <v>3627.3775086781775</v>
      </c>
    </row>
    <row r="1313" spans="1:5" x14ac:dyDescent="0.25">
      <c r="A1313">
        <f>IF(ROWS($A$18:A1313)-1&lt;=total_number_payments,ROWS($A$18:A1313)-1,NA())</f>
        <v>1295</v>
      </c>
      <c r="B1313" s="6">
        <f t="shared" si="81"/>
        <v>606.17616179534764</v>
      </c>
      <c r="C1313" s="6">
        <f t="shared" si="82"/>
        <v>2.763806411818623</v>
      </c>
      <c r="D1313" s="6">
        <f t="shared" si="83"/>
        <v>603.41235538352896</v>
      </c>
      <c r="E1313" s="6">
        <f t="shared" si="84"/>
        <v>3023.9651532946486</v>
      </c>
    </row>
    <row r="1314" spans="1:5" x14ac:dyDescent="0.25">
      <c r="A1314">
        <f>IF(ROWS($A$18:A1314)-1&lt;=total_number_payments,ROWS($A$18:A1314)-1,NA())</f>
        <v>1296</v>
      </c>
      <c r="B1314" s="6">
        <f t="shared" si="81"/>
        <v>606.17616179534764</v>
      </c>
      <c r="C1314" s="6">
        <f t="shared" si="82"/>
        <v>2.3040486576864114</v>
      </c>
      <c r="D1314" s="6">
        <f t="shared" si="83"/>
        <v>603.87211313766124</v>
      </c>
      <c r="E1314" s="6">
        <f t="shared" si="84"/>
        <v>2420.0930401569876</v>
      </c>
    </row>
    <row r="1315" spans="1:5" x14ac:dyDescent="0.25">
      <c r="A1315">
        <f>IF(ROWS($A$18:A1315)-1&lt;=total_number_payments,ROWS($A$18:A1315)-1,NA())</f>
        <v>1297</v>
      </c>
      <c r="B1315" s="6">
        <f t="shared" si="81"/>
        <v>606.17616179534764</v>
      </c>
      <c r="C1315" s="6">
        <f t="shared" si="82"/>
        <v>1.8439406004975942</v>
      </c>
      <c r="D1315" s="6">
        <f t="shared" si="83"/>
        <v>604.33222119485004</v>
      </c>
      <c r="E1315" s="6">
        <f t="shared" si="84"/>
        <v>1815.7608189621376</v>
      </c>
    </row>
    <row r="1316" spans="1:5" x14ac:dyDescent="0.25">
      <c r="A1316">
        <f>IF(ROWS($A$18:A1316)-1&lt;=total_number_payments,ROWS($A$18:A1316)-1,NA())</f>
        <v>1298</v>
      </c>
      <c r="B1316" s="6">
        <f t="shared" si="81"/>
        <v>606.17616179534764</v>
      </c>
      <c r="C1316" s="6">
        <f t="shared" si="82"/>
        <v>1.3834819733458916</v>
      </c>
      <c r="D1316" s="6">
        <f t="shared" si="83"/>
        <v>604.79267982200179</v>
      </c>
      <c r="E1316" s="6">
        <f t="shared" si="84"/>
        <v>1210.9681391401359</v>
      </c>
    </row>
    <row r="1317" spans="1:5" x14ac:dyDescent="0.25">
      <c r="A1317">
        <f>IF(ROWS($A$18:A1317)-1&lt;=total_number_payments,ROWS($A$18:A1317)-1,NA())</f>
        <v>1299</v>
      </c>
      <c r="B1317" s="6">
        <f t="shared" si="81"/>
        <v>606.17616179534764</v>
      </c>
      <c r="C1317" s="6">
        <f t="shared" si="82"/>
        <v>0.92267250912166099</v>
      </c>
      <c r="D1317" s="6">
        <f t="shared" si="83"/>
        <v>605.253489286226</v>
      </c>
      <c r="E1317" s="6">
        <f t="shared" si="84"/>
        <v>605.71464985390992</v>
      </c>
    </row>
    <row r="1318" spans="1:5" x14ac:dyDescent="0.25">
      <c r="A1318">
        <f>IF(ROWS($A$18:A1318)-1&lt;=total_number_payments,ROWS($A$18:A1318)-1,NA())</f>
        <v>1300</v>
      </c>
      <c r="B1318" s="6">
        <f t="shared" si="81"/>
        <v>606.17616179534764</v>
      </c>
      <c r="C1318" s="6">
        <f t="shared" si="82"/>
        <v>0.46151194051174044</v>
      </c>
      <c r="D1318" s="6">
        <f t="shared" si="83"/>
        <v>605.7146498548359</v>
      </c>
      <c r="E1318" s="6">
        <f t="shared" si="84"/>
        <v>-9.2597929324256256E-10</v>
      </c>
    </row>
    <row r="1319" spans="1:5" x14ac:dyDescent="0.25">
      <c r="A1319" t="e">
        <f>IF(ROWS($A$18:A1319)-1&lt;=total_number_payments,ROWS($A$18:A1319)-1,NA())</f>
        <v>#N/A</v>
      </c>
    </row>
    <row r="1320" spans="1:5" x14ac:dyDescent="0.25">
      <c r="A1320" t="e">
        <f>IF(ROWS($A$18:A1320)-1&lt;=total_number_payments,ROWS($A$18:A1320)-1,NA())</f>
        <v>#N/A</v>
      </c>
    </row>
  </sheetData>
  <conditionalFormatting sqref="A18:E18 A19:A1320 B19:E1318">
    <cfRule type="containsErrors" dxfId="1" priority="2">
      <formula>ISERROR(A18)</formula>
    </cfRule>
    <cfRule type="notContainsErrors" dxfId="0" priority="4">
      <formula>NOT(ISERROR(A18))</formula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8" r:id="rId4" name="List Box 16">
              <controlPr defaultSize="0" autoLine="0" autoPict="0">
                <anchor moveWithCells="1">
                  <from>
                    <xdr:col>4</xdr:col>
                    <xdr:colOff>76200</xdr:colOff>
                    <xdr:row>4</xdr:row>
                    <xdr:rowOff>47625</xdr:rowOff>
                  </from>
                  <to>
                    <xdr:col>4</xdr:col>
                    <xdr:colOff>1000125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0D92-B9B9-4DA7-B4E4-C0B42551A39D}">
  <sheetPr codeName="Sheet4">
    <tabColor theme="5" tint="0.59999389629810485"/>
  </sheetPr>
  <dimension ref="A1:B6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12</v>
      </c>
    </row>
    <row r="3" spans="1:2" x14ac:dyDescent="0.25">
      <c r="A3">
        <v>3</v>
      </c>
      <c r="B3">
        <v>24</v>
      </c>
    </row>
    <row r="4" spans="1:2" x14ac:dyDescent="0.25">
      <c r="A4">
        <v>4</v>
      </c>
      <c r="B4">
        <v>26</v>
      </c>
    </row>
    <row r="5" spans="1:2" x14ac:dyDescent="0.25">
      <c r="A5">
        <v>5</v>
      </c>
      <c r="B5">
        <v>48</v>
      </c>
    </row>
    <row r="6" spans="1:2" x14ac:dyDescent="0.25">
      <c r="A6">
        <v>6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27</vt:i4>
      </vt:variant>
    </vt:vector>
  </HeadingPairs>
  <TitlesOfParts>
    <vt:vector size="31" baseType="lpstr">
      <vt:lpstr>Documentation</vt:lpstr>
      <vt:lpstr>Retirement Planner</vt:lpstr>
      <vt:lpstr>Mortgage Calclator</vt:lpstr>
      <vt:lpstr>Schedules</vt:lpstr>
      <vt:lpstr>amortization_table</vt:lpstr>
      <vt:lpstr>Annual_Saving_Amount</vt:lpstr>
      <vt:lpstr>Current_Age</vt:lpstr>
      <vt:lpstr>Current_Income</vt:lpstr>
      <vt:lpstr>DATA</vt:lpstr>
      <vt:lpstr>epr</vt:lpstr>
      <vt:lpstr>Income_Replacement</vt:lpstr>
      <vt:lpstr>Inflation_Inome_Increase</vt:lpstr>
      <vt:lpstr>Investment_Return</vt:lpstr>
      <vt:lpstr>loan</vt:lpstr>
      <vt:lpstr>Payments_Per_Year</vt:lpstr>
      <vt:lpstr>Pension</vt:lpstr>
      <vt:lpstr>Pension_Increase</vt:lpstr>
      <vt:lpstr>PMT</vt:lpstr>
      <vt:lpstr>Post_Retirement_Return</vt:lpstr>
      <vt:lpstr>rate</vt:lpstr>
      <vt:lpstr>Retirement_Age</vt:lpstr>
      <vt:lpstr>Retirement_Investment_Return</vt:lpstr>
      <vt:lpstr>Retirement_Saving_Balance</vt:lpstr>
      <vt:lpstr>Retirement_Years</vt:lpstr>
      <vt:lpstr>Saving_Increase</vt:lpstr>
      <vt:lpstr>total_interest</vt:lpstr>
      <vt:lpstr>total_number_payments</vt:lpstr>
      <vt:lpstr>total_paid</vt:lpstr>
      <vt:lpstr>total_principle</vt:lpstr>
      <vt:lpstr>Years</vt:lpstr>
      <vt:lpstr>Years_Before_Closing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Niu</dc:creator>
  <cp:lastModifiedBy>Preston Niu</cp:lastModifiedBy>
  <dcterms:created xsi:type="dcterms:W3CDTF">2021-10-19T02:01:26Z</dcterms:created>
  <dcterms:modified xsi:type="dcterms:W3CDTF">2021-12-29T11:24:24Z</dcterms:modified>
</cp:coreProperties>
</file>