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Universiteit\Master Computer Science\FDM\Project\"/>
    </mc:Choice>
  </mc:AlternateContent>
  <bookViews>
    <workbookView xWindow="0" yWindow="0" windowWidth="24000" windowHeight="9600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1" l="1"/>
  <c r="J32" i="1"/>
  <c r="J31" i="1"/>
  <c r="J30" i="1"/>
  <c r="J33" i="1"/>
  <c r="G42" i="1"/>
  <c r="F42" i="1"/>
  <c r="F41" i="1"/>
  <c r="F40" i="1"/>
  <c r="F39" i="1"/>
  <c r="K42" i="1"/>
  <c r="J42" i="1"/>
  <c r="J41" i="1"/>
  <c r="J40" i="1"/>
  <c r="J39" i="1"/>
  <c r="C51" i="1"/>
  <c r="B50" i="1"/>
  <c r="B48" i="1"/>
  <c r="O15" i="1"/>
  <c r="N15" i="1"/>
  <c r="N14" i="1"/>
  <c r="N13" i="1"/>
  <c r="N12" i="1"/>
  <c r="O24" i="1"/>
  <c r="N24" i="1"/>
  <c r="N23" i="1"/>
  <c r="N22" i="1"/>
  <c r="N21" i="1"/>
  <c r="G33" i="1"/>
  <c r="F33" i="1"/>
  <c r="F32" i="1"/>
  <c r="F31" i="1"/>
  <c r="F30" i="1"/>
  <c r="C42" i="1"/>
  <c r="B42" i="1"/>
  <c r="B41" i="1"/>
  <c r="B40" i="1"/>
  <c r="B39" i="1"/>
  <c r="G6" i="1"/>
  <c r="F6" i="1"/>
  <c r="F5" i="1"/>
  <c r="F4" i="1"/>
  <c r="F3" i="1"/>
  <c r="K6" i="1"/>
  <c r="J6" i="1"/>
  <c r="J5" i="1"/>
  <c r="J4" i="1"/>
  <c r="J3" i="1"/>
  <c r="C15" i="1"/>
  <c r="B15" i="1"/>
  <c r="B14" i="1"/>
  <c r="B13" i="1"/>
  <c r="B12" i="1"/>
  <c r="F12" i="1"/>
  <c r="J12" i="1"/>
  <c r="F13" i="1"/>
  <c r="J13" i="1"/>
  <c r="F14" i="1"/>
  <c r="J14" i="1"/>
  <c r="F15" i="1"/>
  <c r="G15" i="1"/>
  <c r="J15" i="1"/>
  <c r="K15" i="1"/>
  <c r="C24" i="1"/>
  <c r="B24" i="1"/>
  <c r="B23" i="1"/>
  <c r="B22" i="1"/>
  <c r="B21" i="1"/>
  <c r="F21" i="1"/>
  <c r="J21" i="1"/>
  <c r="F22" i="1"/>
  <c r="J22" i="1"/>
  <c r="F23" i="1"/>
  <c r="J23" i="1"/>
  <c r="F24" i="1"/>
  <c r="G24" i="1"/>
  <c r="J24" i="1"/>
  <c r="K24" i="1"/>
  <c r="B30" i="1"/>
  <c r="B31" i="1"/>
  <c r="B32" i="1"/>
  <c r="B33" i="1"/>
  <c r="C33" i="1"/>
  <c r="C6" i="1"/>
  <c r="B6" i="1"/>
  <c r="B5" i="1"/>
  <c r="B4" i="1"/>
  <c r="B3" i="1"/>
</calcChain>
</file>

<file path=xl/comments1.xml><?xml version="1.0" encoding="utf-8"?>
<comments xmlns="http://schemas.openxmlformats.org/spreadsheetml/2006/main">
  <authors>
    <author>Marc Craenen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K7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K8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K1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N1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O1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K1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N1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O1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K17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N17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O17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C2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J33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C34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G34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K34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C3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G3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J3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K3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B42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F42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G42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J42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K42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F43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G43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K43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G44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J44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K44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B51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C51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G51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J51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K51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F52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G52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J52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K52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B53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C53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F53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G53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J53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K53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</commentList>
</comments>
</file>

<file path=xl/sharedStrings.xml><?xml version="1.0" encoding="utf-8"?>
<sst xmlns="http://schemas.openxmlformats.org/spreadsheetml/2006/main" count="160" uniqueCount="8">
  <si>
    <t>Parsing:</t>
  </si>
  <si>
    <t>Transformed</t>
  </si>
  <si>
    <t>Closure</t>
  </si>
  <si>
    <t>i=1</t>
  </si>
  <si>
    <t>i=2 (old)</t>
  </si>
  <si>
    <t>i=2 (new)</t>
  </si>
  <si>
    <t>|V|</t>
  </si>
  <si>
    <t>|E|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</si>
</sst>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3"/>
  <sheetViews>
    <sheetView tabSelected="1" topLeftCell="F15" workbookViewId="0">
      <selection activeCell="K35" sqref="K35"/>
    </sheetView>
  </sheetViews>
  <sheetFormatPr defaultRowHeight="15" x14ac:dyDescent="0.25"/>
  <cols>
    <col min="1" max="1" width="12.28515625" bestFit="1" customWidth="1"/>
    <col min="2" max="2" width="9.85546875" style="1" bestFit="1" customWidth="1"/>
    <col min="3" max="3" width="9.28515625" style="1" bestFit="1" customWidth="1"/>
    <col min="5" max="5" width="12.28515625" bestFit="1" customWidth="1"/>
    <col min="6" max="6" width="9.85546875" bestFit="1" customWidth="1"/>
    <col min="9" max="9" width="12.28515625" bestFit="1" customWidth="1"/>
    <col min="10" max="10" width="9.85546875" bestFit="1" customWidth="1"/>
    <col min="13" max="13" width="12.28515625" bestFit="1" customWidth="1"/>
  </cols>
  <sheetData>
    <row r="1" spans="1:15" x14ac:dyDescent="0.25">
      <c r="A1" t="s">
        <v>6</v>
      </c>
      <c r="B1" s="1">
        <v>50</v>
      </c>
      <c r="E1" t="s">
        <v>6</v>
      </c>
      <c r="F1" s="1">
        <v>50</v>
      </c>
      <c r="G1" s="1"/>
      <c r="I1" t="s">
        <v>6</v>
      </c>
      <c r="J1" s="1">
        <v>50</v>
      </c>
      <c r="K1" s="1"/>
    </row>
    <row r="2" spans="1:15" x14ac:dyDescent="0.25">
      <c r="A2" t="s">
        <v>7</v>
      </c>
      <c r="B2" s="1">
        <v>10000</v>
      </c>
      <c r="E2" t="s">
        <v>7</v>
      </c>
      <c r="F2" s="1">
        <v>5000</v>
      </c>
      <c r="G2" s="1"/>
      <c r="I2" t="s">
        <v>7</v>
      </c>
      <c r="J2" s="1">
        <v>2000</v>
      </c>
      <c r="K2" s="1"/>
    </row>
    <row r="3" spans="1:15" x14ac:dyDescent="0.25">
      <c r="A3" t="s">
        <v>0</v>
      </c>
      <c r="B3" s="1">
        <f>AVERAGE(4250, 5017, 4595,4648)</f>
        <v>4627.5</v>
      </c>
      <c r="E3" t="s">
        <v>0</v>
      </c>
      <c r="F3" s="1">
        <f>AVERAGE(1211,1190,1195,1207)</f>
        <v>1200.75</v>
      </c>
      <c r="G3" s="1"/>
      <c r="I3" t="s">
        <v>0</v>
      </c>
      <c r="J3" s="1">
        <f>AVERAGE(260,185,217,199)</f>
        <v>215.25</v>
      </c>
      <c r="K3" s="1"/>
    </row>
    <row r="4" spans="1:15" x14ac:dyDescent="0.25">
      <c r="A4" t="s">
        <v>1</v>
      </c>
      <c r="B4" s="1">
        <f>AVERAGE(44, 14, 41, 7)</f>
        <v>26.5</v>
      </c>
      <c r="E4" t="s">
        <v>1</v>
      </c>
      <c r="F4" s="1">
        <f>AVERAGE(4,4,3,2)</f>
        <v>3.25</v>
      </c>
      <c r="G4" s="1"/>
      <c r="I4" t="s">
        <v>1</v>
      </c>
      <c r="J4" s="1">
        <f>AVERAGE(1,1,1,1)</f>
        <v>1</v>
      </c>
      <c r="K4" s="1"/>
    </row>
    <row r="5" spans="1:15" x14ac:dyDescent="0.25">
      <c r="A5" t="s">
        <v>2</v>
      </c>
      <c r="B5" s="1">
        <f>AVERAGE(434422, 171391, 158809, 431883)</f>
        <v>299126.25</v>
      </c>
      <c r="E5" t="s">
        <v>2</v>
      </c>
      <c r="F5" s="1">
        <f>AVERAGE(23150,23580,23173,24817)</f>
        <v>23680</v>
      </c>
      <c r="G5" s="1"/>
      <c r="I5" t="s">
        <v>2</v>
      </c>
      <c r="J5" s="1">
        <f>AVERAGE(2566,2551,2529,2649)</f>
        <v>2573.75</v>
      </c>
      <c r="K5" s="1"/>
    </row>
    <row r="6" spans="1:15" x14ac:dyDescent="0.25">
      <c r="A6" t="s">
        <v>3</v>
      </c>
      <c r="B6" s="1">
        <f>AVERAGE(38, 105)</f>
        <v>71.5</v>
      </c>
      <c r="C6" s="1">
        <f>AVERAGE(120889, 115611)</f>
        <v>118250</v>
      </c>
      <c r="E6" t="s">
        <v>3</v>
      </c>
      <c r="F6" s="1">
        <f>AVERAGE(7,7)</f>
        <v>7</v>
      </c>
      <c r="G6" s="1">
        <f>AVERAGE(45932,45601)</f>
        <v>45766.5</v>
      </c>
      <c r="I6" t="s">
        <v>3</v>
      </c>
      <c r="J6" s="1">
        <f>AVERAGE(5,5)</f>
        <v>5</v>
      </c>
      <c r="K6" s="1">
        <f>AVERAGE(2815,2802)</f>
        <v>2808.5</v>
      </c>
    </row>
    <row r="7" spans="1:15" x14ac:dyDescent="0.25">
      <c r="A7" t="s">
        <v>4</v>
      </c>
      <c r="B7" s="1">
        <v>27342206</v>
      </c>
      <c r="C7" s="1">
        <v>266303</v>
      </c>
      <c r="E7" t="s">
        <v>4</v>
      </c>
      <c r="F7" s="1">
        <v>9319606</v>
      </c>
      <c r="G7" s="1">
        <v>47050</v>
      </c>
      <c r="I7" t="s">
        <v>4</v>
      </c>
      <c r="J7" s="1">
        <v>481832</v>
      </c>
      <c r="K7" s="1">
        <v>2590</v>
      </c>
    </row>
    <row r="8" spans="1:15" x14ac:dyDescent="0.25">
      <c r="A8" t="s">
        <v>5</v>
      </c>
      <c r="B8" s="1">
        <v>466707</v>
      </c>
      <c r="C8" s="1">
        <v>280116</v>
      </c>
      <c r="E8" t="s">
        <v>5</v>
      </c>
      <c r="F8" s="1">
        <v>270206</v>
      </c>
      <c r="G8" s="1">
        <v>51297</v>
      </c>
      <c r="I8" t="s">
        <v>5</v>
      </c>
      <c r="J8" s="1">
        <v>9218</v>
      </c>
      <c r="K8" s="1">
        <v>3710</v>
      </c>
    </row>
    <row r="10" spans="1:15" x14ac:dyDescent="0.25">
      <c r="A10" t="s">
        <v>6</v>
      </c>
      <c r="B10" s="1">
        <v>40</v>
      </c>
      <c r="E10" t="s">
        <v>6</v>
      </c>
      <c r="F10" s="1">
        <v>40</v>
      </c>
      <c r="G10" s="1"/>
      <c r="I10" t="s">
        <v>6</v>
      </c>
      <c r="J10" s="1">
        <v>40</v>
      </c>
      <c r="K10" s="1"/>
      <c r="M10" t="s">
        <v>6</v>
      </c>
      <c r="N10" s="1">
        <v>40</v>
      </c>
      <c r="O10" s="1"/>
    </row>
    <row r="11" spans="1:15" x14ac:dyDescent="0.25">
      <c r="A11" t="s">
        <v>7</v>
      </c>
      <c r="B11" s="1">
        <v>2500</v>
      </c>
      <c r="E11" t="s">
        <v>7</v>
      </c>
      <c r="F11" s="1">
        <v>2000</v>
      </c>
      <c r="G11" s="1"/>
      <c r="I11" t="s">
        <v>7</v>
      </c>
      <c r="J11" s="1">
        <v>1500</v>
      </c>
      <c r="K11" s="1"/>
      <c r="M11" t="s">
        <v>7</v>
      </c>
      <c r="N11" s="1">
        <v>1000</v>
      </c>
      <c r="O11" s="1"/>
    </row>
    <row r="12" spans="1:15" x14ac:dyDescent="0.25">
      <c r="A12" t="s">
        <v>0</v>
      </c>
      <c r="B12" s="1">
        <f>AVERAGE(362,269,352,336)</f>
        <v>329.75</v>
      </c>
      <c r="E12" t="s">
        <v>0</v>
      </c>
      <c r="F12" s="1">
        <f>AVERAGE(212,242,214,213)</f>
        <v>220.25</v>
      </c>
      <c r="G12" s="1"/>
      <c r="I12" t="s">
        <v>0</v>
      </c>
      <c r="J12" s="1">
        <f>AVERAGE(165, 118, 127, 143)</f>
        <v>138.25</v>
      </c>
      <c r="K12" s="1"/>
      <c r="M12" t="s">
        <v>0</v>
      </c>
      <c r="N12" s="1">
        <f>AVERAGE(89,42,46,47)</f>
        <v>56</v>
      </c>
      <c r="O12" s="1"/>
    </row>
    <row r="13" spans="1:15" x14ac:dyDescent="0.25">
      <c r="A13" t="s">
        <v>1</v>
      </c>
      <c r="B13" s="1">
        <f>AVERAGE(1,2,1,1)</f>
        <v>1.25</v>
      </c>
      <c r="E13" t="s">
        <v>1</v>
      </c>
      <c r="F13" s="1">
        <f>AVERAGE(1,1,1,1)</f>
        <v>1</v>
      </c>
      <c r="G13" s="1"/>
      <c r="I13" t="s">
        <v>1</v>
      </c>
      <c r="J13" s="1">
        <f>AVERAGE(1, 0, 1, 1)</f>
        <v>0.75</v>
      </c>
      <c r="K13" s="1"/>
      <c r="M13" t="s">
        <v>1</v>
      </c>
      <c r="N13" s="1">
        <f>AVERAGE(0,0,0,0)</f>
        <v>0</v>
      </c>
      <c r="O13" s="1"/>
    </row>
    <row r="14" spans="1:15" x14ac:dyDescent="0.25">
      <c r="A14" t="s">
        <v>2</v>
      </c>
      <c r="B14" s="1">
        <f>AVERAGE(4224,4312,4198,4234)</f>
        <v>4242</v>
      </c>
      <c r="E14" t="s">
        <v>2</v>
      </c>
      <c r="F14" s="1">
        <f>AVERAGE(2542,2627,2506,2549)</f>
        <v>2556</v>
      </c>
      <c r="G14" s="1"/>
      <c r="I14" t="s">
        <v>2</v>
      </c>
      <c r="J14" s="1">
        <f>AVERAGE(1255,1244,1257,1264)</f>
        <v>1255</v>
      </c>
      <c r="K14" s="1"/>
      <c r="M14" t="s">
        <v>2</v>
      </c>
      <c r="N14" s="1">
        <f>AVERAGE(443,443,451,444)</f>
        <v>445.25</v>
      </c>
      <c r="O14" s="1"/>
    </row>
    <row r="15" spans="1:15" x14ac:dyDescent="0.25">
      <c r="A15" t="s">
        <v>3</v>
      </c>
      <c r="B15" s="1">
        <f>AVERAGE(5,5)</f>
        <v>5</v>
      </c>
      <c r="C15" s="1">
        <f>AVERAGE(8138,8164)</f>
        <v>8151</v>
      </c>
      <c r="E15" t="s">
        <v>3</v>
      </c>
      <c r="F15" s="1">
        <f>AVERAGE(4,5)</f>
        <v>4.5</v>
      </c>
      <c r="G15" s="1">
        <f>AVERAGE(4080,4080)</f>
        <v>4080</v>
      </c>
      <c r="I15" t="s">
        <v>3</v>
      </c>
      <c r="J15" s="1">
        <f>AVERAGE(5,4)</f>
        <v>4.5</v>
      </c>
      <c r="K15" s="1">
        <f>AVERAGE(2003,2071)</f>
        <v>2037</v>
      </c>
      <c r="M15" t="s">
        <v>3</v>
      </c>
      <c r="N15" s="1">
        <f>AVERAGE(4,4)</f>
        <v>4</v>
      </c>
      <c r="O15" s="1">
        <f>AVERAGE(826,819)</f>
        <v>822.5</v>
      </c>
    </row>
    <row r="16" spans="1:15" x14ac:dyDescent="0.25">
      <c r="A16" t="s">
        <v>4</v>
      </c>
      <c r="B16" s="1">
        <v>415205</v>
      </c>
      <c r="C16" s="1">
        <v>5295</v>
      </c>
      <c r="E16" t="s">
        <v>4</v>
      </c>
      <c r="F16" s="1">
        <v>322721</v>
      </c>
      <c r="G16" s="1">
        <v>3439</v>
      </c>
      <c r="I16" t="s">
        <v>4</v>
      </c>
      <c r="J16" s="1">
        <v>54643</v>
      </c>
      <c r="K16" s="1">
        <v>1241</v>
      </c>
      <c r="M16" t="s">
        <v>4</v>
      </c>
      <c r="N16" s="1">
        <v>15842</v>
      </c>
      <c r="O16" s="1">
        <v>387</v>
      </c>
    </row>
    <row r="17" spans="1:15" x14ac:dyDescent="0.25">
      <c r="A17" t="s">
        <v>5</v>
      </c>
      <c r="B17" s="1">
        <v>8418</v>
      </c>
      <c r="C17" s="1">
        <v>7285</v>
      </c>
      <c r="E17" t="s">
        <v>5</v>
      </c>
      <c r="F17" s="1">
        <v>2549</v>
      </c>
      <c r="G17" s="1">
        <v>5651</v>
      </c>
      <c r="I17" t="s">
        <v>5</v>
      </c>
      <c r="J17" s="1">
        <v>2827</v>
      </c>
      <c r="K17" s="1">
        <v>1374</v>
      </c>
      <c r="M17" t="s">
        <v>5</v>
      </c>
      <c r="N17" s="1">
        <v>1801</v>
      </c>
      <c r="O17" s="1">
        <v>607</v>
      </c>
    </row>
    <row r="19" spans="1:15" x14ac:dyDescent="0.25">
      <c r="A19" t="s">
        <v>6</v>
      </c>
      <c r="B19" s="1">
        <v>30</v>
      </c>
      <c r="E19" t="s">
        <v>6</v>
      </c>
      <c r="F19" s="1">
        <v>30</v>
      </c>
      <c r="G19" s="1"/>
      <c r="I19" t="s">
        <v>6</v>
      </c>
      <c r="J19" s="1">
        <v>30</v>
      </c>
      <c r="K19" s="1"/>
      <c r="M19" t="s">
        <v>6</v>
      </c>
      <c r="N19" s="1">
        <v>30</v>
      </c>
      <c r="O19" s="1"/>
    </row>
    <row r="20" spans="1:15" x14ac:dyDescent="0.25">
      <c r="A20" t="s">
        <v>7</v>
      </c>
      <c r="B20" s="1">
        <v>2500</v>
      </c>
      <c r="E20" t="s">
        <v>7</v>
      </c>
      <c r="F20" s="1">
        <v>2000</v>
      </c>
      <c r="G20" s="1"/>
      <c r="I20" t="s">
        <v>7</v>
      </c>
      <c r="J20" s="1">
        <v>1500</v>
      </c>
      <c r="K20" s="1"/>
      <c r="M20" t="s">
        <v>7</v>
      </c>
      <c r="N20" s="1">
        <v>1000</v>
      </c>
      <c r="O20" s="1"/>
    </row>
    <row r="21" spans="1:15" x14ac:dyDescent="0.25">
      <c r="A21" t="s">
        <v>0</v>
      </c>
      <c r="B21" s="1">
        <f>AVERAGE(410,297,301,273)</f>
        <v>320.25</v>
      </c>
      <c r="E21" t="s">
        <v>0</v>
      </c>
      <c r="F21" s="1">
        <f>AVERAGE(237,216,201,211)</f>
        <v>216.25</v>
      </c>
      <c r="G21" s="1"/>
      <c r="I21" t="s">
        <v>0</v>
      </c>
      <c r="J21" s="1">
        <f>AVERAGE(113,115,97,121)</f>
        <v>111.5</v>
      </c>
      <c r="K21" s="1"/>
      <c r="M21" t="s">
        <v>0</v>
      </c>
      <c r="N21" s="1">
        <f>AVERAGE(89,99,43,44)</f>
        <v>68.75</v>
      </c>
      <c r="O21" s="1"/>
    </row>
    <row r="22" spans="1:15" x14ac:dyDescent="0.25">
      <c r="A22" t="s">
        <v>1</v>
      </c>
      <c r="B22" s="1">
        <f>AVERAGE(1,2,2,1)</f>
        <v>1.5</v>
      </c>
      <c r="E22" t="s">
        <v>1</v>
      </c>
      <c r="F22" s="1">
        <f>AVERAGE(1,1,1,1)</f>
        <v>1</v>
      </c>
      <c r="G22" s="1"/>
      <c r="I22" t="s">
        <v>1</v>
      </c>
      <c r="J22" s="1">
        <f>AVERAGE(0,1,1,1)</f>
        <v>0.75</v>
      </c>
      <c r="K22" s="1"/>
      <c r="M22" t="s">
        <v>1</v>
      </c>
      <c r="N22" s="1">
        <f>AVERAGE(2,1,0,0)</f>
        <v>0.75</v>
      </c>
      <c r="O22" s="1"/>
    </row>
    <row r="23" spans="1:15" x14ac:dyDescent="0.25">
      <c r="A23" t="s">
        <v>2</v>
      </c>
      <c r="B23" s="1">
        <f>AVERAGE(3024,3007,3037,3021)</f>
        <v>3022.25</v>
      </c>
      <c r="E23" t="s">
        <v>2</v>
      </c>
      <c r="F23" s="1">
        <f>AVERAGE(2141,2257,2171,2138)</f>
        <v>2176.75</v>
      </c>
      <c r="G23" s="1"/>
      <c r="I23" t="s">
        <v>2</v>
      </c>
      <c r="J23" s="1">
        <f>AVERAGE(935,914,928,919)</f>
        <v>924</v>
      </c>
      <c r="K23" s="1"/>
      <c r="M23" t="s">
        <v>2</v>
      </c>
      <c r="N23" s="1">
        <f>AVERAGE(336,344,340,381)</f>
        <v>350.25</v>
      </c>
      <c r="O23" s="1"/>
    </row>
    <row r="24" spans="1:15" x14ac:dyDescent="0.25">
      <c r="A24" t="s">
        <v>3</v>
      </c>
      <c r="B24" s="1">
        <f>AVERAGE(4,5)</f>
        <v>4.5</v>
      </c>
      <c r="C24" s="1">
        <f>AVERAGE(5436,5354)</f>
        <v>5395</v>
      </c>
      <c r="E24" t="s">
        <v>3</v>
      </c>
      <c r="F24" s="1">
        <f>AVERAGE(4,4)</f>
        <v>4</v>
      </c>
      <c r="G24" s="1">
        <f>AVERAGE(4304,4226)</f>
        <v>4265</v>
      </c>
      <c r="I24" t="s">
        <v>3</v>
      </c>
      <c r="J24" s="1">
        <f>AVERAGE(4,4)</f>
        <v>4</v>
      </c>
      <c r="K24" s="1">
        <f>AVERAGE(2171,928)</f>
        <v>1549.5</v>
      </c>
      <c r="M24" t="s">
        <v>3</v>
      </c>
      <c r="N24" s="1">
        <f>AVERAGE(3,4)</f>
        <v>3.5</v>
      </c>
      <c r="O24" s="1">
        <f>AVERAGE(352,352)</f>
        <v>352</v>
      </c>
    </row>
    <row r="25" spans="1:15" x14ac:dyDescent="0.25">
      <c r="A25" t="s">
        <v>4</v>
      </c>
      <c r="B25" s="1">
        <v>53151</v>
      </c>
      <c r="C25" s="1">
        <v>5187</v>
      </c>
      <c r="E25" t="s">
        <v>4</v>
      </c>
      <c r="F25" s="1">
        <v>142393</v>
      </c>
      <c r="G25" s="1">
        <v>2807</v>
      </c>
      <c r="I25" t="s">
        <v>4</v>
      </c>
      <c r="J25" s="1">
        <v>22335</v>
      </c>
      <c r="K25" s="1">
        <v>1082</v>
      </c>
      <c r="M25" t="s">
        <v>4</v>
      </c>
      <c r="N25" s="1">
        <v>13693</v>
      </c>
      <c r="O25" s="1">
        <v>312</v>
      </c>
    </row>
    <row r="26" spans="1:15" x14ac:dyDescent="0.25">
      <c r="A26" t="s">
        <v>5</v>
      </c>
      <c r="B26" s="1">
        <v>4032</v>
      </c>
      <c r="C26" s="1">
        <v>5433</v>
      </c>
      <c r="E26" t="s">
        <v>5</v>
      </c>
      <c r="F26" s="1">
        <v>2666</v>
      </c>
      <c r="G26" s="1">
        <v>2467</v>
      </c>
      <c r="I26" t="s">
        <v>5</v>
      </c>
      <c r="J26" s="1">
        <v>1309</v>
      </c>
      <c r="K26" s="1">
        <v>1257</v>
      </c>
      <c r="M26" t="s">
        <v>5</v>
      </c>
      <c r="N26" s="1">
        <v>697</v>
      </c>
      <c r="O26" s="1">
        <v>487</v>
      </c>
    </row>
    <row r="28" spans="1:15" x14ac:dyDescent="0.25">
      <c r="A28" t="s">
        <v>6</v>
      </c>
      <c r="B28" s="1">
        <v>20</v>
      </c>
      <c r="E28" t="s">
        <v>6</v>
      </c>
      <c r="F28" s="1">
        <v>20</v>
      </c>
      <c r="G28" s="1"/>
      <c r="I28" t="s">
        <v>6</v>
      </c>
      <c r="J28" s="1">
        <v>20</v>
      </c>
      <c r="K28" s="1"/>
    </row>
    <row r="29" spans="1:15" x14ac:dyDescent="0.25">
      <c r="A29" t="s">
        <v>7</v>
      </c>
      <c r="B29" s="1">
        <v>1500</v>
      </c>
      <c r="E29" t="s">
        <v>7</v>
      </c>
      <c r="F29" s="1">
        <v>1000</v>
      </c>
      <c r="G29" s="1"/>
      <c r="I29" t="s">
        <v>7</v>
      </c>
      <c r="J29" s="1">
        <v>750</v>
      </c>
      <c r="K29" s="1"/>
    </row>
    <row r="30" spans="1:15" x14ac:dyDescent="0.25">
      <c r="A30" t="s">
        <v>0</v>
      </c>
      <c r="B30" s="1">
        <f>AVERAGE(284,101,151,96)</f>
        <v>158</v>
      </c>
      <c r="E30" t="s">
        <v>0</v>
      </c>
      <c r="F30" s="1">
        <f>AVERAGE(161,45,42,51)</f>
        <v>74.75</v>
      </c>
      <c r="G30" s="1"/>
      <c r="I30" t="s">
        <v>0</v>
      </c>
      <c r="J30" s="1">
        <f>AVERAGE(93,47,50,26)</f>
        <v>54</v>
      </c>
      <c r="K30" s="1"/>
    </row>
    <row r="31" spans="1:15" x14ac:dyDescent="0.25">
      <c r="A31" t="s">
        <v>1</v>
      </c>
      <c r="B31" s="1">
        <f>AVERAGE(1,1,1,16)</f>
        <v>4.75</v>
      </c>
      <c r="E31" t="s">
        <v>1</v>
      </c>
      <c r="F31" s="1">
        <f>AVERAGE(2,1,2,1)</f>
        <v>1.5</v>
      </c>
      <c r="G31" s="1"/>
      <c r="I31" t="s">
        <v>1</v>
      </c>
      <c r="J31" s="1">
        <f>AVERAGE(0,1,0,0)</f>
        <v>0.25</v>
      </c>
      <c r="K31" s="1"/>
    </row>
    <row r="32" spans="1:15" x14ac:dyDescent="0.25">
      <c r="A32" t="s">
        <v>2</v>
      </c>
      <c r="B32" s="1">
        <f>AVERAGE(5982,5820,5906,5879)</f>
        <v>5896.75</v>
      </c>
      <c r="E32" t="s">
        <v>2</v>
      </c>
      <c r="F32" s="1">
        <f>AVERAGE(263,264,270,263)</f>
        <v>265</v>
      </c>
      <c r="G32" s="1"/>
      <c r="I32" t="s">
        <v>2</v>
      </c>
      <c r="J32" s="1">
        <f>AVERAGE(150,145,148,149)</f>
        <v>148</v>
      </c>
      <c r="K32" s="1"/>
    </row>
    <row r="33" spans="1:11" x14ac:dyDescent="0.25">
      <c r="A33" t="s">
        <v>3</v>
      </c>
      <c r="B33" s="1">
        <f>AVERAGE(4,4)</f>
        <v>4</v>
      </c>
      <c r="C33" s="1">
        <f>AVERAGE(2300,2267)</f>
        <v>2283.5</v>
      </c>
      <c r="E33" t="s">
        <v>3</v>
      </c>
      <c r="F33" s="1">
        <f>AVERAGE(3,4)</f>
        <v>3.5</v>
      </c>
      <c r="G33" s="1">
        <f>AVERAGE(307,318)</f>
        <v>312.5</v>
      </c>
      <c r="I33" t="s">
        <v>3</v>
      </c>
      <c r="J33" s="1">
        <f>AVERAGE(3,4)</f>
        <v>3.5</v>
      </c>
      <c r="K33" s="1">
        <f>AVERAGE(115,114)</f>
        <v>114.5</v>
      </c>
    </row>
    <row r="34" spans="1:11" x14ac:dyDescent="0.25">
      <c r="A34" t="s">
        <v>4</v>
      </c>
      <c r="B34" s="1">
        <v>4750</v>
      </c>
      <c r="C34" s="1">
        <v>2061</v>
      </c>
      <c r="E34" t="s">
        <v>4</v>
      </c>
      <c r="F34" s="1">
        <v>2214</v>
      </c>
      <c r="G34" s="1">
        <v>320</v>
      </c>
      <c r="I34" t="s">
        <v>4</v>
      </c>
      <c r="J34" s="1">
        <v>1463</v>
      </c>
      <c r="K34" s="1">
        <v>140</v>
      </c>
    </row>
    <row r="35" spans="1:11" x14ac:dyDescent="0.25">
      <c r="A35" t="s">
        <v>5</v>
      </c>
      <c r="B35" s="1">
        <v>773</v>
      </c>
      <c r="C35" s="1">
        <v>2392</v>
      </c>
      <c r="E35" t="s">
        <v>5</v>
      </c>
      <c r="F35" s="1">
        <v>220</v>
      </c>
      <c r="G35" s="1">
        <v>316</v>
      </c>
      <c r="I35" t="s">
        <v>5</v>
      </c>
      <c r="J35" s="1">
        <v>169</v>
      </c>
      <c r="K35" s="1">
        <v>138</v>
      </c>
    </row>
    <row r="37" spans="1:11" x14ac:dyDescent="0.25">
      <c r="A37" t="s">
        <v>6</v>
      </c>
      <c r="B37" s="1">
        <v>15</v>
      </c>
      <c r="E37" t="s">
        <v>6</v>
      </c>
      <c r="F37" s="1">
        <v>15</v>
      </c>
      <c r="G37" s="1"/>
      <c r="I37" t="s">
        <v>6</v>
      </c>
      <c r="J37" s="1">
        <v>15</v>
      </c>
      <c r="K37" s="1"/>
    </row>
    <row r="38" spans="1:11" x14ac:dyDescent="0.25">
      <c r="A38" t="s">
        <v>7</v>
      </c>
      <c r="B38" s="1">
        <v>1000</v>
      </c>
      <c r="E38" t="s">
        <v>7</v>
      </c>
      <c r="F38" s="1">
        <v>750</v>
      </c>
      <c r="G38" s="1"/>
      <c r="I38" t="s">
        <v>7</v>
      </c>
      <c r="J38" s="1">
        <v>500</v>
      </c>
      <c r="K38" s="1"/>
    </row>
    <row r="39" spans="1:11" x14ac:dyDescent="0.25">
      <c r="A39" t="s">
        <v>0</v>
      </c>
      <c r="B39" s="1">
        <f>AVERAGE(152,74,77,110)</f>
        <v>103.25</v>
      </c>
      <c r="E39" t="s">
        <v>0</v>
      </c>
      <c r="F39" s="1">
        <f>AVERAGE(87,27,27,30)</f>
        <v>42.75</v>
      </c>
      <c r="G39" s="1"/>
      <c r="I39" t="s">
        <v>0</v>
      </c>
      <c r="J39" s="1">
        <f>AVERAGE(98,72,15,15)</f>
        <v>50</v>
      </c>
      <c r="K39" s="1"/>
    </row>
    <row r="40" spans="1:11" x14ac:dyDescent="0.25">
      <c r="A40" t="s">
        <v>1</v>
      </c>
      <c r="B40" s="1">
        <f>AVERAGE(14,7,3,2)</f>
        <v>6.5</v>
      </c>
      <c r="E40" t="s">
        <v>1</v>
      </c>
      <c r="F40" s="1">
        <f>AVERAGE(0,0,1,0)</f>
        <v>0.25</v>
      </c>
      <c r="G40" s="1"/>
      <c r="I40" t="s">
        <v>1</v>
      </c>
      <c r="J40" s="1">
        <f>AVERAGE(0,0,1,0)</f>
        <v>0.25</v>
      </c>
      <c r="K40" s="1"/>
    </row>
    <row r="41" spans="1:11" x14ac:dyDescent="0.25">
      <c r="A41" t="s">
        <v>2</v>
      </c>
      <c r="B41" s="1">
        <f>AVERAGE(667,583,242,231)</f>
        <v>430.75</v>
      </c>
      <c r="E41" t="s">
        <v>2</v>
      </c>
      <c r="F41" s="1">
        <f>AVERAGE(111,114,109,110)</f>
        <v>111</v>
      </c>
      <c r="G41" s="1"/>
      <c r="I41" t="s">
        <v>2</v>
      </c>
      <c r="J41" s="1">
        <f>AVERAGE(50,50,49,48)</f>
        <v>49.25</v>
      </c>
      <c r="K41" s="1"/>
    </row>
    <row r="42" spans="1:11" x14ac:dyDescent="0.25">
      <c r="A42" t="s">
        <v>3</v>
      </c>
      <c r="B42" s="1">
        <f>AVERAGE(5,3)</f>
        <v>4</v>
      </c>
      <c r="C42" s="1">
        <f>AVERAGE(812,251)</f>
        <v>531.5</v>
      </c>
      <c r="E42" t="s">
        <v>3</v>
      </c>
      <c r="F42" s="1">
        <f>AVERAGE(4,3)</f>
        <v>3.5</v>
      </c>
      <c r="G42" s="1">
        <f>AVERAGE(146,111)</f>
        <v>128.5</v>
      </c>
      <c r="I42" t="s">
        <v>3</v>
      </c>
      <c r="J42" s="1">
        <f>AVERAGE(4,3)</f>
        <v>3.5</v>
      </c>
      <c r="K42" s="1">
        <f>AVERAGE(102,87)</f>
        <v>94.5</v>
      </c>
    </row>
    <row r="43" spans="1:11" x14ac:dyDescent="0.25">
      <c r="A43" t="s">
        <v>4</v>
      </c>
      <c r="B43" s="1">
        <v>1080</v>
      </c>
      <c r="C43" s="1">
        <v>442</v>
      </c>
      <c r="E43" t="s">
        <v>4</v>
      </c>
      <c r="F43" s="1">
        <v>400</v>
      </c>
      <c r="G43" s="1">
        <v>109</v>
      </c>
      <c r="I43" t="s">
        <v>4</v>
      </c>
      <c r="J43" s="1">
        <v>181</v>
      </c>
      <c r="K43" s="1">
        <v>51</v>
      </c>
    </row>
    <row r="44" spans="1:11" x14ac:dyDescent="0.25">
      <c r="A44" t="s">
        <v>5</v>
      </c>
      <c r="B44" s="1">
        <v>106</v>
      </c>
      <c r="C44" s="1">
        <v>328</v>
      </c>
      <c r="E44" t="s">
        <v>5</v>
      </c>
      <c r="F44" s="1">
        <v>76</v>
      </c>
      <c r="G44" s="1">
        <v>122</v>
      </c>
      <c r="I44" t="s">
        <v>5</v>
      </c>
      <c r="J44" s="1">
        <v>28</v>
      </c>
      <c r="K44" s="1">
        <v>46</v>
      </c>
    </row>
    <row r="46" spans="1:11" x14ac:dyDescent="0.25">
      <c r="A46" t="s">
        <v>6</v>
      </c>
      <c r="B46" s="1">
        <v>10</v>
      </c>
      <c r="E46" t="s">
        <v>6</v>
      </c>
      <c r="F46" s="1">
        <v>10</v>
      </c>
      <c r="G46" s="1"/>
      <c r="I46" t="s">
        <v>6</v>
      </c>
      <c r="J46" s="1">
        <v>10</v>
      </c>
      <c r="K46" s="1"/>
    </row>
    <row r="47" spans="1:11" x14ac:dyDescent="0.25">
      <c r="A47" t="s">
        <v>7</v>
      </c>
      <c r="B47" s="1">
        <v>500</v>
      </c>
      <c r="E47" t="s">
        <v>7</v>
      </c>
      <c r="F47" s="1">
        <v>200</v>
      </c>
      <c r="G47" s="1"/>
      <c r="I47" t="s">
        <v>7</v>
      </c>
      <c r="J47" s="1">
        <v>100</v>
      </c>
      <c r="K47" s="1"/>
    </row>
    <row r="48" spans="1:11" x14ac:dyDescent="0.25">
      <c r="A48" t="s">
        <v>0</v>
      </c>
      <c r="B48" s="1">
        <f>AVERAGE(17,17,20,23)</f>
        <v>19.25</v>
      </c>
      <c r="E48" t="s">
        <v>0</v>
      </c>
      <c r="F48" s="1">
        <v>9</v>
      </c>
      <c r="G48" s="1"/>
      <c r="I48" t="s">
        <v>0</v>
      </c>
      <c r="J48" s="1">
        <v>7</v>
      </c>
      <c r="K48" s="1"/>
    </row>
    <row r="49" spans="1:11" x14ac:dyDescent="0.25">
      <c r="A49" t="s">
        <v>1</v>
      </c>
      <c r="B49" s="1">
        <v>0</v>
      </c>
      <c r="E49" t="s">
        <v>1</v>
      </c>
      <c r="F49" s="1">
        <v>0</v>
      </c>
      <c r="G49" s="1"/>
      <c r="I49" t="s">
        <v>1</v>
      </c>
      <c r="J49" s="1">
        <v>0</v>
      </c>
      <c r="K49" s="1"/>
    </row>
    <row r="50" spans="1:11" x14ac:dyDescent="0.25">
      <c r="A50" t="s">
        <v>2</v>
      </c>
      <c r="B50" s="1">
        <f>AVERAGE(46,40,40,41)</f>
        <v>41.75</v>
      </c>
      <c r="E50" t="s">
        <v>2</v>
      </c>
      <c r="F50" s="1">
        <v>9</v>
      </c>
      <c r="G50" s="1"/>
      <c r="I50" t="s">
        <v>2</v>
      </c>
      <c r="J50" s="1">
        <v>4</v>
      </c>
      <c r="K50" s="1"/>
    </row>
    <row r="51" spans="1:11" x14ac:dyDescent="0.25">
      <c r="A51" t="s">
        <v>3</v>
      </c>
      <c r="B51" s="1">
        <v>4</v>
      </c>
      <c r="C51" s="1">
        <f>AVERAGE(49,42)</f>
        <v>45.5</v>
      </c>
      <c r="E51" t="s">
        <v>3</v>
      </c>
      <c r="F51" s="1">
        <v>3</v>
      </c>
      <c r="G51" s="1">
        <v>15</v>
      </c>
      <c r="I51" t="s">
        <v>3</v>
      </c>
      <c r="J51" s="1">
        <v>3</v>
      </c>
      <c r="K51" s="1">
        <v>8</v>
      </c>
    </row>
    <row r="52" spans="1:11" x14ac:dyDescent="0.25">
      <c r="A52" t="s">
        <v>4</v>
      </c>
      <c r="B52" s="1">
        <v>44</v>
      </c>
      <c r="C52" s="1">
        <v>42</v>
      </c>
      <c r="E52" t="s">
        <v>4</v>
      </c>
      <c r="F52" s="1">
        <v>13</v>
      </c>
      <c r="G52" s="1">
        <v>14</v>
      </c>
      <c r="I52" t="s">
        <v>4</v>
      </c>
      <c r="J52" s="1">
        <v>8</v>
      </c>
      <c r="K52" s="1">
        <v>8</v>
      </c>
    </row>
    <row r="53" spans="1:11" x14ac:dyDescent="0.25">
      <c r="A53" t="s">
        <v>5</v>
      </c>
      <c r="B53" s="1">
        <v>13</v>
      </c>
      <c r="C53" s="1">
        <v>45</v>
      </c>
      <c r="E53" t="s">
        <v>5</v>
      </c>
      <c r="F53" s="1">
        <v>6</v>
      </c>
      <c r="G53" s="1">
        <v>15</v>
      </c>
      <c r="I53" t="s">
        <v>5</v>
      </c>
      <c r="J53" s="1">
        <v>5</v>
      </c>
      <c r="K53" s="1">
        <v>8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Craenen</dc:creator>
  <cp:lastModifiedBy>Marc Craenen</cp:lastModifiedBy>
  <dcterms:created xsi:type="dcterms:W3CDTF">2016-06-10T06:58:21Z</dcterms:created>
  <dcterms:modified xsi:type="dcterms:W3CDTF">2016-06-10T07:50:02Z</dcterms:modified>
</cp:coreProperties>
</file>