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hidePivotFieldList="1" autoCompressPictures="0"/>
  <bookViews>
    <workbookView xWindow="13100" yWindow="220" windowWidth="34760" windowHeight="26600" tabRatio="500"/>
  </bookViews>
  <sheets>
    <sheet name="RAWData" sheetId="1" r:id="rId1"/>
    <sheet name="Graphs" sheetId="9" r:id="rId2"/>
  </sheets>
  <definedNames>
    <definedName name="_xlnm._FilterDatabase" localSheetId="1" hidden="1">Graphs!$A$1:$Q$47</definedName>
    <definedName name="_xlnm._FilterDatabase" localSheetId="0" hidden="1">RAWData!$B$1:$B$47</definedName>
    <definedName name="_xlnm.Extract" localSheetId="0">RAWData!$B$56</definedName>
    <definedName name="_xlnm.Criteria" localSheetId="0">RAWData!$B$52:$B$53</definedName>
  </definedName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65" i="9" l="1"/>
  <c r="Q65" i="9"/>
  <c r="P65" i="9"/>
  <c r="O65" i="9"/>
  <c r="N65" i="9"/>
  <c r="R64" i="9"/>
  <c r="Q64" i="9"/>
  <c r="P64" i="9"/>
  <c r="O64" i="9"/>
  <c r="N64" i="9"/>
  <c r="R63" i="9"/>
  <c r="Q63" i="9"/>
  <c r="P63" i="9"/>
  <c r="O63" i="9"/>
  <c r="N63" i="9"/>
  <c r="R62" i="9"/>
  <c r="Q62" i="9"/>
  <c r="P62" i="9"/>
  <c r="O62" i="9"/>
  <c r="N62" i="9"/>
  <c r="R61" i="9"/>
  <c r="Q61" i="9"/>
  <c r="P61" i="9"/>
  <c r="O61" i="9"/>
  <c r="N61" i="9"/>
  <c r="R60" i="9"/>
  <c r="Q60" i="9"/>
  <c r="P60" i="9"/>
  <c r="O60" i="9"/>
  <c r="N60" i="9"/>
  <c r="R59" i="9"/>
  <c r="Q59" i="9"/>
  <c r="P59" i="9"/>
  <c r="O59" i="9"/>
  <c r="N59" i="9"/>
  <c r="R58" i="9"/>
  <c r="Q58" i="9"/>
  <c r="P58" i="9"/>
  <c r="O58" i="9"/>
  <c r="N58" i="9"/>
  <c r="L2" i="9"/>
  <c r="M2" i="9"/>
  <c r="N2" i="9"/>
  <c r="O2" i="9"/>
  <c r="P2" i="9"/>
  <c r="L3" i="9"/>
  <c r="M3" i="9"/>
  <c r="N3" i="9"/>
  <c r="O3" i="9"/>
  <c r="P3" i="9"/>
  <c r="L4" i="9"/>
  <c r="M4" i="9"/>
  <c r="N4" i="9"/>
  <c r="O4" i="9"/>
  <c r="P4" i="9"/>
  <c r="L5" i="9"/>
  <c r="M5" i="9"/>
  <c r="N5" i="9"/>
  <c r="O5" i="9"/>
  <c r="P5" i="9"/>
  <c r="L6" i="9"/>
  <c r="M6" i="9"/>
  <c r="N6" i="9"/>
  <c r="O6" i="9"/>
  <c r="P6" i="9"/>
  <c r="L7" i="9"/>
  <c r="M7" i="9"/>
  <c r="N7" i="9"/>
  <c r="O7" i="9"/>
  <c r="P7" i="9"/>
  <c r="L8" i="9"/>
  <c r="M8" i="9"/>
  <c r="N8" i="9"/>
  <c r="O8" i="9"/>
  <c r="P8" i="9"/>
  <c r="L9" i="9"/>
  <c r="M9" i="9"/>
  <c r="N9" i="9"/>
  <c r="O9" i="9"/>
  <c r="P9" i="9"/>
  <c r="L10" i="9"/>
  <c r="M10" i="9"/>
  <c r="N10" i="9"/>
  <c r="O10" i="9"/>
  <c r="P10" i="9"/>
  <c r="L11" i="9"/>
  <c r="M11" i="9"/>
  <c r="N11" i="9"/>
  <c r="O11" i="9"/>
  <c r="P11" i="9"/>
  <c r="L12" i="9"/>
  <c r="M12" i="9"/>
  <c r="N12" i="9"/>
  <c r="O12" i="9"/>
  <c r="P12" i="9"/>
  <c r="L13" i="9"/>
  <c r="M13" i="9"/>
  <c r="N13" i="9"/>
  <c r="O13" i="9"/>
  <c r="P13" i="9"/>
  <c r="L14" i="9"/>
  <c r="M14" i="9"/>
  <c r="N14" i="9"/>
  <c r="O14" i="9"/>
  <c r="P14" i="9"/>
  <c r="L15" i="9"/>
  <c r="M15" i="9"/>
  <c r="N15" i="9"/>
  <c r="O15" i="9"/>
  <c r="P15" i="9"/>
  <c r="L16" i="9"/>
  <c r="M16" i="9"/>
  <c r="N16" i="9"/>
  <c r="O16" i="9"/>
  <c r="P16" i="9"/>
  <c r="L17" i="9"/>
  <c r="M17" i="9"/>
  <c r="N17" i="9"/>
  <c r="O17" i="9"/>
  <c r="P17" i="9"/>
  <c r="L18" i="9"/>
  <c r="M18" i="9"/>
  <c r="N18" i="9"/>
  <c r="O18" i="9"/>
  <c r="P18" i="9"/>
  <c r="L19" i="9"/>
  <c r="M19" i="9"/>
  <c r="N19" i="9"/>
  <c r="O19" i="9"/>
  <c r="P19" i="9"/>
  <c r="L20" i="9"/>
  <c r="M20" i="9"/>
  <c r="N20" i="9"/>
  <c r="O20" i="9"/>
  <c r="P20" i="9"/>
  <c r="L21" i="9"/>
  <c r="M21" i="9"/>
  <c r="N21" i="9"/>
  <c r="O21" i="9"/>
  <c r="P21" i="9"/>
  <c r="L22" i="9"/>
  <c r="M22" i="9"/>
  <c r="N22" i="9"/>
  <c r="O22" i="9"/>
  <c r="P22" i="9"/>
  <c r="L23" i="9"/>
  <c r="M23" i="9"/>
  <c r="N23" i="9"/>
  <c r="O23" i="9"/>
  <c r="P23" i="9"/>
  <c r="L24" i="9"/>
  <c r="M24" i="9"/>
  <c r="N24" i="9"/>
  <c r="O24" i="9"/>
  <c r="P24" i="9"/>
  <c r="L25" i="9"/>
  <c r="M25" i="9"/>
  <c r="N25" i="9"/>
  <c r="O25" i="9"/>
  <c r="P25" i="9"/>
  <c r="L26" i="9"/>
  <c r="M26" i="9"/>
  <c r="N26" i="9"/>
  <c r="O26" i="9"/>
  <c r="P26" i="9"/>
  <c r="L27" i="9"/>
  <c r="M27" i="9"/>
  <c r="N27" i="9"/>
  <c r="O27" i="9"/>
  <c r="P27" i="9"/>
  <c r="L28" i="9"/>
  <c r="M28" i="9"/>
  <c r="N28" i="9"/>
  <c r="O28" i="9"/>
  <c r="P28" i="9"/>
  <c r="L29" i="9"/>
  <c r="M29" i="9"/>
  <c r="N29" i="9"/>
  <c r="O29" i="9"/>
  <c r="P29" i="9"/>
  <c r="L30" i="9"/>
  <c r="M30" i="9"/>
  <c r="N30" i="9"/>
  <c r="O30" i="9"/>
  <c r="P30" i="9"/>
  <c r="L31" i="9"/>
  <c r="M31" i="9"/>
  <c r="N31" i="9"/>
  <c r="O31" i="9"/>
  <c r="P31" i="9"/>
  <c r="L32" i="9"/>
  <c r="M32" i="9"/>
  <c r="N32" i="9"/>
  <c r="O32" i="9"/>
  <c r="P32" i="9"/>
  <c r="L33" i="9"/>
  <c r="M33" i="9"/>
  <c r="N33" i="9"/>
  <c r="O33" i="9"/>
  <c r="P33" i="9"/>
  <c r="L34" i="9"/>
  <c r="M34" i="9"/>
  <c r="N34" i="9"/>
  <c r="O34" i="9"/>
  <c r="P34" i="9"/>
  <c r="L35" i="9"/>
  <c r="M35" i="9"/>
  <c r="N35" i="9"/>
  <c r="O35" i="9"/>
  <c r="P35" i="9"/>
  <c r="L36" i="9"/>
  <c r="M36" i="9"/>
  <c r="N36" i="9"/>
  <c r="O36" i="9"/>
  <c r="P36" i="9"/>
  <c r="L37" i="9"/>
  <c r="M37" i="9"/>
  <c r="N37" i="9"/>
  <c r="O37" i="9"/>
  <c r="P37" i="9"/>
  <c r="L38" i="9"/>
  <c r="M38" i="9"/>
  <c r="N38" i="9"/>
  <c r="O38" i="9"/>
  <c r="P38" i="9"/>
  <c r="L39" i="9"/>
  <c r="M39" i="9"/>
  <c r="N39" i="9"/>
  <c r="O39" i="9"/>
  <c r="P39" i="9"/>
  <c r="L40" i="9"/>
  <c r="M40" i="9"/>
  <c r="N40" i="9"/>
  <c r="O40" i="9"/>
  <c r="P40" i="9"/>
  <c r="L41" i="9"/>
  <c r="M41" i="9"/>
  <c r="N41" i="9"/>
  <c r="O41" i="9"/>
  <c r="P41" i="9"/>
  <c r="L42" i="9"/>
  <c r="M42" i="9"/>
  <c r="N42" i="9"/>
  <c r="O42" i="9"/>
  <c r="P42" i="9"/>
  <c r="L43" i="9"/>
  <c r="M43" i="9"/>
  <c r="N43" i="9"/>
  <c r="O43" i="9"/>
  <c r="P43" i="9"/>
  <c r="L44" i="9"/>
  <c r="M44" i="9"/>
  <c r="N44" i="9"/>
  <c r="O44" i="9"/>
  <c r="P44" i="9"/>
  <c r="L45" i="9"/>
  <c r="M45" i="9"/>
  <c r="N45" i="9"/>
  <c r="O45" i="9"/>
  <c r="P45" i="9"/>
  <c r="L46" i="9"/>
  <c r="M46" i="9"/>
  <c r="N46" i="9"/>
  <c r="O46" i="9"/>
  <c r="P46" i="9"/>
  <c r="L47" i="9"/>
  <c r="M47" i="9"/>
  <c r="N47" i="9"/>
  <c r="O47" i="9"/>
  <c r="P47" i="9"/>
  <c r="C49" i="9"/>
  <c r="D49" i="9"/>
  <c r="E49" i="9"/>
  <c r="F49" i="9"/>
  <c r="G49" i="9"/>
  <c r="H49" i="9"/>
  <c r="I49" i="9"/>
  <c r="J49" i="9"/>
  <c r="K49" i="9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9" i="9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9" i="9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9" i="9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9" i="9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P64" i="1"/>
  <c r="P60" i="1"/>
  <c r="P58" i="1"/>
  <c r="P59" i="1"/>
  <c r="P61" i="1"/>
  <c r="P62" i="1"/>
  <c r="P63" i="1"/>
  <c r="P57" i="1"/>
  <c r="O60" i="1"/>
  <c r="O64" i="1"/>
  <c r="O58" i="1"/>
  <c r="O59" i="1"/>
  <c r="O61" i="1"/>
  <c r="O62" i="1"/>
  <c r="O63" i="1"/>
  <c r="O57" i="1"/>
  <c r="N58" i="1"/>
  <c r="N59" i="1"/>
  <c r="N60" i="1"/>
  <c r="N61" i="1"/>
  <c r="N62" i="1"/>
  <c r="N63" i="1"/>
  <c r="N64" i="1"/>
  <c r="N57" i="1"/>
  <c r="M64" i="1"/>
  <c r="M60" i="1"/>
  <c r="M58" i="1"/>
  <c r="M59" i="1"/>
  <c r="M61" i="1"/>
  <c r="M62" i="1"/>
  <c r="M63" i="1"/>
  <c r="M57" i="1"/>
  <c r="L64" i="1"/>
  <c r="L63" i="1"/>
  <c r="L62" i="1"/>
  <c r="L61" i="1"/>
  <c r="L60" i="1"/>
  <c r="L59" i="1"/>
  <c r="L58" i="1"/>
  <c r="L57" i="1"/>
  <c r="S14" i="1"/>
  <c r="R14" i="1"/>
  <c r="T14" i="1"/>
  <c r="S33" i="1"/>
  <c r="R33" i="1"/>
  <c r="T33" i="1"/>
  <c r="S16" i="1"/>
  <c r="R16" i="1"/>
  <c r="T16" i="1"/>
  <c r="S44" i="1"/>
  <c r="R44" i="1"/>
  <c r="T44" i="1"/>
  <c r="S31" i="1"/>
  <c r="R31" i="1"/>
  <c r="T31" i="1"/>
  <c r="S32" i="1"/>
  <c r="R32" i="1"/>
  <c r="T32" i="1"/>
  <c r="S17" i="1"/>
  <c r="R17" i="1"/>
  <c r="T17" i="1"/>
  <c r="S11" i="1"/>
  <c r="R11" i="1"/>
  <c r="T11" i="1"/>
  <c r="S2" i="1"/>
  <c r="R2" i="1"/>
  <c r="T2" i="1"/>
  <c r="S10" i="1"/>
  <c r="R10" i="1"/>
  <c r="T10" i="1"/>
  <c r="S15" i="1"/>
  <c r="R15" i="1"/>
  <c r="T15" i="1"/>
  <c r="S25" i="1"/>
  <c r="R25" i="1"/>
  <c r="T25" i="1"/>
  <c r="S46" i="1"/>
  <c r="R46" i="1"/>
  <c r="T46" i="1"/>
  <c r="S6" i="1"/>
  <c r="R6" i="1"/>
  <c r="T6" i="1"/>
  <c r="S35" i="1"/>
  <c r="R35" i="1"/>
  <c r="T35" i="1"/>
  <c r="S29" i="1"/>
  <c r="R29" i="1"/>
  <c r="T29" i="1"/>
  <c r="S21" i="1"/>
  <c r="R21" i="1"/>
  <c r="T21" i="1"/>
  <c r="S43" i="1"/>
  <c r="R43" i="1"/>
  <c r="T43" i="1"/>
  <c r="S37" i="1"/>
  <c r="R37" i="1"/>
  <c r="T37" i="1"/>
  <c r="S5" i="1"/>
  <c r="R5" i="1"/>
  <c r="T5" i="1"/>
  <c r="S13" i="1"/>
  <c r="R13" i="1"/>
  <c r="T13" i="1"/>
  <c r="S27" i="1"/>
  <c r="R27" i="1"/>
  <c r="T27" i="1"/>
  <c r="S42" i="1"/>
  <c r="R42" i="1"/>
  <c r="T42" i="1"/>
  <c r="S36" i="1"/>
  <c r="R36" i="1"/>
  <c r="T36" i="1"/>
  <c r="S7" i="1"/>
  <c r="R7" i="1"/>
  <c r="T7" i="1"/>
  <c r="S28" i="1"/>
  <c r="R28" i="1"/>
  <c r="T28" i="1"/>
  <c r="S30" i="1"/>
  <c r="R30" i="1"/>
  <c r="T30" i="1"/>
  <c r="S12" i="1"/>
  <c r="R12" i="1"/>
  <c r="T12" i="1"/>
  <c r="S20" i="1"/>
  <c r="R20" i="1"/>
  <c r="T20" i="1"/>
  <c r="S23" i="1"/>
  <c r="R23" i="1"/>
  <c r="T23" i="1"/>
  <c r="S34" i="1"/>
  <c r="R34" i="1"/>
  <c r="T34" i="1"/>
  <c r="S39" i="1"/>
  <c r="R39" i="1"/>
  <c r="T39" i="1"/>
  <c r="S40" i="1"/>
  <c r="R40" i="1"/>
  <c r="T40" i="1"/>
  <c r="S24" i="1"/>
  <c r="R24" i="1"/>
  <c r="T24" i="1"/>
  <c r="S38" i="1"/>
  <c r="R38" i="1"/>
  <c r="T38" i="1"/>
  <c r="S3" i="1"/>
  <c r="R3" i="1"/>
  <c r="T3" i="1"/>
  <c r="S9" i="1"/>
  <c r="R9" i="1"/>
  <c r="T9" i="1"/>
  <c r="S41" i="1"/>
  <c r="R41" i="1"/>
  <c r="T41" i="1"/>
  <c r="S19" i="1"/>
  <c r="R19" i="1"/>
  <c r="T19" i="1"/>
  <c r="S4" i="1"/>
  <c r="R4" i="1"/>
  <c r="T4" i="1"/>
  <c r="S8" i="1"/>
  <c r="R8" i="1"/>
  <c r="T8" i="1"/>
  <c r="S45" i="1"/>
  <c r="R45" i="1"/>
  <c r="T45" i="1"/>
  <c r="S26" i="1"/>
  <c r="R26" i="1"/>
  <c r="T26" i="1"/>
  <c r="S47" i="1"/>
  <c r="R47" i="1"/>
  <c r="T47" i="1"/>
  <c r="S22" i="1"/>
  <c r="R22" i="1"/>
  <c r="T22" i="1"/>
  <c r="S18" i="1"/>
  <c r="R18" i="1"/>
  <c r="T18" i="1"/>
  <c r="L50" i="1"/>
  <c r="M50" i="1"/>
  <c r="N50" i="1"/>
  <c r="O50" i="1"/>
  <c r="P50" i="1"/>
  <c r="M49" i="1"/>
  <c r="N49" i="1"/>
  <c r="O49" i="1"/>
  <c r="P49" i="1"/>
  <c r="L49" i="1"/>
  <c r="D50" i="1"/>
  <c r="E50" i="1"/>
  <c r="F50" i="1"/>
  <c r="G50" i="1"/>
  <c r="H50" i="1"/>
  <c r="I50" i="1"/>
  <c r="J50" i="1"/>
  <c r="K50" i="1"/>
  <c r="C50" i="1"/>
  <c r="D49" i="1"/>
  <c r="E49" i="1"/>
  <c r="F49" i="1"/>
  <c r="G49" i="1"/>
  <c r="H49" i="1"/>
  <c r="I49" i="1"/>
  <c r="J49" i="1"/>
  <c r="K49" i="1"/>
  <c r="C49" i="1"/>
</calcChain>
</file>

<file path=xl/sharedStrings.xml><?xml version="1.0" encoding="utf-8"?>
<sst xmlns="http://schemas.openxmlformats.org/spreadsheetml/2006/main" count="151" uniqueCount="67">
  <si>
    <t>Interests</t>
  </si>
  <si>
    <t>Visualization</t>
  </si>
  <si>
    <t>Math</t>
  </si>
  <si>
    <t>Programming</t>
  </si>
  <si>
    <t>Design,Photography,Sports</t>
  </si>
  <si>
    <t>Interaction Design,Computer Graphics,Visualization</t>
  </si>
  <si>
    <t>Computer Graphics,Visualization</t>
  </si>
  <si>
    <t>Music,Games</t>
  </si>
  <si>
    <t>Books,Sports</t>
  </si>
  <si>
    <t>Music,Movies</t>
  </si>
  <si>
    <t>Sports,Games,Travelling</t>
  </si>
  <si>
    <t>Math,Physics,Music</t>
  </si>
  <si>
    <t>Music,Books,Arts,Movies,Sports</t>
  </si>
  <si>
    <t>Academia</t>
  </si>
  <si>
    <t>Photography,Arts</t>
  </si>
  <si>
    <t>Design</t>
  </si>
  <si>
    <t>Music,Design,Technology</t>
  </si>
  <si>
    <t>Interaction Design,Sports</t>
  </si>
  <si>
    <t>Web,Interaction Design,Human Computer Interaction</t>
  </si>
  <si>
    <t>Theatre,Design,Music</t>
  </si>
  <si>
    <t>Design,Arts</t>
  </si>
  <si>
    <t>Games,Travelling,Sports</t>
  </si>
  <si>
    <t>Design,Sports</t>
  </si>
  <si>
    <t>Sports,Photography</t>
  </si>
  <si>
    <t>Sports,Games</t>
  </si>
  <si>
    <t>Sports,Languages</t>
  </si>
  <si>
    <t>Coding,Games</t>
  </si>
  <si>
    <t>Books,Travelling</t>
  </si>
  <si>
    <t>Web,Arts,Travelling,Sports,Music,Games</t>
  </si>
  <si>
    <t>Sports,Games,Movies</t>
  </si>
  <si>
    <t>Programming,Music,Human Computer Interaction</t>
  </si>
  <si>
    <t>Artifical Intelligence,Human Computer Interaction,Travelling,Books</t>
  </si>
  <si>
    <t>Science,IT,Sports</t>
  </si>
  <si>
    <t>Human Computer Interaction,Sports,Food</t>
  </si>
  <si>
    <t>Music,Food</t>
  </si>
  <si>
    <t>Graphic Design,Interaction Design</t>
  </si>
  <si>
    <t>Entrepreneur,Interaction Design,Sports</t>
  </si>
  <si>
    <t>Music,Travelling,Photography</t>
  </si>
  <si>
    <t>Travelling,Games,Music</t>
  </si>
  <si>
    <t>Programming,Sports,Food,Games</t>
  </si>
  <si>
    <t>Philosophy,Prototyping,Games</t>
  </si>
  <si>
    <t>Sports,Graphic Design,Human Computer Interaction,User Experience Design</t>
  </si>
  <si>
    <t>Computer Graphics,Science,Books</t>
  </si>
  <si>
    <t>ID</t>
  </si>
  <si>
    <t>How would you rate your Information Visualization skills?</t>
  </si>
  <si>
    <t>How would you rate your statistical skills?</t>
  </si>
  <si>
    <t>How would you rate your mathematics skills?</t>
  </si>
  <si>
    <t>How would you rate your drawing and artistic skills?</t>
  </si>
  <si>
    <t>How would you rate your computer usage skills?</t>
  </si>
  <si>
    <t>How would you rate your programming skills?</t>
  </si>
  <si>
    <t>How would you rate your computer graphics programming skills?</t>
  </si>
  <si>
    <t>How would you rate your human-computer interaction programming skills?</t>
  </si>
  <si>
    <t>How would you rate your user experience evaluation skills?</t>
  </si>
  <si>
    <t>Total Points</t>
  </si>
  <si>
    <t>Total Percent</t>
  </si>
  <si>
    <t>Artistic skills</t>
  </si>
  <si>
    <t>HCI Evaluation</t>
  </si>
  <si>
    <t>50th Percentile</t>
  </si>
  <si>
    <t>85th Percentile</t>
  </si>
  <si>
    <t>Math and statistics</t>
  </si>
  <si>
    <t>Group</t>
  </si>
  <si>
    <t>Max points</t>
  </si>
  <si>
    <t>Group Skills (Average)</t>
  </si>
  <si>
    <t>Artistic</t>
  </si>
  <si>
    <t>HCI</t>
  </si>
  <si>
    <t>x6</t>
  </si>
  <si>
    <t>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</si>
</sst>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Roboto Light"/>
    </font>
    <font>
      <sz val="10"/>
      <color theme="1"/>
      <name val="Roboto Light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10" fontId="0" fillId="0" borderId="0" xfId="0" applyNumberFormat="1" applyBorder="1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3" fillId="0" borderId="0" xfId="0" applyFont="1" applyBorder="1"/>
    <xf numFmtId="2" fontId="0" fillId="0" borderId="0" xfId="0" applyNumberFormat="1" applyBorder="1"/>
    <xf numFmtId="0" fontId="5" fillId="2" borderId="0" xfId="0" applyFont="1" applyFill="1" applyBorder="1"/>
    <xf numFmtId="0" fontId="5" fillId="5" borderId="0" xfId="0" applyFont="1" applyFill="1" applyBorder="1"/>
    <xf numFmtId="0" fontId="5" fillId="3" borderId="0" xfId="0" applyFont="1" applyFill="1" applyBorder="1"/>
    <xf numFmtId="0" fontId="5" fillId="8" borderId="0" xfId="0" applyFont="1" applyFill="1" applyBorder="1"/>
    <xf numFmtId="0" fontId="5" fillId="4" borderId="0" xfId="0" applyFont="1" applyFill="1" applyBorder="1" applyAlignment="1">
      <alignment wrapText="1"/>
    </xf>
    <xf numFmtId="0" fontId="5" fillId="6" borderId="0" xfId="0" applyFont="1" applyFill="1" applyBorder="1"/>
    <xf numFmtId="0" fontId="5" fillId="9" borderId="0" xfId="0" applyFont="1" applyFill="1" applyBorder="1" applyAlignment="1">
      <alignment wrapText="1"/>
    </xf>
    <xf numFmtId="0" fontId="4" fillId="7" borderId="0" xfId="0" applyFont="1" applyFill="1" applyBorder="1"/>
    <xf numFmtId="2" fontId="4" fillId="7" borderId="0" xfId="0" applyNumberFormat="1" applyFont="1" applyFill="1" applyBorder="1"/>
    <xf numFmtId="0" fontId="4" fillId="10" borderId="0" xfId="0" applyFont="1" applyFill="1" applyBorder="1"/>
    <xf numFmtId="2" fontId="4" fillId="10" borderId="0" xfId="0" applyNumberFormat="1" applyFont="1" applyFill="1" applyBorder="1"/>
    <xf numFmtId="0" fontId="4" fillId="7" borderId="2" xfId="0" applyFont="1" applyFill="1" applyBorder="1"/>
    <xf numFmtId="0" fontId="4" fillId="10" borderId="2" xfId="0" applyFont="1" applyFill="1" applyBorder="1"/>
    <xf numFmtId="164" fontId="0" fillId="0" borderId="0" xfId="0" applyNumberFormat="1" applyBorder="1"/>
    <xf numFmtId="10" fontId="5" fillId="3" borderId="0" xfId="0" applyNumberFormat="1" applyFont="1" applyFill="1" applyBorder="1"/>
    <xf numFmtId="0" fontId="6" fillId="3" borderId="0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5" fillId="11" borderId="0" xfId="0" applyFont="1" applyFill="1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2" fontId="3" fillId="0" borderId="0" xfId="0" applyNumberFormat="1" applyFont="1" applyBorder="1"/>
    <xf numFmtId="164" fontId="3" fillId="0" borderId="0" xfId="0" applyNumberFormat="1" applyFont="1" applyBorder="1"/>
    <xf numFmtId="0" fontId="3" fillId="3" borderId="0" xfId="0" applyFont="1" applyFill="1" applyAlignment="1">
      <alignment horizontal="right"/>
    </xf>
    <xf numFmtId="0" fontId="0" fillId="3" borderId="0" xfId="0" applyFill="1" applyBorder="1" applyAlignment="1">
      <alignment horizontal="center"/>
    </xf>
    <xf numFmtId="2" fontId="0" fillId="3" borderId="0" xfId="0" applyNumberFormat="1" applyFill="1" applyBorder="1"/>
    <xf numFmtId="0" fontId="7" fillId="0" borderId="0" xfId="0" applyFont="1"/>
  </cellXfs>
  <cellStyles count="153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Följd hyperlänk" xfId="68" builtinId="9" hidden="1"/>
    <cellStyle name="Följd hyperlänk" xfId="70" builtinId="9" hidden="1"/>
    <cellStyle name="Följd hyperlänk" xfId="72" builtinId="9" hidden="1"/>
    <cellStyle name="Följd hyperlänk" xfId="74" builtinId="9" hidden="1"/>
    <cellStyle name="Följd hyperlänk" xfId="76" builtinId="9" hidden="1"/>
    <cellStyle name="Följd hyperlänk" xfId="78" builtinId="9" hidden="1"/>
    <cellStyle name="Följd hyperlänk" xfId="80" builtinId="9" hidden="1"/>
    <cellStyle name="Följd hyperlänk" xfId="82" builtinId="9" hidden="1"/>
    <cellStyle name="Följd hyperlänk" xfId="84" builtinId="9" hidden="1"/>
    <cellStyle name="Följd hyperlänk" xfId="86" builtinId="9" hidden="1"/>
    <cellStyle name="Följd hyperlänk" xfId="88" builtinId="9" hidden="1"/>
    <cellStyle name="Följd hyperlänk" xfId="90" builtinId="9" hidden="1"/>
    <cellStyle name="Följd hyperlänk" xfId="92" builtinId="9" hidden="1"/>
    <cellStyle name="Följd hyperlänk" xfId="94" builtinId="9" hidden="1"/>
    <cellStyle name="Följd hyperlänk" xfId="96" builtinId="9" hidden="1"/>
    <cellStyle name="Följd hyperlänk" xfId="98" builtinId="9" hidden="1"/>
    <cellStyle name="Följd hyperlänk" xfId="100" builtinId="9" hidden="1"/>
    <cellStyle name="Följd hyperlänk" xfId="102" builtinId="9" hidden="1"/>
    <cellStyle name="Följd hyperlänk" xfId="104" builtinId="9" hidden="1"/>
    <cellStyle name="Följd hyperlänk" xfId="106" builtinId="9" hidden="1"/>
    <cellStyle name="Följd hyperlänk" xfId="108" builtinId="9" hidden="1"/>
    <cellStyle name="Följd hyperlänk" xfId="110" builtinId="9" hidden="1"/>
    <cellStyle name="Följd hyperlänk" xfId="112" builtinId="9" hidden="1"/>
    <cellStyle name="Följd hyperlänk" xfId="114" builtinId="9" hidden="1"/>
    <cellStyle name="Följd hyperlänk" xfId="116" builtinId="9" hidden="1"/>
    <cellStyle name="Följd hyperlänk" xfId="118" builtinId="9" hidden="1"/>
    <cellStyle name="Följd hyperlänk" xfId="120" builtinId="9" hidden="1"/>
    <cellStyle name="Följd hyperlänk" xfId="122" builtinId="9" hidden="1"/>
    <cellStyle name="Följd hyperlänk" xfId="124" builtinId="9" hidden="1"/>
    <cellStyle name="Följd hyperlänk" xfId="126" builtinId="9" hidden="1"/>
    <cellStyle name="Följd hyperlänk" xfId="128" builtinId="9" hidden="1"/>
    <cellStyle name="Följd hyperlänk" xfId="130" builtinId="9" hidden="1"/>
    <cellStyle name="Följd hyperlänk" xfId="132" builtinId="9" hidden="1"/>
    <cellStyle name="Följd hyperlänk" xfId="134" builtinId="9" hidden="1"/>
    <cellStyle name="Följd hyperlänk" xfId="136" builtinId="9" hidden="1"/>
    <cellStyle name="Följd hyperlänk" xfId="138" builtinId="9" hidden="1"/>
    <cellStyle name="Följd hyperlänk" xfId="140" builtinId="9" hidden="1"/>
    <cellStyle name="Följd hyperlänk" xfId="142" builtinId="9" hidden="1"/>
    <cellStyle name="Följd hyperlänk" xfId="144" builtinId="9" hidden="1"/>
    <cellStyle name="Följd hyperlänk" xfId="146" builtinId="9" hidden="1"/>
    <cellStyle name="Följd hyperlänk" xfId="148" builtinId="9" hidden="1"/>
    <cellStyle name="Följd hyperlänk" xfId="150" builtinId="9" hidden="1"/>
    <cellStyle name="Följd hyperlänk" xfId="152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Hyperlänk" xfId="67" builtinId="8" hidden="1"/>
    <cellStyle name="Hyperlänk" xfId="69" builtinId="8" hidden="1"/>
    <cellStyle name="Hyperlänk" xfId="71" builtinId="8" hidden="1"/>
    <cellStyle name="Hyperlänk" xfId="73" builtinId="8" hidden="1"/>
    <cellStyle name="Hyperlänk" xfId="75" builtinId="8" hidden="1"/>
    <cellStyle name="Hyperlänk" xfId="77" builtinId="8" hidden="1"/>
    <cellStyle name="Hyperlänk" xfId="79" builtinId="8" hidden="1"/>
    <cellStyle name="Hyperlänk" xfId="81" builtinId="8" hidden="1"/>
    <cellStyle name="Hyperlänk" xfId="83" builtinId="8" hidden="1"/>
    <cellStyle name="Hyperlänk" xfId="85" builtinId="8" hidden="1"/>
    <cellStyle name="Hyperlänk" xfId="87" builtinId="8" hidden="1"/>
    <cellStyle name="Hyperlänk" xfId="89" builtinId="8" hidden="1"/>
    <cellStyle name="Hyperlänk" xfId="91" builtinId="8" hidden="1"/>
    <cellStyle name="Hyperlänk" xfId="93" builtinId="8" hidden="1"/>
    <cellStyle name="Hyperlänk" xfId="95" builtinId="8" hidden="1"/>
    <cellStyle name="Hyperlänk" xfId="97" builtinId="8" hidden="1"/>
    <cellStyle name="Hyperlänk" xfId="99" builtinId="8" hidden="1"/>
    <cellStyle name="Hyperlänk" xfId="101" builtinId="8" hidden="1"/>
    <cellStyle name="Hyperlänk" xfId="103" builtinId="8" hidden="1"/>
    <cellStyle name="Hyperlänk" xfId="105" builtinId="8" hidden="1"/>
    <cellStyle name="Hyperlänk" xfId="107" builtinId="8" hidden="1"/>
    <cellStyle name="Hyperlänk" xfId="109" builtinId="8" hidden="1"/>
    <cellStyle name="Hyperlänk" xfId="111" builtinId="8" hidden="1"/>
    <cellStyle name="Hyperlänk" xfId="113" builtinId="8" hidden="1"/>
    <cellStyle name="Hyperlänk" xfId="115" builtinId="8" hidden="1"/>
    <cellStyle name="Hyperlänk" xfId="117" builtinId="8" hidden="1"/>
    <cellStyle name="Hyperlänk" xfId="119" builtinId="8" hidden="1"/>
    <cellStyle name="Hyperlänk" xfId="121" builtinId="8" hidden="1"/>
    <cellStyle name="Hyperlänk" xfId="123" builtinId="8" hidden="1"/>
    <cellStyle name="Hyperlänk" xfId="125" builtinId="8" hidden="1"/>
    <cellStyle name="Hyperlänk" xfId="127" builtinId="8" hidden="1"/>
    <cellStyle name="Hyperlänk" xfId="129" builtinId="8" hidden="1"/>
    <cellStyle name="Hyperlänk" xfId="131" builtinId="8" hidden="1"/>
    <cellStyle name="Hyperlänk" xfId="133" builtinId="8" hidden="1"/>
    <cellStyle name="Hyperlänk" xfId="135" builtinId="8" hidden="1"/>
    <cellStyle name="Hyperlänk" xfId="137" builtinId="8" hidden="1"/>
    <cellStyle name="Hyperlänk" xfId="139" builtinId="8" hidden="1"/>
    <cellStyle name="Hyperlänk" xfId="141" builtinId="8" hidden="1"/>
    <cellStyle name="Hyperlänk" xfId="143" builtinId="8" hidden="1"/>
    <cellStyle name="Hyperlänk" xfId="145" builtinId="8" hidden="1"/>
    <cellStyle name="Hyperlänk" xfId="147" builtinId="8" hidden="1"/>
    <cellStyle name="Hyperlänk" xfId="149" builtinId="8" hidden="1"/>
    <cellStyle name="Hyperlänk" xfId="151" builtinId="8" hidden="1"/>
    <cellStyle name="Normal" xfId="0" builtinId="0"/>
  </cellStyles>
  <dxfs count="52">
    <dxf>
      <font>
        <color auto="1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7" tint="0.79998168889431442"/>
        </patternFill>
      </fill>
    </dxf>
    <dxf>
      <font>
        <color auto="1"/>
      </font>
      <fill>
        <patternFill patternType="solid">
          <fgColor indexed="64"/>
          <bgColor theme="7" tint="0.59999389629810485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5" tint="0.59999389629810485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font>
        <color auto="1"/>
      </font>
      <fill>
        <patternFill patternType="solid">
          <fgColor indexed="64"/>
          <bgColor theme="9" tint="0.79998168889431442"/>
        </patternFill>
      </fill>
    </dxf>
    <dxf>
      <font>
        <color auto="1"/>
      </font>
      <fill>
        <patternFill patternType="solid">
          <fgColor indexed="64"/>
          <bgColor theme="9" tint="0.59999389629810485"/>
        </patternFill>
      </fill>
    </dxf>
    <dxf>
      <font>
        <color auto="1"/>
      </font>
      <fill>
        <patternFill patternType="solid">
          <fgColor indexed="64"/>
          <bgColor theme="8" tint="0.79998168889431442"/>
        </patternFill>
      </fill>
    </dxf>
    <dxf>
      <font>
        <color auto="1"/>
      </font>
      <fill>
        <patternFill patternType="solid">
          <fgColor indexed="64"/>
          <bgColor theme="8" tint="0.59999389629810485"/>
        </patternFill>
      </fill>
    </dxf>
    <dxf>
      <font>
        <color auto="1"/>
      </font>
      <fill>
        <patternFill patternType="solid">
          <fgColor indexed="64"/>
          <bgColor theme="7" tint="0.79998168889431442"/>
        </patternFill>
      </fill>
    </dxf>
    <dxf>
      <font>
        <color auto="1"/>
      </font>
      <fill>
        <patternFill patternType="solid">
          <fgColor indexed="64"/>
          <bgColor theme="7" tint="0.59999389629810485"/>
        </patternFill>
      </fill>
    </dxf>
    <dxf>
      <font>
        <color auto="1"/>
      </font>
      <fill>
        <patternFill patternType="solid">
          <fgColor indexed="64"/>
          <bgColor theme="5" tint="0.79998168889431442"/>
        </patternFill>
      </fill>
    </dxf>
    <dxf>
      <font>
        <color auto="1"/>
      </font>
      <fill>
        <patternFill patternType="solid">
          <fgColor indexed="64"/>
          <bgColor theme="5" tint="0.59999389629810485"/>
        </patternFill>
      </fill>
    </dxf>
    <dxf>
      <font>
        <color auto="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3" tint="0.59999389629810485"/>
        </patternFill>
      </fill>
    </dxf>
    <dxf>
      <border diagonalUp="0" diagonalDown="0" outline="0">
        <left/>
        <right/>
        <top/>
        <bottom/>
      </border>
    </dxf>
    <dxf>
      <numFmt numFmtId="14" formatCode="0.00%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2" formatCode="0.00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numFmt numFmtId="2" formatCode="0.00"/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 style="thin">
          <color auto="1"/>
        </right>
        <top/>
        <bottom/>
      </border>
    </dxf>
    <dxf>
      <border diagonalUp="0" diagonalDown="0">
        <left/>
        <right style="thin">
          <color auto="1"/>
        </right>
        <top/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1"/>
        <name val="Roboto Light"/>
        <scheme val="none"/>
      </font>
      <fill>
        <patternFill patternType="solid">
          <fgColor indexed="64"/>
          <bgColor theme="0" tint="-4.9989318521683403E-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3200" b="0" i="0">
              <a:latin typeface="Novecento Light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216726506816445"/>
          <c:y val="0.210159696990141"/>
          <c:w val="0.565706439629584"/>
          <c:h val="0.721279696219123"/>
        </c:manualLayout>
      </c:layout>
      <c:radarChart>
        <c:radarStyle val="filled"/>
        <c:varyColors val="0"/>
        <c:ser>
          <c:idx val="0"/>
          <c:order val="0"/>
          <c:tx>
            <c:v>Group 1</c:v>
          </c:tx>
          <c:cat>
            <c:strRef>
              <c:f>Tabell1[[#Headers],[Visualization]:[HCI Evaluation]]</c:f>
              <c:strCache>
                <c:ptCount val="5"/>
                <c:pt idx="0">
                  <c:v>Visualization</c:v>
                </c:pt>
                <c:pt idx="1">
                  <c:v>Math and statistics</c:v>
                </c:pt>
                <c:pt idx="2">
                  <c:v>Artistic skills</c:v>
                </c:pt>
                <c:pt idx="3">
                  <c:v>Programming</c:v>
                </c:pt>
                <c:pt idx="4">
                  <c:v>HCI Evaluation</c:v>
                </c:pt>
              </c:strCache>
            </c:strRef>
          </c:cat>
          <c:val>
            <c:numRef>
              <c:f>RAWData!$L$57:$P$57</c:f>
              <c:numCache>
                <c:formatCode>0.00</c:formatCode>
                <c:ptCount val="5"/>
                <c:pt idx="0">
                  <c:v>3.5</c:v>
                </c:pt>
                <c:pt idx="1">
                  <c:v>4.75</c:v>
                </c:pt>
                <c:pt idx="2">
                  <c:v>4.5</c:v>
                </c:pt>
                <c:pt idx="3">
                  <c:v>4.611111111111112</c:v>
                </c:pt>
                <c:pt idx="4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86168"/>
        <c:axId val="-2143180296"/>
      </c:radarChart>
      <c:catAx>
        <c:axId val="-21431861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>
                <a:latin typeface="Novecento Light"/>
              </a:defRPr>
            </a:pPr>
            <a:endParaRPr lang="sv-SE"/>
          </a:p>
        </c:txPr>
        <c:crossAx val="-2143180296"/>
        <c:crosses val="autoZero"/>
        <c:auto val="1"/>
        <c:lblAlgn val="ctr"/>
        <c:lblOffset val="100"/>
        <c:noMultiLvlLbl val="0"/>
      </c:catAx>
      <c:valAx>
        <c:axId val="-2143180296"/>
        <c:scaling>
          <c:orientation val="minMax"/>
          <c:max val="7.0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txPr>
          <a:bodyPr/>
          <a:lstStyle/>
          <a:p>
            <a:pPr>
              <a:defRPr baseline="0">
                <a:latin typeface="Novecento Light"/>
              </a:defRPr>
            </a:pPr>
            <a:endParaRPr lang="sv-SE"/>
          </a:p>
        </c:txPr>
        <c:crossAx val="-2143186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>
              <a:latin typeface="Novecento Light"/>
            </a:defRPr>
          </a:pPr>
          <a:endParaRPr lang="sv-S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Group 2</c:v>
          </c:tx>
          <c:cat>
            <c:strRef>
              <c:f>Graphs!$L$1:$P$1</c:f>
              <c:strCache>
                <c:ptCount val="5"/>
                <c:pt idx="0">
                  <c:v>Visualization</c:v>
                </c:pt>
                <c:pt idx="1">
                  <c:v>Math and statistics</c:v>
                </c:pt>
                <c:pt idx="2">
                  <c:v>Artistic skills</c:v>
                </c:pt>
                <c:pt idx="3">
                  <c:v>Programming</c:v>
                </c:pt>
                <c:pt idx="4">
                  <c:v>HCI Evaluation</c:v>
                </c:pt>
              </c:strCache>
            </c:strRef>
          </c:cat>
          <c:val>
            <c:numRef>
              <c:f>Graphs!$N$59:$R$59</c:f>
              <c:numCache>
                <c:formatCode>0.00</c:formatCode>
                <c:ptCount val="5"/>
                <c:pt idx="0">
                  <c:v>4.166666666666667</c:v>
                </c:pt>
                <c:pt idx="1">
                  <c:v>5.166666666666667</c:v>
                </c:pt>
                <c:pt idx="2">
                  <c:v>5.0</c:v>
                </c:pt>
                <c:pt idx="3">
                  <c:v>4.555555555555555</c:v>
                </c:pt>
                <c:pt idx="4">
                  <c:v>4.833333333333332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>
              <a:latin typeface="Novecento Light"/>
            </a:defRPr>
          </a:pPr>
          <a:endParaRPr lang="sv-S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>
              <a:latin typeface="Novecento Light"/>
            </a:defRPr>
          </a:pPr>
          <a:endParaRPr lang="sv-S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Group 3</c:v>
          </c:tx>
          <c:cat>
            <c:strRef>
              <c:f>Graphs!$L$1:$P$1</c:f>
              <c:strCache>
                <c:ptCount val="5"/>
                <c:pt idx="0">
                  <c:v>Visualization</c:v>
                </c:pt>
                <c:pt idx="1">
                  <c:v>Math and statistics</c:v>
                </c:pt>
                <c:pt idx="2">
                  <c:v>Artistic skills</c:v>
                </c:pt>
                <c:pt idx="3">
                  <c:v>Programming</c:v>
                </c:pt>
                <c:pt idx="4">
                  <c:v>HCI Evaluation</c:v>
                </c:pt>
              </c:strCache>
            </c:strRef>
          </c:cat>
          <c:val>
            <c:numRef>
              <c:f>Graphs!$N$60:$R$60</c:f>
              <c:numCache>
                <c:formatCode>0.00</c:formatCode>
                <c:ptCount val="5"/>
                <c:pt idx="0">
                  <c:v>4.166666666666667</c:v>
                </c:pt>
                <c:pt idx="1">
                  <c:v>4.833333333333332</c:v>
                </c:pt>
                <c:pt idx="2">
                  <c:v>4.166666666666667</c:v>
                </c:pt>
                <c:pt idx="3">
                  <c:v>5.055555555555555</c:v>
                </c:pt>
                <c:pt idx="4">
                  <c:v>5.333333333333332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>
              <a:latin typeface="Novecento Light"/>
            </a:defRPr>
          </a:pPr>
          <a:endParaRPr lang="sv-S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>
              <a:latin typeface="Novecento Light"/>
            </a:defRPr>
          </a:pPr>
          <a:endParaRPr lang="sv-S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Group 4</c:v>
          </c:tx>
          <c:cat>
            <c:strRef>
              <c:f>Graphs!$L$1:$P$1</c:f>
              <c:strCache>
                <c:ptCount val="5"/>
                <c:pt idx="0">
                  <c:v>Visualization</c:v>
                </c:pt>
                <c:pt idx="1">
                  <c:v>Math and statistics</c:v>
                </c:pt>
                <c:pt idx="2">
                  <c:v>Artistic skills</c:v>
                </c:pt>
                <c:pt idx="3">
                  <c:v>Programming</c:v>
                </c:pt>
                <c:pt idx="4">
                  <c:v>HCI Evaluation</c:v>
                </c:pt>
              </c:strCache>
            </c:strRef>
          </c:cat>
          <c:val>
            <c:numRef>
              <c:f>Graphs!$N$61:$R$61</c:f>
              <c:numCache>
                <c:formatCode>0.00</c:formatCode>
                <c:ptCount val="5"/>
                <c:pt idx="0">
                  <c:v>4.0</c:v>
                </c:pt>
                <c:pt idx="1">
                  <c:v>4.8</c:v>
                </c:pt>
                <c:pt idx="2">
                  <c:v>4.333333333333332</c:v>
                </c:pt>
                <c:pt idx="3">
                  <c:v>4.6</c:v>
                </c:pt>
                <c:pt idx="4">
                  <c:v>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>
              <a:latin typeface="Novecento Light"/>
            </a:defRPr>
          </a:pPr>
          <a:endParaRPr lang="sv-S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>
              <a:latin typeface="Novecento Light"/>
            </a:defRPr>
          </a:pPr>
          <a:endParaRPr lang="sv-S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Group 5</c:v>
          </c:tx>
          <c:cat>
            <c:strRef>
              <c:f>Graphs!$L$1:$P$1</c:f>
              <c:strCache>
                <c:ptCount val="5"/>
                <c:pt idx="0">
                  <c:v>Visualization</c:v>
                </c:pt>
                <c:pt idx="1">
                  <c:v>Math and statistics</c:v>
                </c:pt>
                <c:pt idx="2">
                  <c:v>Artistic skills</c:v>
                </c:pt>
                <c:pt idx="3">
                  <c:v>Programming</c:v>
                </c:pt>
                <c:pt idx="4">
                  <c:v>HCI Evaluation</c:v>
                </c:pt>
              </c:strCache>
            </c:strRef>
          </c:cat>
          <c:val>
            <c:numRef>
              <c:f>Graphs!$N$62:$R$62</c:f>
              <c:numCache>
                <c:formatCode>0.00</c:formatCode>
                <c:ptCount val="5"/>
                <c:pt idx="0">
                  <c:v>4.0</c:v>
                </c:pt>
                <c:pt idx="1">
                  <c:v>4.75</c:v>
                </c:pt>
                <c:pt idx="2">
                  <c:v>5.333333333333332</c:v>
                </c:pt>
                <c:pt idx="3">
                  <c:v>5.444444444444445</c:v>
                </c:pt>
                <c:pt idx="4">
                  <c:v>5.333333333333332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>
              <a:latin typeface="Novecento Light"/>
            </a:defRPr>
          </a:pPr>
          <a:endParaRPr lang="sv-S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>
              <a:latin typeface="Novecento Light"/>
            </a:defRPr>
          </a:pPr>
          <a:endParaRPr lang="sv-S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Group 6</c:v>
          </c:tx>
          <c:cat>
            <c:strRef>
              <c:f>Graphs!$L$1:$P$1</c:f>
              <c:strCache>
                <c:ptCount val="5"/>
                <c:pt idx="0">
                  <c:v>Visualization</c:v>
                </c:pt>
                <c:pt idx="1">
                  <c:v>Math and statistics</c:v>
                </c:pt>
                <c:pt idx="2">
                  <c:v>Artistic skills</c:v>
                </c:pt>
                <c:pt idx="3">
                  <c:v>Programming</c:v>
                </c:pt>
                <c:pt idx="4">
                  <c:v>HCI Evaluation</c:v>
                </c:pt>
              </c:strCache>
            </c:strRef>
          </c:cat>
          <c:val>
            <c:numRef>
              <c:f>Graphs!$N$63:$R$63</c:f>
              <c:numCache>
                <c:formatCode>0.00</c:formatCode>
                <c:ptCount val="5"/>
                <c:pt idx="0">
                  <c:v>4.666666666666667</c:v>
                </c:pt>
                <c:pt idx="1">
                  <c:v>4.5</c:v>
                </c:pt>
                <c:pt idx="2">
                  <c:v>5.833333333333332</c:v>
                </c:pt>
                <c:pt idx="3">
                  <c:v>5.5</c:v>
                </c:pt>
                <c:pt idx="4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>
              <a:latin typeface="Novecento Light"/>
            </a:defRPr>
          </a:pPr>
          <a:endParaRPr lang="sv-S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>
              <a:latin typeface="Novecento Light"/>
            </a:defRPr>
          </a:pPr>
          <a:endParaRPr lang="sv-S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Group 7</c:v>
          </c:tx>
          <c:cat>
            <c:strRef>
              <c:f>Graphs!$L$1:$P$1</c:f>
              <c:strCache>
                <c:ptCount val="5"/>
                <c:pt idx="0">
                  <c:v>Visualization</c:v>
                </c:pt>
                <c:pt idx="1">
                  <c:v>Math and statistics</c:v>
                </c:pt>
                <c:pt idx="2">
                  <c:v>Artistic skills</c:v>
                </c:pt>
                <c:pt idx="3">
                  <c:v>Programming</c:v>
                </c:pt>
                <c:pt idx="4">
                  <c:v>HCI Evaluation</c:v>
                </c:pt>
              </c:strCache>
            </c:strRef>
          </c:cat>
          <c:val>
            <c:numRef>
              <c:f>Graphs!$N$64:$R$64</c:f>
              <c:numCache>
                <c:formatCode>0.00</c:formatCode>
                <c:ptCount val="5"/>
                <c:pt idx="0">
                  <c:v>4.333333333333332</c:v>
                </c:pt>
                <c:pt idx="1">
                  <c:v>5.166666666666667</c:v>
                </c:pt>
                <c:pt idx="2">
                  <c:v>5.166666666666667</c:v>
                </c:pt>
                <c:pt idx="3">
                  <c:v>4.777777777777778</c:v>
                </c:pt>
                <c:pt idx="4">
                  <c:v>6.166666666666667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>
              <a:latin typeface="Novecento Light"/>
            </a:defRPr>
          </a:pPr>
          <a:endParaRPr lang="sv-S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>
              <a:latin typeface="Novecento Light"/>
            </a:defRPr>
          </a:pPr>
          <a:endParaRPr lang="sv-S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Group 8</c:v>
          </c:tx>
          <c:cat>
            <c:strRef>
              <c:f>Graphs!$L$1:$P$1</c:f>
              <c:strCache>
                <c:ptCount val="5"/>
                <c:pt idx="0">
                  <c:v>Visualization</c:v>
                </c:pt>
                <c:pt idx="1">
                  <c:v>Math and statistics</c:v>
                </c:pt>
                <c:pt idx="2">
                  <c:v>Artistic skills</c:v>
                </c:pt>
                <c:pt idx="3">
                  <c:v>Programming</c:v>
                </c:pt>
                <c:pt idx="4">
                  <c:v>HCI Evaluation</c:v>
                </c:pt>
              </c:strCache>
            </c:strRef>
          </c:cat>
          <c:val>
            <c:numRef>
              <c:f>Graphs!$N$65:$R$65</c:f>
              <c:numCache>
                <c:formatCode>0.00</c:formatCode>
                <c:ptCount val="5"/>
                <c:pt idx="0">
                  <c:v>3.6</c:v>
                </c:pt>
                <c:pt idx="1">
                  <c:v>4.7</c:v>
                </c:pt>
                <c:pt idx="2">
                  <c:v>4.0</c:v>
                </c:pt>
                <c:pt idx="3">
                  <c:v>5.133333333333333</c:v>
                </c:pt>
                <c:pt idx="4">
                  <c:v>4.833333333333332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>
              <a:latin typeface="Novecento Light"/>
            </a:defRPr>
          </a:pPr>
          <a:endParaRPr lang="sv-S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3200">
              <a:latin typeface="Novecento Light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235299737532808"/>
          <c:y val="0.281034509575192"/>
          <c:w val="0.54031968503937"/>
          <c:h val="0.6003552055993"/>
        </c:manualLayout>
      </c:layout>
      <c:radarChart>
        <c:radarStyle val="filled"/>
        <c:varyColors val="0"/>
        <c:ser>
          <c:idx val="0"/>
          <c:order val="0"/>
          <c:tx>
            <c:v>Group 2</c:v>
          </c:tx>
          <c:cat>
            <c:strRef>
              <c:f>Tabell1[[#Headers],[Visualization]:[HCI Evaluation]]</c:f>
              <c:strCache>
                <c:ptCount val="5"/>
                <c:pt idx="0">
                  <c:v>Visualization</c:v>
                </c:pt>
                <c:pt idx="1">
                  <c:v>Math and statistics</c:v>
                </c:pt>
                <c:pt idx="2">
                  <c:v>Artistic skills</c:v>
                </c:pt>
                <c:pt idx="3">
                  <c:v>Programming</c:v>
                </c:pt>
                <c:pt idx="4">
                  <c:v>HCI Evaluation</c:v>
                </c:pt>
              </c:strCache>
            </c:strRef>
          </c:cat>
          <c:val>
            <c:numRef>
              <c:f>RAWData!$L$58:$P$58</c:f>
              <c:numCache>
                <c:formatCode>0.00</c:formatCode>
                <c:ptCount val="5"/>
                <c:pt idx="0">
                  <c:v>4.166666666666667</c:v>
                </c:pt>
                <c:pt idx="1">
                  <c:v>5.166666666666667</c:v>
                </c:pt>
                <c:pt idx="2">
                  <c:v>5.0</c:v>
                </c:pt>
                <c:pt idx="3">
                  <c:v>4.555555555555555</c:v>
                </c:pt>
                <c:pt idx="4">
                  <c:v>4.833333333333332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325656"/>
        <c:axId val="-2131020632"/>
      </c:radarChart>
      <c:catAx>
        <c:axId val="-206232565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>
                <a:latin typeface="Novecento Light"/>
              </a:defRPr>
            </a:pPr>
            <a:endParaRPr lang="sv-SE"/>
          </a:p>
        </c:txPr>
        <c:crossAx val="-2131020632"/>
        <c:crosses val="autoZero"/>
        <c:auto val="1"/>
        <c:lblAlgn val="ctr"/>
        <c:lblOffset val="100"/>
        <c:noMultiLvlLbl val="0"/>
      </c:catAx>
      <c:valAx>
        <c:axId val="-2131020632"/>
        <c:scaling>
          <c:orientation val="minMax"/>
          <c:max val="7.0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txPr>
          <a:bodyPr/>
          <a:lstStyle/>
          <a:p>
            <a:pPr>
              <a:defRPr>
                <a:latin typeface="Novecento Light"/>
              </a:defRPr>
            </a:pPr>
            <a:endParaRPr lang="sv-SE"/>
          </a:p>
        </c:txPr>
        <c:crossAx val="-2062325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3200">
              <a:latin typeface="Novecento Light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243308242130111"/>
          <c:y val="0.271733929937725"/>
          <c:w val="0.53434787632678"/>
          <c:h val="0.627020755246922"/>
        </c:manualLayout>
      </c:layout>
      <c:radarChart>
        <c:radarStyle val="filled"/>
        <c:varyColors val="0"/>
        <c:ser>
          <c:idx val="0"/>
          <c:order val="0"/>
          <c:tx>
            <c:v>Group 3</c:v>
          </c:tx>
          <c:cat>
            <c:strRef>
              <c:f>Tabell1[[#Headers],[Visualization]:[HCI Evaluation]]</c:f>
              <c:strCache>
                <c:ptCount val="5"/>
                <c:pt idx="0">
                  <c:v>Visualization</c:v>
                </c:pt>
                <c:pt idx="1">
                  <c:v>Math and statistics</c:v>
                </c:pt>
                <c:pt idx="2">
                  <c:v>Artistic skills</c:v>
                </c:pt>
                <c:pt idx="3">
                  <c:v>Programming</c:v>
                </c:pt>
                <c:pt idx="4">
                  <c:v>HCI Evaluation</c:v>
                </c:pt>
              </c:strCache>
            </c:strRef>
          </c:cat>
          <c:val>
            <c:numRef>
              <c:f>RAWData!$L$59:$P$59</c:f>
              <c:numCache>
                <c:formatCode>0.00</c:formatCode>
                <c:ptCount val="5"/>
                <c:pt idx="0">
                  <c:v>4.166666666666667</c:v>
                </c:pt>
                <c:pt idx="1">
                  <c:v>4.833333333333332</c:v>
                </c:pt>
                <c:pt idx="2">
                  <c:v>4.166666666666667</c:v>
                </c:pt>
                <c:pt idx="3">
                  <c:v>5.055555555555555</c:v>
                </c:pt>
                <c:pt idx="4">
                  <c:v>5.333333333333332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937416"/>
        <c:axId val="2104710344"/>
      </c:radarChart>
      <c:catAx>
        <c:axId val="-206293741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>
                <a:latin typeface="Novecento Light"/>
              </a:defRPr>
            </a:pPr>
            <a:endParaRPr lang="sv-SE"/>
          </a:p>
        </c:txPr>
        <c:crossAx val="2104710344"/>
        <c:crosses val="autoZero"/>
        <c:auto val="1"/>
        <c:lblAlgn val="ctr"/>
        <c:lblOffset val="100"/>
        <c:noMultiLvlLbl val="0"/>
      </c:catAx>
      <c:valAx>
        <c:axId val="2104710344"/>
        <c:scaling>
          <c:orientation val="minMax"/>
          <c:max val="7.0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txPr>
          <a:bodyPr/>
          <a:lstStyle/>
          <a:p>
            <a:pPr>
              <a:defRPr>
                <a:latin typeface="Novecento Light"/>
              </a:defRPr>
            </a:pPr>
            <a:endParaRPr lang="sv-SE"/>
          </a:p>
        </c:txPr>
        <c:crossAx val="-206293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3200" b="0" i="0">
              <a:latin typeface="Novecento Light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262238367931281"/>
          <c:y val="0.239457251431888"/>
          <c:w val="0.514159627773801"/>
          <c:h val="0.629291338582677"/>
        </c:manualLayout>
      </c:layout>
      <c:radarChart>
        <c:radarStyle val="filled"/>
        <c:varyColors val="0"/>
        <c:ser>
          <c:idx val="0"/>
          <c:order val="0"/>
          <c:tx>
            <c:v>Group 4</c:v>
          </c:tx>
          <c:cat>
            <c:strRef>
              <c:f>Tabell1[[#Headers],[Visualization]:[HCI Evaluation]]</c:f>
              <c:strCache>
                <c:ptCount val="5"/>
                <c:pt idx="0">
                  <c:v>Visualization</c:v>
                </c:pt>
                <c:pt idx="1">
                  <c:v>Math and statistics</c:v>
                </c:pt>
                <c:pt idx="2">
                  <c:v>Artistic skills</c:v>
                </c:pt>
                <c:pt idx="3">
                  <c:v>Programming</c:v>
                </c:pt>
                <c:pt idx="4">
                  <c:v>HCI Evaluation</c:v>
                </c:pt>
              </c:strCache>
            </c:strRef>
          </c:cat>
          <c:val>
            <c:numRef>
              <c:f>RAWData!$L$60:$P$60</c:f>
              <c:numCache>
                <c:formatCode>0.00</c:formatCode>
                <c:ptCount val="5"/>
                <c:pt idx="0">
                  <c:v>4.0</c:v>
                </c:pt>
                <c:pt idx="1">
                  <c:v>4.8</c:v>
                </c:pt>
                <c:pt idx="2">
                  <c:v>4.333333333333332</c:v>
                </c:pt>
                <c:pt idx="3">
                  <c:v>4.6</c:v>
                </c:pt>
                <c:pt idx="4">
                  <c:v>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806632"/>
        <c:axId val="2110762456"/>
      </c:radarChart>
      <c:catAx>
        <c:axId val="-2134806632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>
                <a:latin typeface="Novecento Light"/>
              </a:defRPr>
            </a:pPr>
            <a:endParaRPr lang="sv-SE"/>
          </a:p>
        </c:txPr>
        <c:crossAx val="2110762456"/>
        <c:crosses val="autoZero"/>
        <c:auto val="1"/>
        <c:lblAlgn val="ctr"/>
        <c:lblOffset val="100"/>
        <c:noMultiLvlLbl val="0"/>
      </c:catAx>
      <c:valAx>
        <c:axId val="2110762456"/>
        <c:scaling>
          <c:orientation val="minMax"/>
          <c:max val="7.0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txPr>
          <a:bodyPr/>
          <a:lstStyle/>
          <a:p>
            <a:pPr>
              <a:defRPr>
                <a:latin typeface="Novecento Light"/>
              </a:defRPr>
            </a:pPr>
            <a:endParaRPr lang="sv-SE"/>
          </a:p>
        </c:txPr>
        <c:crossAx val="-2134806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3200" b="0" i="0">
              <a:latin typeface="Novecento Light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243483114610674"/>
          <c:y val="0.239630319807835"/>
          <c:w val="0.512733858267717"/>
          <c:h val="0.631272876116204"/>
        </c:manualLayout>
      </c:layout>
      <c:radarChart>
        <c:radarStyle val="filled"/>
        <c:varyColors val="0"/>
        <c:ser>
          <c:idx val="0"/>
          <c:order val="0"/>
          <c:tx>
            <c:v>Group 5</c:v>
          </c:tx>
          <c:cat>
            <c:strRef>
              <c:f>Tabell1[[#Headers],[Visualization]:[HCI Evaluation]]</c:f>
              <c:strCache>
                <c:ptCount val="5"/>
                <c:pt idx="0">
                  <c:v>Visualization</c:v>
                </c:pt>
                <c:pt idx="1">
                  <c:v>Math and statistics</c:v>
                </c:pt>
                <c:pt idx="2">
                  <c:v>Artistic skills</c:v>
                </c:pt>
                <c:pt idx="3">
                  <c:v>Programming</c:v>
                </c:pt>
                <c:pt idx="4">
                  <c:v>HCI Evaluation</c:v>
                </c:pt>
              </c:strCache>
            </c:strRef>
          </c:cat>
          <c:val>
            <c:numRef>
              <c:f>RAWData!$L$61:$P$61</c:f>
              <c:numCache>
                <c:formatCode>0.00</c:formatCode>
                <c:ptCount val="5"/>
                <c:pt idx="0">
                  <c:v>4.0</c:v>
                </c:pt>
                <c:pt idx="1">
                  <c:v>4.75</c:v>
                </c:pt>
                <c:pt idx="2">
                  <c:v>5.333333333333332</c:v>
                </c:pt>
                <c:pt idx="3">
                  <c:v>5.444444444444445</c:v>
                </c:pt>
                <c:pt idx="4">
                  <c:v>5.333333333333332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3963288"/>
        <c:axId val="-2064263064"/>
      </c:radarChart>
      <c:catAx>
        <c:axId val="-206396328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>
                <a:latin typeface="Novecento Light"/>
              </a:defRPr>
            </a:pPr>
            <a:endParaRPr lang="sv-SE"/>
          </a:p>
        </c:txPr>
        <c:crossAx val="-2064263064"/>
        <c:crosses val="autoZero"/>
        <c:auto val="1"/>
        <c:lblAlgn val="ctr"/>
        <c:lblOffset val="100"/>
        <c:noMultiLvlLbl val="0"/>
      </c:catAx>
      <c:valAx>
        <c:axId val="-2064263064"/>
        <c:scaling>
          <c:orientation val="minMax"/>
          <c:max val="7.0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txPr>
          <a:bodyPr/>
          <a:lstStyle/>
          <a:p>
            <a:pPr>
              <a:defRPr>
                <a:latin typeface="Novecento Light"/>
              </a:defRPr>
            </a:pPr>
            <a:endParaRPr lang="sv-SE"/>
          </a:p>
        </c:txPr>
        <c:crossAx val="-2063963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  <c:txPr>
        <a:bodyPr/>
        <a:lstStyle/>
        <a:p>
          <a:pPr>
            <a:defRPr sz="3200">
              <a:latin typeface="Novecento Light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246635170603675"/>
          <c:y val="0.232647950040728"/>
          <c:w val="0.515062992125984"/>
          <c:h val="0.682014444746131"/>
        </c:manualLayout>
      </c:layout>
      <c:radarChart>
        <c:radarStyle val="filled"/>
        <c:varyColors val="0"/>
        <c:ser>
          <c:idx val="0"/>
          <c:order val="0"/>
          <c:tx>
            <c:v>Group 6</c:v>
          </c:tx>
          <c:cat>
            <c:strRef>
              <c:f>Tabell1[[#Headers],[Visualization]:[HCI Evaluation]]</c:f>
              <c:strCache>
                <c:ptCount val="5"/>
                <c:pt idx="0">
                  <c:v>Visualization</c:v>
                </c:pt>
                <c:pt idx="1">
                  <c:v>Math and statistics</c:v>
                </c:pt>
                <c:pt idx="2">
                  <c:v>Artistic skills</c:v>
                </c:pt>
                <c:pt idx="3">
                  <c:v>Programming</c:v>
                </c:pt>
                <c:pt idx="4">
                  <c:v>HCI Evaluation</c:v>
                </c:pt>
              </c:strCache>
            </c:strRef>
          </c:cat>
          <c:val>
            <c:numRef>
              <c:f>RAWData!$L$62:$P$62</c:f>
              <c:numCache>
                <c:formatCode>0.00</c:formatCode>
                <c:ptCount val="5"/>
                <c:pt idx="0">
                  <c:v>4.666666666666667</c:v>
                </c:pt>
                <c:pt idx="1">
                  <c:v>4.5</c:v>
                </c:pt>
                <c:pt idx="2">
                  <c:v>5.833333333333332</c:v>
                </c:pt>
                <c:pt idx="3">
                  <c:v>5.5</c:v>
                </c:pt>
                <c:pt idx="4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064984"/>
        <c:axId val="-2064359864"/>
      </c:radarChart>
      <c:catAx>
        <c:axId val="-21310649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>
                <a:latin typeface="Novecento Light"/>
              </a:defRPr>
            </a:pPr>
            <a:endParaRPr lang="sv-SE"/>
          </a:p>
        </c:txPr>
        <c:crossAx val="-2064359864"/>
        <c:crosses val="autoZero"/>
        <c:auto val="1"/>
        <c:lblAlgn val="ctr"/>
        <c:lblOffset val="100"/>
        <c:noMultiLvlLbl val="0"/>
      </c:catAx>
      <c:valAx>
        <c:axId val="-2064359864"/>
        <c:scaling>
          <c:orientation val="minMax"/>
          <c:max val="7.0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txPr>
          <a:bodyPr/>
          <a:lstStyle/>
          <a:p>
            <a:pPr>
              <a:defRPr>
                <a:latin typeface="Novecento Light"/>
              </a:defRPr>
            </a:pPr>
            <a:endParaRPr lang="sv-SE"/>
          </a:p>
        </c:txPr>
        <c:crossAx val="-2131064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311399964209019"/>
          <c:y val="0.0289855072463768"/>
        </c:manualLayout>
      </c:layout>
      <c:overlay val="0"/>
      <c:txPr>
        <a:bodyPr/>
        <a:lstStyle/>
        <a:p>
          <a:pPr>
            <a:defRPr sz="3200">
              <a:latin typeface="Novecento Light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243181818181818"/>
          <c:y val="0.300002697291297"/>
          <c:w val="0.461813707945598"/>
          <c:h val="0.535436183125331"/>
        </c:manualLayout>
      </c:layout>
      <c:radarChart>
        <c:radarStyle val="filled"/>
        <c:varyColors val="0"/>
        <c:ser>
          <c:idx val="0"/>
          <c:order val="0"/>
          <c:tx>
            <c:v>Group 7</c:v>
          </c:tx>
          <c:cat>
            <c:strRef>
              <c:f>Tabell1[[#Headers],[Visualization]:[HCI Evaluation]]</c:f>
              <c:strCache>
                <c:ptCount val="5"/>
                <c:pt idx="0">
                  <c:v>Visualization</c:v>
                </c:pt>
                <c:pt idx="1">
                  <c:v>Math and statistics</c:v>
                </c:pt>
                <c:pt idx="2">
                  <c:v>Artistic skills</c:v>
                </c:pt>
                <c:pt idx="3">
                  <c:v>Programming</c:v>
                </c:pt>
                <c:pt idx="4">
                  <c:v>HCI Evaluation</c:v>
                </c:pt>
              </c:strCache>
            </c:strRef>
          </c:cat>
          <c:val>
            <c:numRef>
              <c:f>RAWData!$L$63:$P$63</c:f>
              <c:numCache>
                <c:formatCode>0.00</c:formatCode>
                <c:ptCount val="5"/>
                <c:pt idx="0">
                  <c:v>4.333333333333332</c:v>
                </c:pt>
                <c:pt idx="1">
                  <c:v>5.166666666666667</c:v>
                </c:pt>
                <c:pt idx="2">
                  <c:v>5.166666666666667</c:v>
                </c:pt>
                <c:pt idx="3">
                  <c:v>4.777777777777778</c:v>
                </c:pt>
                <c:pt idx="4">
                  <c:v>6.166666666666667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859384"/>
        <c:axId val="-2061129240"/>
      </c:radarChart>
      <c:catAx>
        <c:axId val="-206285938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>
                <a:latin typeface="Novecento Light"/>
              </a:defRPr>
            </a:pPr>
            <a:endParaRPr lang="sv-SE"/>
          </a:p>
        </c:txPr>
        <c:crossAx val="-2061129240"/>
        <c:crosses val="autoZero"/>
        <c:auto val="1"/>
        <c:lblAlgn val="ctr"/>
        <c:lblOffset val="100"/>
        <c:noMultiLvlLbl val="0"/>
      </c:catAx>
      <c:valAx>
        <c:axId val="-2061129240"/>
        <c:scaling>
          <c:orientation val="minMax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txPr>
          <a:bodyPr/>
          <a:lstStyle/>
          <a:p>
            <a:pPr>
              <a:defRPr>
                <a:latin typeface="Novecento Light"/>
              </a:defRPr>
            </a:pPr>
            <a:endParaRPr lang="sv-SE"/>
          </a:p>
        </c:txPr>
        <c:crossAx val="-2062859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3200" b="0" i="0">
                <a:latin typeface="Novecento Light"/>
              </a:defRPr>
            </a:pPr>
            <a:r>
              <a:rPr lang="sv-SE"/>
              <a:t>Group 8</a:t>
            </a:r>
          </a:p>
        </c:rich>
      </c:tx>
      <c:layout/>
      <c:overlay val="0"/>
    </c:title>
    <c:autoTitleDeleted val="0"/>
    <c:plotArea>
      <c:layout/>
      <c:radarChart>
        <c:radarStyle val="filled"/>
        <c:varyColors val="0"/>
        <c:ser>
          <c:idx val="1"/>
          <c:order val="1"/>
          <c:tx>
            <c:v>Group 8</c:v>
          </c:tx>
          <c:spPr>
            <a:ln w="25400">
              <a:noFill/>
            </a:ln>
          </c:spPr>
          <c:cat>
            <c:strRef>
              <c:f>Tabell1[[#Headers],[Visualization]:[HCI Evaluation]]</c:f>
              <c:strCache>
                <c:ptCount val="5"/>
                <c:pt idx="0">
                  <c:v>Visualization</c:v>
                </c:pt>
                <c:pt idx="1">
                  <c:v>Math and statistics</c:v>
                </c:pt>
                <c:pt idx="2">
                  <c:v>Artistic skills</c:v>
                </c:pt>
                <c:pt idx="3">
                  <c:v>Programming</c:v>
                </c:pt>
                <c:pt idx="4">
                  <c:v>HCI Evaluation</c:v>
                </c:pt>
              </c:strCache>
            </c:strRef>
          </c:cat>
          <c:val>
            <c:numRef>
              <c:f>RAWData!$L$64:$P$64</c:f>
              <c:numCache>
                <c:formatCode>0.00</c:formatCode>
                <c:ptCount val="5"/>
                <c:pt idx="0">
                  <c:v>3.6</c:v>
                </c:pt>
                <c:pt idx="1">
                  <c:v>4.7</c:v>
                </c:pt>
                <c:pt idx="2">
                  <c:v>4.0</c:v>
                </c:pt>
                <c:pt idx="3">
                  <c:v>5.133333333333333</c:v>
                </c:pt>
                <c:pt idx="4">
                  <c:v>4.833333333333332</c:v>
                </c:pt>
              </c:numCache>
            </c:numRef>
          </c:val>
        </c:ser>
        <c:ser>
          <c:idx val="0"/>
          <c:order val="0"/>
          <c:tx>
            <c:v>Group 8</c:v>
          </c:tx>
          <c:cat>
            <c:strRef>
              <c:f>RAWData!$L$1:$P$1</c:f>
              <c:strCache>
                <c:ptCount val="5"/>
                <c:pt idx="0">
                  <c:v>Visualization</c:v>
                </c:pt>
                <c:pt idx="1">
                  <c:v>Math and statistics</c:v>
                </c:pt>
                <c:pt idx="2">
                  <c:v>Artistic skills</c:v>
                </c:pt>
                <c:pt idx="3">
                  <c:v>Programming</c:v>
                </c:pt>
                <c:pt idx="4">
                  <c:v>HCI Evaluation</c:v>
                </c:pt>
              </c:strCache>
            </c:strRef>
          </c:cat>
          <c:val>
            <c:numRef>
              <c:f>RAWData!$L$64:$P$64</c:f>
              <c:numCache>
                <c:formatCode>0.00</c:formatCode>
                <c:ptCount val="5"/>
                <c:pt idx="0">
                  <c:v>3.6</c:v>
                </c:pt>
                <c:pt idx="1">
                  <c:v>4.7</c:v>
                </c:pt>
                <c:pt idx="2">
                  <c:v>4.0</c:v>
                </c:pt>
                <c:pt idx="3">
                  <c:v>5.133333333333333</c:v>
                </c:pt>
                <c:pt idx="4">
                  <c:v>4.833333333333332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6590296"/>
        <c:axId val="2113724984"/>
      </c:radarChart>
      <c:catAx>
        <c:axId val="-206659029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txPr>
          <a:bodyPr/>
          <a:lstStyle/>
          <a:p>
            <a:pPr>
              <a:defRPr>
                <a:latin typeface="Novecento Light"/>
              </a:defRPr>
            </a:pPr>
            <a:endParaRPr lang="sv-SE"/>
          </a:p>
        </c:txPr>
        <c:crossAx val="2113724984"/>
        <c:crosses val="autoZero"/>
        <c:auto val="1"/>
        <c:lblAlgn val="ctr"/>
        <c:lblOffset val="100"/>
        <c:noMultiLvlLbl val="0"/>
      </c:catAx>
      <c:valAx>
        <c:axId val="2113724984"/>
        <c:scaling>
          <c:orientation val="minMax"/>
        </c:scaling>
        <c:delete val="0"/>
        <c:axPos val="l"/>
        <c:majorGridlines/>
        <c:numFmt formatCode="0.00" sourceLinked="1"/>
        <c:majorTickMark val="cross"/>
        <c:minorTickMark val="none"/>
        <c:tickLblPos val="nextTo"/>
        <c:txPr>
          <a:bodyPr/>
          <a:lstStyle/>
          <a:p>
            <a:pPr>
              <a:defRPr>
                <a:latin typeface="Novecento Light"/>
              </a:defRPr>
            </a:pPr>
            <a:endParaRPr lang="sv-SE"/>
          </a:p>
        </c:txPr>
        <c:crossAx val="-2066590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sv-S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>
        <c:manualLayout>
          <c:xMode val="edge"/>
          <c:yMode val="edge"/>
          <c:x val="0.427700349956255"/>
          <c:y val="0.037037037037037"/>
        </c:manualLayout>
      </c:layout>
      <c:overlay val="0"/>
      <c:txPr>
        <a:bodyPr/>
        <a:lstStyle/>
        <a:p>
          <a:pPr>
            <a:defRPr>
              <a:latin typeface="Novecento Light"/>
            </a:defRPr>
          </a:pPr>
          <a:endParaRPr lang="sv-SE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Group 1</c:v>
          </c:tx>
          <c:cat>
            <c:strRef>
              <c:f>Graphs!$L$1:$P$1</c:f>
              <c:strCache>
                <c:ptCount val="5"/>
                <c:pt idx="0">
                  <c:v>Visualization</c:v>
                </c:pt>
                <c:pt idx="1">
                  <c:v>Math and statistics</c:v>
                </c:pt>
                <c:pt idx="2">
                  <c:v>Artistic skills</c:v>
                </c:pt>
                <c:pt idx="3">
                  <c:v>Programming</c:v>
                </c:pt>
                <c:pt idx="4">
                  <c:v>HCI Evaluation</c:v>
                </c:pt>
              </c:strCache>
            </c:strRef>
          </c:cat>
          <c:val>
            <c:numRef>
              <c:f>Graphs!$N$58:$R$58</c:f>
              <c:numCache>
                <c:formatCode>0.00</c:formatCode>
                <c:ptCount val="5"/>
                <c:pt idx="0">
                  <c:v>3.5</c:v>
                </c:pt>
                <c:pt idx="1">
                  <c:v>4.75</c:v>
                </c:pt>
                <c:pt idx="2">
                  <c:v>4.5</c:v>
                </c:pt>
                <c:pt idx="3">
                  <c:v>4.611111111111112</c:v>
                </c:pt>
                <c:pt idx="4">
                  <c:v>5.5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>
              <a:latin typeface="Novecento Light"/>
            </a:defRPr>
          </a:pPr>
          <a:endParaRPr lang="sv-SE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image" Target="../media/image3.png"/><Relationship Id="rId12" Type="http://schemas.openxmlformats.org/officeDocument/2006/relationships/image" Target="../media/image4.png"/><Relationship Id="rId13" Type="http://schemas.openxmlformats.org/officeDocument/2006/relationships/image" Target="../media/image5.png"/><Relationship Id="rId14" Type="http://schemas.openxmlformats.org/officeDocument/2006/relationships/image" Target="../media/image6.png"/><Relationship Id="rId15" Type="http://schemas.openxmlformats.org/officeDocument/2006/relationships/image" Target="../media/image7.png"/><Relationship Id="rId16" Type="http://schemas.openxmlformats.org/officeDocument/2006/relationships/image" Target="../media/image8.png"/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9" Type="http://schemas.openxmlformats.org/officeDocument/2006/relationships/image" Target="../media/image1.png"/><Relationship Id="rId10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889000</xdr:colOff>
      <xdr:row>72</xdr:row>
      <xdr:rowOff>12700</xdr:rowOff>
    </xdr:from>
    <xdr:to>
      <xdr:col>6</xdr:col>
      <xdr:colOff>279400</xdr:colOff>
      <xdr:row>99</xdr:row>
      <xdr:rowOff>57150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889000</xdr:colOff>
      <xdr:row>72</xdr:row>
      <xdr:rowOff>25400</xdr:rowOff>
    </xdr:from>
    <xdr:to>
      <xdr:col>12</xdr:col>
      <xdr:colOff>787400</xdr:colOff>
      <xdr:row>99</xdr:row>
      <xdr:rowOff>25400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63500</xdr:colOff>
      <xdr:row>72</xdr:row>
      <xdr:rowOff>19050</xdr:rowOff>
    </xdr:from>
    <xdr:to>
      <xdr:col>17</xdr:col>
      <xdr:colOff>889000</xdr:colOff>
      <xdr:row>99</xdr:row>
      <xdr:rowOff>38100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1016000</xdr:colOff>
      <xdr:row>100</xdr:row>
      <xdr:rowOff>69850</xdr:rowOff>
    </xdr:from>
    <xdr:to>
      <xdr:col>6</xdr:col>
      <xdr:colOff>368300</xdr:colOff>
      <xdr:row>124</xdr:row>
      <xdr:rowOff>63500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12700</xdr:colOff>
      <xdr:row>100</xdr:row>
      <xdr:rowOff>171450</xdr:rowOff>
    </xdr:from>
    <xdr:to>
      <xdr:col>12</xdr:col>
      <xdr:colOff>812800</xdr:colOff>
      <xdr:row>125</xdr:row>
      <xdr:rowOff>50800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1117600</xdr:colOff>
      <xdr:row>101</xdr:row>
      <xdr:rowOff>6350</xdr:rowOff>
    </xdr:from>
    <xdr:to>
      <xdr:col>17</xdr:col>
      <xdr:colOff>838200</xdr:colOff>
      <xdr:row>125</xdr:row>
      <xdr:rowOff>38100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939800</xdr:colOff>
      <xdr:row>126</xdr:row>
      <xdr:rowOff>31750</xdr:rowOff>
    </xdr:from>
    <xdr:to>
      <xdr:col>6</xdr:col>
      <xdr:colOff>292100</xdr:colOff>
      <xdr:row>151</xdr:row>
      <xdr:rowOff>88900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889000</xdr:colOff>
      <xdr:row>126</xdr:row>
      <xdr:rowOff>69850</xdr:rowOff>
    </xdr:from>
    <xdr:to>
      <xdr:col>12</xdr:col>
      <xdr:colOff>800100</xdr:colOff>
      <xdr:row>151</xdr:row>
      <xdr:rowOff>76200</xdr:rowOff>
    </xdr:to>
    <xdr:graphicFrame macro="">
      <xdr:nvGraphicFramePr>
        <xdr:cNvPr id="10" name="Diagra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127000</xdr:colOff>
      <xdr:row>5</xdr:row>
      <xdr:rowOff>146050</xdr:rowOff>
    </xdr:from>
    <xdr:to>
      <xdr:col>24</xdr:col>
      <xdr:colOff>571500</xdr:colOff>
      <xdr:row>20</xdr:row>
      <xdr:rowOff>31750</xdr:rowOff>
    </xdr:to>
    <xdr:graphicFrame macro="">
      <xdr:nvGraphicFramePr>
        <xdr:cNvPr id="50" name="Diagram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622300</xdr:colOff>
      <xdr:row>5</xdr:row>
      <xdr:rowOff>171450</xdr:rowOff>
    </xdr:from>
    <xdr:to>
      <xdr:col>31</xdr:col>
      <xdr:colOff>12700</xdr:colOff>
      <xdr:row>20</xdr:row>
      <xdr:rowOff>38100</xdr:rowOff>
    </xdr:to>
    <xdr:graphicFrame macro="">
      <xdr:nvGraphicFramePr>
        <xdr:cNvPr id="52" name="Diagram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711200</xdr:colOff>
      <xdr:row>6</xdr:row>
      <xdr:rowOff>6350</xdr:rowOff>
    </xdr:from>
    <xdr:to>
      <xdr:col>37</xdr:col>
      <xdr:colOff>330200</xdr:colOff>
      <xdr:row>20</xdr:row>
      <xdr:rowOff>82550</xdr:rowOff>
    </xdr:to>
    <xdr:graphicFrame macro="">
      <xdr:nvGraphicFramePr>
        <xdr:cNvPr id="53" name="Diagram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114300</xdr:colOff>
      <xdr:row>22</xdr:row>
      <xdr:rowOff>6350</xdr:rowOff>
    </xdr:from>
    <xdr:to>
      <xdr:col>24</xdr:col>
      <xdr:colOff>558800</xdr:colOff>
      <xdr:row>36</xdr:row>
      <xdr:rowOff>82550</xdr:rowOff>
    </xdr:to>
    <xdr:graphicFrame macro="">
      <xdr:nvGraphicFramePr>
        <xdr:cNvPr id="54" name="Diagram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571500</xdr:colOff>
      <xdr:row>22</xdr:row>
      <xdr:rowOff>95250</xdr:rowOff>
    </xdr:from>
    <xdr:to>
      <xdr:col>30</xdr:col>
      <xdr:colOff>812800</xdr:colOff>
      <xdr:row>36</xdr:row>
      <xdr:rowOff>88900</xdr:rowOff>
    </xdr:to>
    <xdr:graphicFrame macro="">
      <xdr:nvGraphicFramePr>
        <xdr:cNvPr id="55" name="Diagram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698500</xdr:colOff>
      <xdr:row>22</xdr:row>
      <xdr:rowOff>107950</xdr:rowOff>
    </xdr:from>
    <xdr:to>
      <xdr:col>37</xdr:col>
      <xdr:colOff>317500</xdr:colOff>
      <xdr:row>36</xdr:row>
      <xdr:rowOff>184150</xdr:rowOff>
    </xdr:to>
    <xdr:graphicFrame macro="">
      <xdr:nvGraphicFramePr>
        <xdr:cNvPr id="56" name="Diagram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114300</xdr:colOff>
      <xdr:row>38</xdr:row>
      <xdr:rowOff>6350</xdr:rowOff>
    </xdr:from>
    <xdr:to>
      <xdr:col>24</xdr:col>
      <xdr:colOff>558800</xdr:colOff>
      <xdr:row>52</xdr:row>
      <xdr:rowOff>82550</xdr:rowOff>
    </xdr:to>
    <xdr:graphicFrame macro="">
      <xdr:nvGraphicFramePr>
        <xdr:cNvPr id="57" name="Diagram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596900</xdr:colOff>
      <xdr:row>38</xdr:row>
      <xdr:rowOff>69850</xdr:rowOff>
    </xdr:from>
    <xdr:to>
      <xdr:col>31</xdr:col>
      <xdr:colOff>38100</xdr:colOff>
      <xdr:row>52</xdr:row>
      <xdr:rowOff>63500</xdr:rowOff>
    </xdr:to>
    <xdr:graphicFrame macro="">
      <xdr:nvGraphicFramePr>
        <xdr:cNvPr id="58" name="Diagram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19</xdr:col>
      <xdr:colOff>398538</xdr:colOff>
      <xdr:row>59</xdr:row>
      <xdr:rowOff>165100</xdr:rowOff>
    </xdr:from>
    <xdr:to>
      <xdr:col>27</xdr:col>
      <xdr:colOff>749300</xdr:colOff>
      <xdr:row>82</xdr:row>
      <xdr:rowOff>165100</xdr:rowOff>
    </xdr:to>
    <xdr:pic>
      <xdr:nvPicPr>
        <xdr:cNvPr id="120" name="Bildobjekt 11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453638" y="12458700"/>
          <a:ext cx="6954762" cy="4381500"/>
        </a:xfrm>
        <a:prstGeom prst="rect">
          <a:avLst/>
        </a:prstGeom>
      </xdr:spPr>
    </xdr:pic>
    <xdr:clientData/>
  </xdr:twoCellAnchor>
  <xdr:twoCellAnchor editAs="oneCell">
    <xdr:from>
      <xdr:col>29</xdr:col>
      <xdr:colOff>177800</xdr:colOff>
      <xdr:row>59</xdr:row>
      <xdr:rowOff>152401</xdr:rowOff>
    </xdr:from>
    <xdr:to>
      <xdr:col>37</xdr:col>
      <xdr:colOff>494492</xdr:colOff>
      <xdr:row>82</xdr:row>
      <xdr:rowOff>130937</xdr:rowOff>
    </xdr:to>
    <xdr:pic>
      <xdr:nvPicPr>
        <xdr:cNvPr id="121" name="Bildobjekt 1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487900" y="12446001"/>
          <a:ext cx="6920692" cy="4360036"/>
        </a:xfrm>
        <a:prstGeom prst="rect">
          <a:avLst/>
        </a:prstGeom>
      </xdr:spPr>
    </xdr:pic>
    <xdr:clientData/>
  </xdr:twoCellAnchor>
  <xdr:twoCellAnchor editAs="oneCell">
    <xdr:from>
      <xdr:col>19</xdr:col>
      <xdr:colOff>478970</xdr:colOff>
      <xdr:row>85</xdr:row>
      <xdr:rowOff>25400</xdr:rowOff>
    </xdr:from>
    <xdr:to>
      <xdr:col>28</xdr:col>
      <xdr:colOff>0</xdr:colOff>
      <xdr:row>108</xdr:row>
      <xdr:rowOff>22734</xdr:rowOff>
    </xdr:to>
    <xdr:pic>
      <xdr:nvPicPr>
        <xdr:cNvPr id="122" name="Bildobjekt 1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534070" y="17272000"/>
          <a:ext cx="6950530" cy="4378834"/>
        </a:xfrm>
        <a:prstGeom prst="rect">
          <a:avLst/>
        </a:prstGeom>
      </xdr:spPr>
    </xdr:pic>
    <xdr:clientData/>
  </xdr:twoCellAnchor>
  <xdr:twoCellAnchor editAs="oneCell">
    <xdr:from>
      <xdr:col>29</xdr:col>
      <xdr:colOff>228600</xdr:colOff>
      <xdr:row>85</xdr:row>
      <xdr:rowOff>139700</xdr:rowOff>
    </xdr:from>
    <xdr:to>
      <xdr:col>37</xdr:col>
      <xdr:colOff>495300</xdr:colOff>
      <xdr:row>108</xdr:row>
      <xdr:rowOff>86741</xdr:rowOff>
    </xdr:to>
    <xdr:pic>
      <xdr:nvPicPr>
        <xdr:cNvPr id="123" name="Bildobjekt 12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538700" y="17386300"/>
          <a:ext cx="6870700" cy="4328541"/>
        </a:xfrm>
        <a:prstGeom prst="rect">
          <a:avLst/>
        </a:prstGeom>
      </xdr:spPr>
    </xdr:pic>
    <xdr:clientData/>
  </xdr:twoCellAnchor>
  <xdr:twoCellAnchor editAs="oneCell">
    <xdr:from>
      <xdr:col>19</xdr:col>
      <xdr:colOff>317701</xdr:colOff>
      <xdr:row>111</xdr:row>
      <xdr:rowOff>0</xdr:rowOff>
    </xdr:from>
    <xdr:to>
      <xdr:col>27</xdr:col>
      <xdr:colOff>809574</xdr:colOff>
      <xdr:row>134</xdr:row>
      <xdr:rowOff>88900</xdr:rowOff>
    </xdr:to>
    <xdr:pic>
      <xdr:nvPicPr>
        <xdr:cNvPr id="124" name="Bildobjekt 12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372801" y="22199600"/>
          <a:ext cx="7095873" cy="4470400"/>
        </a:xfrm>
        <a:prstGeom prst="rect">
          <a:avLst/>
        </a:prstGeom>
      </xdr:spPr>
    </xdr:pic>
    <xdr:clientData/>
  </xdr:twoCellAnchor>
  <xdr:twoCellAnchor editAs="oneCell">
    <xdr:from>
      <xdr:col>29</xdr:col>
      <xdr:colOff>279601</xdr:colOff>
      <xdr:row>111</xdr:row>
      <xdr:rowOff>50800</xdr:rowOff>
    </xdr:from>
    <xdr:to>
      <xdr:col>37</xdr:col>
      <xdr:colOff>771474</xdr:colOff>
      <xdr:row>134</xdr:row>
      <xdr:rowOff>139700</xdr:rowOff>
    </xdr:to>
    <xdr:pic>
      <xdr:nvPicPr>
        <xdr:cNvPr id="125" name="Bildobjekt 12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589701" y="22250400"/>
          <a:ext cx="7095873" cy="4470400"/>
        </a:xfrm>
        <a:prstGeom prst="rect">
          <a:avLst/>
        </a:prstGeom>
      </xdr:spPr>
    </xdr:pic>
    <xdr:clientData/>
  </xdr:twoCellAnchor>
  <xdr:twoCellAnchor editAs="oneCell">
    <xdr:from>
      <xdr:col>19</xdr:col>
      <xdr:colOff>348543</xdr:colOff>
      <xdr:row>137</xdr:row>
      <xdr:rowOff>127000</xdr:rowOff>
    </xdr:from>
    <xdr:to>
      <xdr:col>27</xdr:col>
      <xdr:colOff>800099</xdr:colOff>
      <xdr:row>161</xdr:row>
      <xdr:rowOff>0</xdr:rowOff>
    </xdr:to>
    <xdr:pic>
      <xdr:nvPicPr>
        <xdr:cNvPr id="128" name="Bildobjekt 12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403643" y="27279600"/>
          <a:ext cx="7055556" cy="4445000"/>
        </a:xfrm>
        <a:prstGeom prst="rect">
          <a:avLst/>
        </a:prstGeom>
      </xdr:spPr>
    </xdr:pic>
    <xdr:clientData/>
  </xdr:twoCellAnchor>
  <xdr:twoCellAnchor editAs="oneCell">
    <xdr:from>
      <xdr:col>29</xdr:col>
      <xdr:colOff>323143</xdr:colOff>
      <xdr:row>137</xdr:row>
      <xdr:rowOff>114300</xdr:rowOff>
    </xdr:from>
    <xdr:to>
      <xdr:col>37</xdr:col>
      <xdr:colOff>774699</xdr:colOff>
      <xdr:row>160</xdr:row>
      <xdr:rowOff>177800</xdr:rowOff>
    </xdr:to>
    <xdr:pic>
      <xdr:nvPicPr>
        <xdr:cNvPr id="129" name="Bildobjekt 128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7633243" y="27266900"/>
          <a:ext cx="7055556" cy="4445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l1" displayName="Tabell1" ref="A1:T48" totalsRowCount="1" headerRowDxfId="51" totalsRowBorderDxfId="50">
  <sortState ref="A2:T47">
    <sortCondition ref="A1:A47"/>
  </sortState>
  <tableColumns count="20">
    <tableColumn id="1" name="ID" totalsRowDxfId="49"/>
    <tableColumn id="2" name="Interests" totalsRowDxfId="48"/>
    <tableColumn id="3" name="How would you rate your Information Visualization skills?" totalsRowDxfId="47"/>
    <tableColumn id="4" name="How would you rate your statistical skills?" totalsRowDxfId="46"/>
    <tableColumn id="5" name="How would you rate your mathematics skills?" totalsRowDxfId="45"/>
    <tableColumn id="6" name="How would you rate your drawing and artistic skills?" totalsRowDxfId="44"/>
    <tableColumn id="7" name="How would you rate your computer usage skills?" totalsRowDxfId="43"/>
    <tableColumn id="8" name="How would you rate your programming skills?" totalsRowDxfId="42"/>
    <tableColumn id="9" name="How would you rate your computer graphics programming skills?" totalsRowDxfId="41"/>
    <tableColumn id="10" name="How would you rate your human-computer interaction programming skills?" totalsRowDxfId="40"/>
    <tableColumn id="11" name="How would you rate your user experience evaluation skills?" dataDxfId="39" totalsRowDxfId="38"/>
    <tableColumn id="13" name="Visualization" dataDxfId="37" totalsRowDxfId="36">
      <calculatedColumnFormula>Tabell1[How would you rate your Information Visualization skills?]</calculatedColumnFormula>
    </tableColumn>
    <tableColumn id="14" name="Math and statistics" dataDxfId="35" totalsRowDxfId="34">
      <calculatedColumnFormula>((Tabell1[[#This Row],[How would you rate your statistical skills?]]+Tabell1[[#This Row],[How would you rate your mathematics skills?]])/2)</calculatedColumnFormula>
    </tableColumn>
    <tableColumn id="15" name="Artistic skills" dataDxfId="33" totalsRowDxfId="32">
      <calculatedColumnFormula>Tabell1[[#This Row],[How would you rate your drawing and artistic skills?]]</calculatedColumnFormula>
    </tableColumn>
    <tableColumn id="16" name="Programming" dataDxfId="31" totalsRowDxfId="30">
      <calculatedColumnFormula>((Tabell1[[#This Row],[How would you rate your programming skills?]]+Tabell1[[#This Row],[How would you rate your computer graphics programming skills?]]+Tabell1[[#This Row],[How would you rate your human-computer interaction programming skills?]])/3)</calculatedColumnFormula>
    </tableColumn>
    <tableColumn id="17" name="HCI Evaluation" dataDxfId="29" totalsRowDxfId="28">
      <calculatedColumnFormula>Tabell1[[#This Row],[How would you rate your user experience evaluation skills?]]</calculatedColumnFormula>
    </tableColumn>
    <tableColumn id="18" name="Group" dataDxfId="27" totalsRowDxfId="26"/>
    <tableColumn id="24" name="Max points" dataDxfId="25" totalsRowDxfId="24">
      <calculatedColumnFormula>COUNT(C2:K2)*10</calculatedColumnFormula>
    </tableColumn>
    <tableColumn id="25" name="Total Points" dataDxfId="23" totalsRowDxfId="22">
      <calculatedColumnFormula>SUM(C2:K2)</calculatedColumnFormula>
    </tableColumn>
    <tableColumn id="26" name="Total Percent" dataDxfId="21" totalsRowDxfId="20">
      <calculatedColumnFormula>SUM(S2/Tabell1[[#This Row],[Max points]])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7"/>
  <sheetViews>
    <sheetView tabSelected="1" workbookViewId="0">
      <selection activeCell="P143" sqref="P143"/>
    </sheetView>
  </sheetViews>
  <sheetFormatPr baseColWidth="10" defaultRowHeight="15" x14ac:dyDescent="0"/>
  <cols>
    <col min="2" max="2" width="32.33203125" customWidth="1"/>
    <col min="3" max="3" width="13" customWidth="1"/>
    <col min="4" max="6" width="12.1640625" customWidth="1"/>
    <col min="7" max="7" width="11.83203125" customWidth="1"/>
    <col min="8" max="8" width="11.5" customWidth="1"/>
    <col min="9" max="10" width="12.6640625" customWidth="1"/>
    <col min="11" max="11" width="12.1640625" style="3" customWidth="1"/>
    <col min="12" max="12" width="15.5" customWidth="1"/>
    <col min="13" max="14" width="15" customWidth="1"/>
    <col min="15" max="15" width="16.83203125" customWidth="1"/>
    <col min="16" max="16" width="17.5" customWidth="1"/>
    <col min="17" max="17" width="19.33203125" customWidth="1"/>
    <col min="18" max="18" width="16.1640625" customWidth="1"/>
    <col min="19" max="19" width="14.83203125" customWidth="1"/>
    <col min="20" max="20" width="15.5" customWidth="1"/>
    <col min="21" max="21" width="15.83203125" customWidth="1"/>
  </cols>
  <sheetData>
    <row r="1" spans="1:21" s="11" customFormat="1" ht="82" customHeight="1">
      <c r="A1" s="28" t="s">
        <v>43</v>
      </c>
      <c r="B1" s="13" t="s">
        <v>0</v>
      </c>
      <c r="C1" s="26" t="s">
        <v>44</v>
      </c>
      <c r="D1" s="26" t="s">
        <v>45</v>
      </c>
      <c r="E1" s="26" t="s">
        <v>46</v>
      </c>
      <c r="F1" s="26" t="s">
        <v>47</v>
      </c>
      <c r="G1" s="26" t="s">
        <v>48</v>
      </c>
      <c r="H1" s="26" t="s">
        <v>49</v>
      </c>
      <c r="I1" s="26" t="s">
        <v>50</v>
      </c>
      <c r="J1" s="26" t="s">
        <v>51</v>
      </c>
      <c r="K1" s="27" t="s">
        <v>52</v>
      </c>
      <c r="L1" s="14" t="s">
        <v>1</v>
      </c>
      <c r="M1" s="15" t="s">
        <v>59</v>
      </c>
      <c r="N1" s="17" t="s">
        <v>55</v>
      </c>
      <c r="O1" s="16" t="s">
        <v>3</v>
      </c>
      <c r="P1" s="12" t="s">
        <v>56</v>
      </c>
      <c r="Q1" s="28" t="s">
        <v>60</v>
      </c>
      <c r="R1" s="13" t="s">
        <v>61</v>
      </c>
      <c r="S1" s="13" t="s">
        <v>53</v>
      </c>
      <c r="T1" s="25" t="s">
        <v>54</v>
      </c>
      <c r="U1" s="13"/>
    </row>
    <row r="2" spans="1:21">
      <c r="A2">
        <v>1</v>
      </c>
      <c r="B2" t="s">
        <v>4</v>
      </c>
      <c r="C2">
        <v>6</v>
      </c>
      <c r="D2">
        <v>5</v>
      </c>
      <c r="E2">
        <v>5</v>
      </c>
      <c r="F2">
        <v>6</v>
      </c>
      <c r="G2">
        <v>8</v>
      </c>
      <c r="H2">
        <v>5</v>
      </c>
      <c r="I2">
        <v>5</v>
      </c>
      <c r="J2">
        <v>6</v>
      </c>
      <c r="K2" s="8">
        <v>7</v>
      </c>
      <c r="L2">
        <f>Tabell1[How would you rate your Information Visualization skills?]</f>
        <v>6</v>
      </c>
      <c r="M2" s="1">
        <f>((Tabell1[[#This Row],[How would you rate your statistical skills?]]+Tabell1[[#This Row],[How would you rate your mathematics skills?]])/2)</f>
        <v>5</v>
      </c>
      <c r="N2">
        <f>Tabell1[[#This Row],[How would you rate your drawing and artistic skills?]]</f>
        <v>6</v>
      </c>
      <c r="O2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5.333333333333333</v>
      </c>
      <c r="P2">
        <f>Tabell1[[#This Row],[How would you rate your user experience evaluation skills?]]</f>
        <v>7</v>
      </c>
      <c r="Q2" s="2">
        <v>2</v>
      </c>
      <c r="R2" s="2">
        <f t="shared" ref="R2:R47" si="0">COUNT(C2:K2)*10</f>
        <v>90</v>
      </c>
      <c r="S2" s="2">
        <f t="shared" ref="S2:S47" si="1">SUM(C2:K2)</f>
        <v>53</v>
      </c>
      <c r="T2" s="6">
        <f>SUM(S2/Tabell1[[#This Row],[Max points]])</f>
        <v>0.58888888888888891</v>
      </c>
    </row>
    <row r="3" spans="1:21">
      <c r="A3">
        <v>2</v>
      </c>
      <c r="C3">
        <v>4</v>
      </c>
      <c r="D3">
        <v>3</v>
      </c>
      <c r="E3">
        <v>5</v>
      </c>
      <c r="F3">
        <v>3</v>
      </c>
      <c r="G3">
        <v>8</v>
      </c>
      <c r="H3">
        <v>6</v>
      </c>
      <c r="I3">
        <v>3</v>
      </c>
      <c r="J3">
        <v>4</v>
      </c>
      <c r="K3" s="8">
        <v>4</v>
      </c>
      <c r="L3">
        <f>Tabell1[How would you rate your Information Visualization skills?]</f>
        <v>4</v>
      </c>
      <c r="M3" s="1">
        <f>((Tabell1[[#This Row],[How would you rate your statistical skills?]]+Tabell1[[#This Row],[How would you rate your mathematics skills?]])/2)</f>
        <v>4</v>
      </c>
      <c r="N3">
        <f>Tabell1[[#This Row],[How would you rate your drawing and artistic skills?]]</f>
        <v>3</v>
      </c>
      <c r="O3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4.333333333333333</v>
      </c>
      <c r="P3">
        <f>Tabell1[[#This Row],[How would you rate your user experience evaluation skills?]]</f>
        <v>4</v>
      </c>
      <c r="Q3" s="2">
        <v>1</v>
      </c>
      <c r="R3" s="2">
        <f t="shared" si="0"/>
        <v>90</v>
      </c>
      <c r="S3" s="2">
        <f t="shared" si="1"/>
        <v>40</v>
      </c>
      <c r="T3" s="6">
        <f>SUM(S3/Tabell1[[#This Row],[Max points]])</f>
        <v>0.44444444444444442</v>
      </c>
    </row>
    <row r="4" spans="1:21">
      <c r="A4">
        <v>3</v>
      </c>
      <c r="C4">
        <v>2</v>
      </c>
      <c r="D4">
        <v>3</v>
      </c>
      <c r="E4">
        <v>3</v>
      </c>
      <c r="F4">
        <v>5</v>
      </c>
      <c r="G4">
        <v>6</v>
      </c>
      <c r="H4">
        <v>3</v>
      </c>
      <c r="I4">
        <v>2</v>
      </c>
      <c r="J4">
        <v>2</v>
      </c>
      <c r="K4" s="8">
        <v>7</v>
      </c>
      <c r="L4">
        <f>Tabell1[How would you rate your Information Visualization skills?]</f>
        <v>2</v>
      </c>
      <c r="M4" s="1">
        <f>((Tabell1[[#This Row],[How would you rate your statistical skills?]]+Tabell1[[#This Row],[How would you rate your mathematics skills?]])/2)</f>
        <v>3</v>
      </c>
      <c r="N4">
        <f>Tabell1[[#This Row],[How would you rate your drawing and artistic skills?]]</f>
        <v>5</v>
      </c>
      <c r="O4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2.3333333333333335</v>
      </c>
      <c r="P4">
        <f>Tabell1[[#This Row],[How would you rate your user experience evaluation skills?]]</f>
        <v>7</v>
      </c>
      <c r="Q4" s="2">
        <v>4</v>
      </c>
      <c r="R4" s="2">
        <f t="shared" si="0"/>
        <v>90</v>
      </c>
      <c r="S4" s="2">
        <f t="shared" si="1"/>
        <v>33</v>
      </c>
      <c r="T4" s="6">
        <f>SUM(S4/Tabell1[[#This Row],[Max points]])</f>
        <v>0.36666666666666664</v>
      </c>
    </row>
    <row r="5" spans="1:21">
      <c r="A5">
        <v>4</v>
      </c>
      <c r="B5" t="s">
        <v>5</v>
      </c>
      <c r="C5">
        <v>3</v>
      </c>
      <c r="D5">
        <v>4</v>
      </c>
      <c r="E5">
        <v>6</v>
      </c>
      <c r="F5">
        <v>3</v>
      </c>
      <c r="G5">
        <v>8</v>
      </c>
      <c r="H5">
        <v>5</v>
      </c>
      <c r="I5">
        <v>3</v>
      </c>
      <c r="J5">
        <v>8</v>
      </c>
      <c r="K5" s="8">
        <v>7</v>
      </c>
      <c r="L5">
        <f>Tabell1[How would you rate your Information Visualization skills?]</f>
        <v>3</v>
      </c>
      <c r="M5" s="1">
        <f>((Tabell1[[#This Row],[How would you rate your statistical skills?]]+Tabell1[[#This Row],[How would you rate your mathematics skills?]])/2)</f>
        <v>5</v>
      </c>
      <c r="N5">
        <f>Tabell1[[#This Row],[How would you rate your drawing and artistic skills?]]</f>
        <v>3</v>
      </c>
      <c r="O5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5.333333333333333</v>
      </c>
      <c r="P5">
        <f>Tabell1[[#This Row],[How would you rate your user experience evaluation skills?]]</f>
        <v>7</v>
      </c>
      <c r="Q5" s="2">
        <v>2</v>
      </c>
      <c r="R5" s="2">
        <f t="shared" si="0"/>
        <v>90</v>
      </c>
      <c r="S5" s="2">
        <f t="shared" si="1"/>
        <v>47</v>
      </c>
      <c r="T5" s="6">
        <f>SUM(S5/Tabell1[[#This Row],[Max points]])</f>
        <v>0.52222222222222225</v>
      </c>
    </row>
    <row r="6" spans="1:21">
      <c r="A6">
        <v>5</v>
      </c>
      <c r="B6" t="s">
        <v>6</v>
      </c>
      <c r="C6">
        <v>4</v>
      </c>
      <c r="D6">
        <v>5</v>
      </c>
      <c r="E6">
        <v>6</v>
      </c>
      <c r="F6">
        <v>7</v>
      </c>
      <c r="G6">
        <v>9</v>
      </c>
      <c r="H6">
        <v>5</v>
      </c>
      <c r="I6">
        <v>3</v>
      </c>
      <c r="J6">
        <v>8</v>
      </c>
      <c r="K6" s="8">
        <v>5</v>
      </c>
      <c r="L6">
        <f>Tabell1[How would you rate your Information Visualization skills?]</f>
        <v>4</v>
      </c>
      <c r="M6" s="1">
        <f>((Tabell1[[#This Row],[How would you rate your statistical skills?]]+Tabell1[[#This Row],[How would you rate your mathematics skills?]])/2)</f>
        <v>5.5</v>
      </c>
      <c r="N6">
        <f>Tabell1[[#This Row],[How would you rate your drawing and artistic skills?]]</f>
        <v>7</v>
      </c>
      <c r="O6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5.333333333333333</v>
      </c>
      <c r="P6">
        <f>Tabell1[[#This Row],[How would you rate your user experience evaluation skills?]]</f>
        <v>5</v>
      </c>
      <c r="Q6" s="2">
        <v>1</v>
      </c>
      <c r="R6" s="2">
        <f t="shared" si="0"/>
        <v>90</v>
      </c>
      <c r="S6" s="2">
        <f t="shared" si="1"/>
        <v>52</v>
      </c>
      <c r="T6" s="6">
        <f>SUM(S6/Tabell1[[#This Row],[Max points]])</f>
        <v>0.57777777777777772</v>
      </c>
    </row>
    <row r="7" spans="1:21">
      <c r="A7">
        <v>6</v>
      </c>
      <c r="B7" t="s">
        <v>7</v>
      </c>
      <c r="C7">
        <v>3</v>
      </c>
      <c r="D7">
        <v>5</v>
      </c>
      <c r="E7">
        <v>7</v>
      </c>
      <c r="F7">
        <v>4</v>
      </c>
      <c r="G7">
        <v>8</v>
      </c>
      <c r="H7">
        <v>7</v>
      </c>
      <c r="I7">
        <v>4</v>
      </c>
      <c r="J7">
        <v>2</v>
      </c>
      <c r="K7" s="8">
        <v>5</v>
      </c>
      <c r="L7">
        <f>Tabell1[How would you rate your Information Visualization skills?]</f>
        <v>3</v>
      </c>
      <c r="M7" s="1">
        <f>((Tabell1[[#This Row],[How would you rate your statistical skills?]]+Tabell1[[#This Row],[How would you rate your mathematics skills?]])/2)</f>
        <v>6</v>
      </c>
      <c r="N7">
        <f>Tabell1[[#This Row],[How would you rate your drawing and artistic skills?]]</f>
        <v>4</v>
      </c>
      <c r="O7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4.333333333333333</v>
      </c>
      <c r="P7">
        <f>Tabell1[[#This Row],[How would you rate your user experience evaluation skills?]]</f>
        <v>5</v>
      </c>
      <c r="Q7" s="2">
        <v>1</v>
      </c>
      <c r="R7" s="2">
        <f t="shared" si="0"/>
        <v>90</v>
      </c>
      <c r="S7" s="2">
        <f t="shared" si="1"/>
        <v>45</v>
      </c>
      <c r="T7" s="6">
        <f>SUM(S7/Tabell1[[#This Row],[Max points]])</f>
        <v>0.5</v>
      </c>
    </row>
    <row r="8" spans="1:21">
      <c r="A8">
        <v>7</v>
      </c>
      <c r="B8" t="s">
        <v>8</v>
      </c>
      <c r="C8">
        <v>2</v>
      </c>
      <c r="D8">
        <v>1</v>
      </c>
      <c r="E8">
        <v>3</v>
      </c>
      <c r="F8">
        <v>4</v>
      </c>
      <c r="G8">
        <v>7</v>
      </c>
      <c r="H8">
        <v>7</v>
      </c>
      <c r="I8">
        <v>3</v>
      </c>
      <c r="J8">
        <v>3</v>
      </c>
      <c r="K8" s="8">
        <v>2</v>
      </c>
      <c r="L8">
        <f>Tabell1[How would you rate your Information Visualization skills?]</f>
        <v>2</v>
      </c>
      <c r="M8" s="1">
        <f>((Tabell1[[#This Row],[How would you rate your statistical skills?]]+Tabell1[[#This Row],[How would you rate your mathematics skills?]])/2)</f>
        <v>2</v>
      </c>
      <c r="N8">
        <f>Tabell1[[#This Row],[How would you rate your drawing and artistic skills?]]</f>
        <v>4</v>
      </c>
      <c r="O8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4.333333333333333</v>
      </c>
      <c r="P8">
        <f>Tabell1[[#This Row],[How would you rate your user experience evaluation skills?]]</f>
        <v>2</v>
      </c>
      <c r="Q8" s="2">
        <v>7</v>
      </c>
      <c r="R8" s="2">
        <f t="shared" si="0"/>
        <v>90</v>
      </c>
      <c r="S8" s="2">
        <f t="shared" si="1"/>
        <v>32</v>
      </c>
      <c r="T8" s="6">
        <f>SUM(S8/Tabell1[[#This Row],[Max points]])</f>
        <v>0.35555555555555557</v>
      </c>
    </row>
    <row r="9" spans="1:21">
      <c r="A9">
        <v>8</v>
      </c>
      <c r="B9" t="s">
        <v>9</v>
      </c>
      <c r="C9">
        <v>3</v>
      </c>
      <c r="D9">
        <v>3</v>
      </c>
      <c r="E9">
        <v>5</v>
      </c>
      <c r="F9">
        <v>7</v>
      </c>
      <c r="G9">
        <v>5</v>
      </c>
      <c r="H9">
        <v>5</v>
      </c>
      <c r="I9">
        <v>3</v>
      </c>
      <c r="J9">
        <v>4</v>
      </c>
      <c r="K9" s="8">
        <v>5</v>
      </c>
      <c r="L9">
        <f>Tabell1[How would you rate your Information Visualization skills?]</f>
        <v>3</v>
      </c>
      <c r="M9" s="1">
        <f>((Tabell1[[#This Row],[How would you rate your statistical skills?]]+Tabell1[[#This Row],[How would you rate your mathematics skills?]])/2)</f>
        <v>4</v>
      </c>
      <c r="N9">
        <f>Tabell1[[#This Row],[How would you rate your drawing and artistic skills?]]</f>
        <v>7</v>
      </c>
      <c r="O9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4</v>
      </c>
      <c r="P9">
        <f>Tabell1[[#This Row],[How would you rate your user experience evaluation skills?]]</f>
        <v>5</v>
      </c>
      <c r="Q9" s="2">
        <v>5</v>
      </c>
      <c r="R9" s="2">
        <f t="shared" si="0"/>
        <v>90</v>
      </c>
      <c r="S9" s="2">
        <f t="shared" si="1"/>
        <v>40</v>
      </c>
      <c r="T9" s="6">
        <f>SUM(S9/Tabell1[[#This Row],[Max points]])</f>
        <v>0.44444444444444442</v>
      </c>
    </row>
    <row r="10" spans="1:21">
      <c r="A10">
        <v>9</v>
      </c>
      <c r="C10">
        <v>2</v>
      </c>
      <c r="D10">
        <v>3</v>
      </c>
      <c r="E10">
        <v>6</v>
      </c>
      <c r="F10">
        <v>7</v>
      </c>
      <c r="G10">
        <v>8</v>
      </c>
      <c r="H10">
        <v>7</v>
      </c>
      <c r="I10">
        <v>7</v>
      </c>
      <c r="J10">
        <v>6</v>
      </c>
      <c r="K10" s="8">
        <v>7</v>
      </c>
      <c r="L10">
        <f>Tabell1[How would you rate your Information Visualization skills?]</f>
        <v>2</v>
      </c>
      <c r="M10" s="1">
        <f>((Tabell1[[#This Row],[How would you rate your statistical skills?]]+Tabell1[[#This Row],[How would you rate your mathematics skills?]])/2)</f>
        <v>4.5</v>
      </c>
      <c r="N10">
        <f>Tabell1[[#This Row],[How would you rate your drawing and artistic skills?]]</f>
        <v>7</v>
      </c>
      <c r="O10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6.666666666666667</v>
      </c>
      <c r="P10">
        <f>Tabell1[[#This Row],[How would you rate your user experience evaluation skills?]]</f>
        <v>7</v>
      </c>
      <c r="Q10" s="2">
        <v>4</v>
      </c>
      <c r="R10" s="2">
        <f t="shared" si="0"/>
        <v>90</v>
      </c>
      <c r="S10" s="2">
        <f t="shared" si="1"/>
        <v>53</v>
      </c>
      <c r="T10" s="6">
        <f>SUM(S10/Tabell1[[#This Row],[Max points]])</f>
        <v>0.58888888888888891</v>
      </c>
    </row>
    <row r="11" spans="1:21">
      <c r="A11">
        <v>10</v>
      </c>
      <c r="B11" t="s">
        <v>10</v>
      </c>
      <c r="C11">
        <v>6</v>
      </c>
      <c r="D11">
        <v>5</v>
      </c>
      <c r="E11">
        <v>5</v>
      </c>
      <c r="F11">
        <v>4</v>
      </c>
      <c r="G11">
        <v>8</v>
      </c>
      <c r="H11">
        <v>8</v>
      </c>
      <c r="I11">
        <v>6</v>
      </c>
      <c r="J11">
        <v>7</v>
      </c>
      <c r="K11" s="8">
        <v>5</v>
      </c>
      <c r="L11">
        <f>Tabell1[How would you rate your Information Visualization skills?]</f>
        <v>6</v>
      </c>
      <c r="M11" s="1">
        <f>((Tabell1[[#This Row],[How would you rate your statistical skills?]]+Tabell1[[#This Row],[How would you rate your mathematics skills?]])/2)</f>
        <v>5</v>
      </c>
      <c r="N11">
        <f>Tabell1[[#This Row],[How would you rate your drawing and artistic skills?]]</f>
        <v>4</v>
      </c>
      <c r="O11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7</v>
      </c>
      <c r="P11">
        <f>Tabell1[[#This Row],[How would you rate your user experience evaluation skills?]]</f>
        <v>5</v>
      </c>
      <c r="Q11" s="2">
        <v>1</v>
      </c>
      <c r="R11" s="2">
        <f t="shared" si="0"/>
        <v>90</v>
      </c>
      <c r="S11" s="2">
        <f t="shared" si="1"/>
        <v>54</v>
      </c>
      <c r="T11" s="6">
        <f>SUM(S11/Tabell1[[#This Row],[Max points]])</f>
        <v>0.6</v>
      </c>
    </row>
    <row r="12" spans="1:21">
      <c r="A12">
        <v>11</v>
      </c>
      <c r="B12" t="s">
        <v>11</v>
      </c>
      <c r="C12">
        <v>6</v>
      </c>
      <c r="D12">
        <v>5</v>
      </c>
      <c r="E12">
        <v>10</v>
      </c>
      <c r="F12">
        <v>3</v>
      </c>
      <c r="G12">
        <v>8</v>
      </c>
      <c r="H12">
        <v>2</v>
      </c>
      <c r="I12">
        <v>3</v>
      </c>
      <c r="J12">
        <v>5</v>
      </c>
      <c r="K12" s="8">
        <v>2</v>
      </c>
      <c r="L12">
        <f>Tabell1[How would you rate your Information Visualization skills?]</f>
        <v>6</v>
      </c>
      <c r="M12" s="1">
        <f>((Tabell1[[#This Row],[How would you rate your statistical skills?]]+Tabell1[[#This Row],[How would you rate your mathematics skills?]])/2)</f>
        <v>7.5</v>
      </c>
      <c r="N12">
        <f>Tabell1[[#This Row],[How would you rate your drawing and artistic skills?]]</f>
        <v>3</v>
      </c>
      <c r="O12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3.3333333333333335</v>
      </c>
      <c r="P12">
        <f>Tabell1[[#This Row],[How would you rate your user experience evaluation skills?]]</f>
        <v>2</v>
      </c>
      <c r="Q12" s="2">
        <v>2</v>
      </c>
      <c r="R12" s="2">
        <f t="shared" si="0"/>
        <v>90</v>
      </c>
      <c r="S12" s="2">
        <f t="shared" si="1"/>
        <v>44</v>
      </c>
      <c r="T12" s="6">
        <f>SUM(S12/Tabell1[[#This Row],[Max points]])</f>
        <v>0.48888888888888887</v>
      </c>
    </row>
    <row r="13" spans="1:21">
      <c r="A13">
        <v>12</v>
      </c>
      <c r="B13" t="s">
        <v>12</v>
      </c>
      <c r="C13">
        <v>6</v>
      </c>
      <c r="D13">
        <v>4</v>
      </c>
      <c r="E13">
        <v>2</v>
      </c>
      <c r="F13">
        <v>8</v>
      </c>
      <c r="G13">
        <v>9</v>
      </c>
      <c r="H13">
        <v>5</v>
      </c>
      <c r="I13">
        <v>1</v>
      </c>
      <c r="J13">
        <v>5</v>
      </c>
      <c r="K13" s="8">
        <v>7</v>
      </c>
      <c r="L13">
        <f>Tabell1[How would you rate your Information Visualization skills?]</f>
        <v>6</v>
      </c>
      <c r="M13" s="1">
        <f>((Tabell1[[#This Row],[How would you rate your statistical skills?]]+Tabell1[[#This Row],[How would you rate your mathematics skills?]])/2)</f>
        <v>3</v>
      </c>
      <c r="N13">
        <f>Tabell1[[#This Row],[How would you rate your drawing and artistic skills?]]</f>
        <v>8</v>
      </c>
      <c r="O13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3.6666666666666665</v>
      </c>
      <c r="P13">
        <f>Tabell1[[#This Row],[How would you rate your user experience evaluation skills?]]</f>
        <v>7</v>
      </c>
      <c r="Q13" s="2">
        <v>3</v>
      </c>
      <c r="R13" s="2">
        <f t="shared" si="0"/>
        <v>90</v>
      </c>
      <c r="S13" s="2">
        <f t="shared" si="1"/>
        <v>47</v>
      </c>
      <c r="T13" s="6">
        <f>SUM(S13/Tabell1[[#This Row],[Max points]])</f>
        <v>0.52222222222222225</v>
      </c>
    </row>
    <row r="14" spans="1:21">
      <c r="A14">
        <v>13</v>
      </c>
      <c r="B14" t="s">
        <v>13</v>
      </c>
      <c r="C14">
        <v>6</v>
      </c>
      <c r="D14">
        <v>7</v>
      </c>
      <c r="E14">
        <v>7</v>
      </c>
      <c r="F14">
        <v>9</v>
      </c>
      <c r="G14">
        <v>10</v>
      </c>
      <c r="H14">
        <v>8</v>
      </c>
      <c r="I14">
        <v>7</v>
      </c>
      <c r="J14">
        <v>8</v>
      </c>
      <c r="K14" s="8">
        <v>9</v>
      </c>
      <c r="L14">
        <f>Tabell1[How would you rate your Information Visualization skills?]</f>
        <v>6</v>
      </c>
      <c r="M14" s="1">
        <f>((Tabell1[[#This Row],[How would you rate your statistical skills?]]+Tabell1[[#This Row],[How would you rate your mathematics skills?]])/2)</f>
        <v>7</v>
      </c>
      <c r="N14">
        <f>Tabell1[[#This Row],[How would you rate your drawing and artistic skills?]]</f>
        <v>9</v>
      </c>
      <c r="O14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7.666666666666667</v>
      </c>
      <c r="P14">
        <f>Tabell1[[#This Row],[How would you rate your user experience evaluation skills?]]</f>
        <v>9</v>
      </c>
      <c r="Q14" s="2">
        <v>5</v>
      </c>
      <c r="R14" s="2">
        <f t="shared" si="0"/>
        <v>90</v>
      </c>
      <c r="S14" s="2">
        <f t="shared" si="1"/>
        <v>71</v>
      </c>
      <c r="T14" s="6">
        <f>SUM(S14/Tabell1[[#This Row],[Max points]])</f>
        <v>0.78888888888888886</v>
      </c>
    </row>
    <row r="15" spans="1:21">
      <c r="A15">
        <v>14</v>
      </c>
      <c r="C15">
        <v>2</v>
      </c>
      <c r="D15">
        <v>6</v>
      </c>
      <c r="E15">
        <v>6</v>
      </c>
      <c r="F15">
        <v>6</v>
      </c>
      <c r="G15">
        <v>8</v>
      </c>
      <c r="H15">
        <v>5</v>
      </c>
      <c r="I15">
        <v>4</v>
      </c>
      <c r="J15">
        <v>7</v>
      </c>
      <c r="K15" s="8">
        <v>9</v>
      </c>
      <c r="L15">
        <f>Tabell1[How would you rate your Information Visualization skills?]</f>
        <v>2</v>
      </c>
      <c r="M15" s="1">
        <f>((Tabell1[[#This Row],[How would you rate your statistical skills?]]+Tabell1[[#This Row],[How would you rate your mathematics skills?]])/2)</f>
        <v>6</v>
      </c>
      <c r="N15">
        <f>Tabell1[[#This Row],[How would you rate your drawing and artistic skills?]]</f>
        <v>6</v>
      </c>
      <c r="O15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5.333333333333333</v>
      </c>
      <c r="P15">
        <f>Tabell1[[#This Row],[How would you rate your user experience evaluation skills?]]</f>
        <v>9</v>
      </c>
      <c r="Q15" s="2">
        <v>7</v>
      </c>
      <c r="R15" s="2">
        <f t="shared" si="0"/>
        <v>90</v>
      </c>
      <c r="S15" s="2">
        <f t="shared" si="1"/>
        <v>53</v>
      </c>
      <c r="T15" s="6">
        <f>SUM(S15/Tabell1[[#This Row],[Max points]])</f>
        <v>0.58888888888888891</v>
      </c>
    </row>
    <row r="16" spans="1:21">
      <c r="A16" s="3">
        <v>15</v>
      </c>
      <c r="B16" s="3" t="s">
        <v>14</v>
      </c>
      <c r="C16" s="3">
        <v>5</v>
      </c>
      <c r="D16" s="3">
        <v>6</v>
      </c>
      <c r="E16" s="3">
        <v>6</v>
      </c>
      <c r="F16" s="3">
        <v>9</v>
      </c>
      <c r="G16" s="3">
        <v>10</v>
      </c>
      <c r="H16" s="3">
        <v>8</v>
      </c>
      <c r="I16" s="3">
        <v>7</v>
      </c>
      <c r="J16" s="3">
        <v>6</v>
      </c>
      <c r="K16" s="8">
        <v>9</v>
      </c>
      <c r="L16">
        <f>Tabell1[How would you rate your Information Visualization skills?]</f>
        <v>5</v>
      </c>
      <c r="M16" s="1">
        <f>((Tabell1[[#This Row],[How would you rate your statistical skills?]]+Tabell1[[#This Row],[How would you rate your mathematics skills?]])/2)</f>
        <v>6</v>
      </c>
      <c r="N16">
        <f>Tabell1[[#This Row],[How would you rate your drawing and artistic skills?]]</f>
        <v>9</v>
      </c>
      <c r="O16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7</v>
      </c>
      <c r="P16">
        <f>Tabell1[[#This Row],[How would you rate your user experience evaluation skills?]]</f>
        <v>9</v>
      </c>
      <c r="Q16" s="2">
        <v>8</v>
      </c>
      <c r="R16" s="2">
        <f t="shared" si="0"/>
        <v>90</v>
      </c>
      <c r="S16" s="2">
        <f t="shared" si="1"/>
        <v>66</v>
      </c>
      <c r="T16" s="6">
        <f>SUM(S16/Tabell1[[#This Row],[Max points]])</f>
        <v>0.73333333333333328</v>
      </c>
    </row>
    <row r="17" spans="1:20">
      <c r="A17">
        <v>16</v>
      </c>
      <c r="B17" t="s">
        <v>15</v>
      </c>
      <c r="C17">
        <v>2</v>
      </c>
      <c r="D17">
        <v>5</v>
      </c>
      <c r="E17">
        <v>7</v>
      </c>
      <c r="F17">
        <v>6</v>
      </c>
      <c r="G17">
        <v>8</v>
      </c>
      <c r="H17">
        <v>7</v>
      </c>
      <c r="I17">
        <v>6</v>
      </c>
      <c r="J17">
        <v>8</v>
      </c>
      <c r="K17" s="8">
        <v>6</v>
      </c>
      <c r="L17">
        <f>Tabell1[How would you rate your Information Visualization skills?]</f>
        <v>2</v>
      </c>
      <c r="M17" s="1">
        <f>((Tabell1[[#This Row],[How would you rate your statistical skills?]]+Tabell1[[#This Row],[How would you rate your mathematics skills?]])/2)</f>
        <v>6</v>
      </c>
      <c r="N17">
        <f>Tabell1[[#This Row],[How would you rate your drawing and artistic skills?]]</f>
        <v>6</v>
      </c>
      <c r="O17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7</v>
      </c>
      <c r="P17">
        <f>Tabell1[[#This Row],[How would you rate your user experience evaluation skills?]]</f>
        <v>6</v>
      </c>
      <c r="Q17" s="2">
        <v>8</v>
      </c>
      <c r="R17" s="2">
        <f t="shared" si="0"/>
        <v>90</v>
      </c>
      <c r="S17" s="2">
        <f t="shared" si="1"/>
        <v>55</v>
      </c>
      <c r="T17" s="6">
        <f>SUM(S17/Tabell1[[#This Row],[Max points]])</f>
        <v>0.61111111111111116</v>
      </c>
    </row>
    <row r="18" spans="1:20">
      <c r="A18">
        <v>17</v>
      </c>
      <c r="B18" t="s">
        <v>16</v>
      </c>
      <c r="C18">
        <v>8</v>
      </c>
      <c r="D18">
        <v>9</v>
      </c>
      <c r="E18">
        <v>9</v>
      </c>
      <c r="F18">
        <v>7</v>
      </c>
      <c r="G18">
        <v>10</v>
      </c>
      <c r="H18">
        <v>9</v>
      </c>
      <c r="I18">
        <v>7</v>
      </c>
      <c r="J18">
        <v>8</v>
      </c>
      <c r="K18" s="8">
        <v>10</v>
      </c>
      <c r="L18">
        <f>Tabell1[How would you rate your Information Visualization skills?]</f>
        <v>8</v>
      </c>
      <c r="M18" s="1">
        <f>((Tabell1[[#This Row],[How would you rate your statistical skills?]]+Tabell1[[#This Row],[How would you rate your mathematics skills?]])/2)</f>
        <v>9</v>
      </c>
      <c r="N18">
        <f>Tabell1[[#This Row],[How would you rate your drawing and artistic skills?]]</f>
        <v>7</v>
      </c>
      <c r="O18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8</v>
      </c>
      <c r="P18">
        <f>Tabell1[[#This Row],[How would you rate your user experience evaluation skills?]]</f>
        <v>10</v>
      </c>
      <c r="Q18" s="2">
        <v>4</v>
      </c>
      <c r="R18" s="2">
        <f t="shared" si="0"/>
        <v>90</v>
      </c>
      <c r="S18" s="2">
        <f t="shared" si="1"/>
        <v>77</v>
      </c>
      <c r="T18" s="6">
        <f>SUM(S18/Tabell1[[#This Row],[Max points]])</f>
        <v>0.85555555555555551</v>
      </c>
    </row>
    <row r="19" spans="1:20">
      <c r="A19" s="3">
        <v>18</v>
      </c>
      <c r="B19" s="3" t="s">
        <v>17</v>
      </c>
      <c r="C19" s="3">
        <v>1</v>
      </c>
      <c r="D19" s="3">
        <v>3</v>
      </c>
      <c r="E19" s="3">
        <v>3</v>
      </c>
      <c r="F19" s="3">
        <v>5</v>
      </c>
      <c r="G19" s="3">
        <v>9</v>
      </c>
      <c r="H19" s="3">
        <v>4</v>
      </c>
      <c r="I19" s="3">
        <v>1</v>
      </c>
      <c r="J19" s="3">
        <v>1</v>
      </c>
      <c r="K19" s="8">
        <v>8</v>
      </c>
      <c r="L19">
        <f>Tabell1[How would you rate your Information Visualization skills?]</f>
        <v>1</v>
      </c>
      <c r="M19" s="1">
        <f>((Tabell1[[#This Row],[How would you rate your statistical skills?]]+Tabell1[[#This Row],[How would you rate your mathematics skills?]])/2)</f>
        <v>3</v>
      </c>
      <c r="N19">
        <f>Tabell1[[#This Row],[How would you rate your drawing and artistic skills?]]</f>
        <v>5</v>
      </c>
      <c r="O19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2</v>
      </c>
      <c r="P19">
        <f>Tabell1[[#This Row],[How would you rate your user experience evaluation skills?]]</f>
        <v>8</v>
      </c>
      <c r="Q19" s="2">
        <v>1</v>
      </c>
      <c r="R19" s="2">
        <f t="shared" si="0"/>
        <v>90</v>
      </c>
      <c r="S19" s="2">
        <f t="shared" si="1"/>
        <v>35</v>
      </c>
      <c r="T19" s="6">
        <f>SUM(S19/Tabell1[[#This Row],[Max points]])</f>
        <v>0.3888888888888889</v>
      </c>
    </row>
    <row r="20" spans="1:20">
      <c r="A20">
        <v>19</v>
      </c>
      <c r="B20" t="s">
        <v>18</v>
      </c>
      <c r="C20">
        <v>3</v>
      </c>
      <c r="D20">
        <v>3</v>
      </c>
      <c r="E20">
        <v>4</v>
      </c>
      <c r="F20">
        <v>6</v>
      </c>
      <c r="G20">
        <v>9</v>
      </c>
      <c r="H20">
        <v>5</v>
      </c>
      <c r="I20">
        <v>3</v>
      </c>
      <c r="J20">
        <v>5</v>
      </c>
      <c r="K20" s="8">
        <v>6</v>
      </c>
      <c r="L20">
        <f>Tabell1[How would you rate your Information Visualization skills?]</f>
        <v>3</v>
      </c>
      <c r="M20" s="1">
        <f>((Tabell1[[#This Row],[How would you rate your statistical skills?]]+Tabell1[[#This Row],[How would you rate your mathematics skills?]])/2)</f>
        <v>3.5</v>
      </c>
      <c r="N20">
        <f>Tabell1[[#This Row],[How would you rate your drawing and artistic skills?]]</f>
        <v>6</v>
      </c>
      <c r="O20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4.333333333333333</v>
      </c>
      <c r="P20">
        <f>Tabell1[[#This Row],[How would you rate your user experience evaluation skills?]]</f>
        <v>6</v>
      </c>
      <c r="Q20" s="2">
        <v>2</v>
      </c>
      <c r="R20" s="2">
        <f t="shared" si="0"/>
        <v>90</v>
      </c>
      <c r="S20" s="2">
        <f t="shared" si="1"/>
        <v>44</v>
      </c>
      <c r="T20" s="6">
        <f>SUM(S20/Tabell1[[#This Row],[Max points]])</f>
        <v>0.48888888888888887</v>
      </c>
    </row>
    <row r="21" spans="1:20">
      <c r="A21" s="3">
        <v>20</v>
      </c>
      <c r="B21" s="3" t="s">
        <v>19</v>
      </c>
      <c r="C21" s="3">
        <v>5</v>
      </c>
      <c r="D21" s="3">
        <v>3</v>
      </c>
      <c r="E21" s="3">
        <v>3</v>
      </c>
      <c r="F21" s="3">
        <v>9</v>
      </c>
      <c r="G21" s="3">
        <v>7</v>
      </c>
      <c r="H21" s="3">
        <v>4</v>
      </c>
      <c r="I21" s="3">
        <v>3</v>
      </c>
      <c r="J21" s="3">
        <v>5</v>
      </c>
      <c r="K21" s="8">
        <v>10</v>
      </c>
      <c r="L21">
        <f>Tabell1[How would you rate your Information Visualization skills?]</f>
        <v>5</v>
      </c>
      <c r="M21" s="1">
        <f>((Tabell1[[#This Row],[How would you rate your statistical skills?]]+Tabell1[[#This Row],[How would you rate your mathematics skills?]])/2)</f>
        <v>3</v>
      </c>
      <c r="N21">
        <f>Tabell1[[#This Row],[How would you rate your drawing and artistic skills?]]</f>
        <v>9</v>
      </c>
      <c r="O21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4</v>
      </c>
      <c r="P21">
        <f>Tabell1[[#This Row],[How would you rate your user experience evaluation skills?]]</f>
        <v>10</v>
      </c>
      <c r="Q21" s="2">
        <v>6</v>
      </c>
      <c r="R21" s="2">
        <f t="shared" si="0"/>
        <v>90</v>
      </c>
      <c r="S21" s="2">
        <f t="shared" si="1"/>
        <v>49</v>
      </c>
      <c r="T21" s="6">
        <f>SUM(S21/Tabell1[[#This Row],[Max points]])</f>
        <v>0.5444444444444444</v>
      </c>
    </row>
    <row r="22" spans="1:20">
      <c r="A22" s="3">
        <v>21</v>
      </c>
      <c r="B22" s="3" t="s">
        <v>20</v>
      </c>
      <c r="C22" s="3">
        <v>3</v>
      </c>
      <c r="D22" s="3">
        <v>1</v>
      </c>
      <c r="E22" s="3">
        <v>1</v>
      </c>
      <c r="F22" s="3">
        <v>3</v>
      </c>
      <c r="G22" s="3">
        <v>7</v>
      </c>
      <c r="H22" s="3">
        <v>1</v>
      </c>
      <c r="I22" s="3">
        <v>2</v>
      </c>
      <c r="J22" s="3">
        <v>1</v>
      </c>
      <c r="K22" s="8">
        <v>1</v>
      </c>
      <c r="L22">
        <f>Tabell1[How would you rate your Information Visualization skills?]</f>
        <v>3</v>
      </c>
      <c r="M22" s="1">
        <f>((Tabell1[[#This Row],[How would you rate your statistical skills?]]+Tabell1[[#This Row],[How would you rate your mathematics skills?]])/2)</f>
        <v>1</v>
      </c>
      <c r="N22">
        <f>Tabell1[[#This Row],[How would you rate your drawing and artistic skills?]]</f>
        <v>3</v>
      </c>
      <c r="O22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1.3333333333333333</v>
      </c>
      <c r="P22">
        <f>Tabell1[[#This Row],[How would you rate your user experience evaluation skills?]]</f>
        <v>1</v>
      </c>
      <c r="Q22" s="2">
        <v>4</v>
      </c>
      <c r="R22" s="2">
        <f t="shared" si="0"/>
        <v>90</v>
      </c>
      <c r="S22" s="2">
        <f t="shared" si="1"/>
        <v>20</v>
      </c>
      <c r="T22" s="6">
        <f>SUM(S22/Tabell1[[#This Row],[Max points]])</f>
        <v>0.22222222222222221</v>
      </c>
    </row>
    <row r="23" spans="1:20">
      <c r="A23">
        <v>22</v>
      </c>
      <c r="B23" t="s">
        <v>21</v>
      </c>
      <c r="C23">
        <v>3</v>
      </c>
      <c r="D23">
        <v>2</v>
      </c>
      <c r="E23">
        <v>6</v>
      </c>
      <c r="F23">
        <v>4</v>
      </c>
      <c r="G23">
        <v>9</v>
      </c>
      <c r="H23">
        <v>5</v>
      </c>
      <c r="I23">
        <v>3</v>
      </c>
      <c r="J23">
        <v>6</v>
      </c>
      <c r="K23" s="8">
        <v>6</v>
      </c>
      <c r="L23">
        <f>Tabell1[How would you rate your Information Visualization skills?]</f>
        <v>3</v>
      </c>
      <c r="M23" s="1">
        <f>((Tabell1[[#This Row],[How would you rate your statistical skills?]]+Tabell1[[#This Row],[How would you rate your mathematics skills?]])/2)</f>
        <v>4</v>
      </c>
      <c r="N23">
        <f>Tabell1[[#This Row],[How would you rate your drawing and artistic skills?]]</f>
        <v>4</v>
      </c>
      <c r="O23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4.666666666666667</v>
      </c>
      <c r="P23">
        <f>Tabell1[[#This Row],[How would you rate your user experience evaluation skills?]]</f>
        <v>6</v>
      </c>
      <c r="Q23" s="2">
        <v>7</v>
      </c>
      <c r="R23" s="2">
        <f t="shared" si="0"/>
        <v>90</v>
      </c>
      <c r="S23" s="2">
        <f t="shared" si="1"/>
        <v>44</v>
      </c>
      <c r="T23" s="6">
        <f>SUM(S23/Tabell1[[#This Row],[Max points]])</f>
        <v>0.48888888888888887</v>
      </c>
    </row>
    <row r="24" spans="1:20">
      <c r="A24">
        <v>23</v>
      </c>
      <c r="B24" t="s">
        <v>22</v>
      </c>
      <c r="C24">
        <v>3</v>
      </c>
      <c r="D24">
        <v>4</v>
      </c>
      <c r="E24">
        <v>5</v>
      </c>
      <c r="F24">
        <v>7</v>
      </c>
      <c r="G24">
        <v>8</v>
      </c>
      <c r="H24">
        <v>3</v>
      </c>
      <c r="I24">
        <v>2</v>
      </c>
      <c r="J24">
        <v>3</v>
      </c>
      <c r="K24" s="8">
        <v>6</v>
      </c>
      <c r="L24">
        <f>Tabell1[How would you rate your Information Visualization skills?]</f>
        <v>3</v>
      </c>
      <c r="M24" s="1">
        <f>((Tabell1[[#This Row],[How would you rate your statistical skills?]]+Tabell1[[#This Row],[How would you rate your mathematics skills?]])/2)</f>
        <v>4.5</v>
      </c>
      <c r="N24">
        <f>Tabell1[[#This Row],[How would you rate your drawing and artistic skills?]]</f>
        <v>7</v>
      </c>
      <c r="O24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2.6666666666666665</v>
      </c>
      <c r="P24">
        <f>Tabell1[[#This Row],[How would you rate your user experience evaluation skills?]]</f>
        <v>6</v>
      </c>
      <c r="Q24" s="2">
        <v>3</v>
      </c>
      <c r="R24" s="2">
        <f t="shared" si="0"/>
        <v>90</v>
      </c>
      <c r="S24" s="2">
        <f t="shared" si="1"/>
        <v>41</v>
      </c>
      <c r="T24" s="6">
        <f>SUM(S24/Tabell1[[#This Row],[Max points]])</f>
        <v>0.45555555555555555</v>
      </c>
    </row>
    <row r="25" spans="1:20">
      <c r="A25">
        <v>24</v>
      </c>
      <c r="B25" t="s">
        <v>23</v>
      </c>
      <c r="C25">
        <v>5</v>
      </c>
      <c r="D25">
        <v>5</v>
      </c>
      <c r="E25">
        <v>6</v>
      </c>
      <c r="F25">
        <v>4</v>
      </c>
      <c r="G25">
        <v>8</v>
      </c>
      <c r="H25">
        <v>7</v>
      </c>
      <c r="I25">
        <v>6</v>
      </c>
      <c r="J25">
        <v>5</v>
      </c>
      <c r="K25" s="8">
        <v>7</v>
      </c>
      <c r="L25">
        <f>Tabell1[How would you rate your Information Visualization skills?]</f>
        <v>5</v>
      </c>
      <c r="M25" s="1">
        <f>((Tabell1[[#This Row],[How would you rate your statistical skills?]]+Tabell1[[#This Row],[How would you rate your mathematics skills?]])/2)</f>
        <v>5.5</v>
      </c>
      <c r="N25">
        <f>Tabell1[[#This Row],[How would you rate your drawing and artistic skills?]]</f>
        <v>4</v>
      </c>
      <c r="O25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6</v>
      </c>
      <c r="P25">
        <f>Tabell1[[#This Row],[How would you rate your user experience evaluation skills?]]</f>
        <v>7</v>
      </c>
      <c r="Q25" s="2">
        <v>3</v>
      </c>
      <c r="R25" s="2">
        <f t="shared" si="0"/>
        <v>90</v>
      </c>
      <c r="S25" s="2">
        <f t="shared" si="1"/>
        <v>53</v>
      </c>
      <c r="T25" s="6">
        <f>SUM(S25/Tabell1[[#This Row],[Max points]])</f>
        <v>0.58888888888888891</v>
      </c>
    </row>
    <row r="26" spans="1:20">
      <c r="A26">
        <v>25</v>
      </c>
      <c r="B26" t="s">
        <v>24</v>
      </c>
      <c r="C26">
        <v>3</v>
      </c>
      <c r="D26">
        <v>2</v>
      </c>
      <c r="E26">
        <v>3</v>
      </c>
      <c r="F26">
        <v>3</v>
      </c>
      <c r="G26">
        <v>5</v>
      </c>
      <c r="H26">
        <v>5</v>
      </c>
      <c r="I26">
        <v>3</v>
      </c>
      <c r="J26">
        <v>3</v>
      </c>
      <c r="K26" s="8">
        <v>2</v>
      </c>
      <c r="L26">
        <f>Tabell1[How would you rate your Information Visualization skills?]</f>
        <v>3</v>
      </c>
      <c r="M26" s="1">
        <f>((Tabell1[[#This Row],[How would you rate your statistical skills?]]+Tabell1[[#This Row],[How would you rate your mathematics skills?]])/2)</f>
        <v>2.5</v>
      </c>
      <c r="N26">
        <f>Tabell1[[#This Row],[How would you rate your drawing and artistic skills?]]</f>
        <v>3</v>
      </c>
      <c r="O26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3.6666666666666665</v>
      </c>
      <c r="P26">
        <f>Tabell1[[#This Row],[How would you rate your user experience evaluation skills?]]</f>
        <v>2</v>
      </c>
      <c r="Q26" s="2">
        <v>5</v>
      </c>
      <c r="R26" s="2">
        <f t="shared" si="0"/>
        <v>90</v>
      </c>
      <c r="S26" s="2">
        <f t="shared" si="1"/>
        <v>29</v>
      </c>
      <c r="T26" s="6">
        <f>SUM(S26/Tabell1[[#This Row],[Max points]])</f>
        <v>0.32222222222222224</v>
      </c>
    </row>
    <row r="27" spans="1:20">
      <c r="A27">
        <v>26</v>
      </c>
      <c r="B27" t="s">
        <v>25</v>
      </c>
      <c r="C27">
        <v>4</v>
      </c>
      <c r="D27">
        <v>4</v>
      </c>
      <c r="E27">
        <v>5</v>
      </c>
      <c r="F27">
        <v>5</v>
      </c>
      <c r="G27">
        <v>7</v>
      </c>
      <c r="H27">
        <v>6</v>
      </c>
      <c r="I27">
        <v>4</v>
      </c>
      <c r="J27">
        <v>7</v>
      </c>
      <c r="K27" s="8">
        <v>5</v>
      </c>
      <c r="L27">
        <f>Tabell1[How would you rate your Information Visualization skills?]</f>
        <v>4</v>
      </c>
      <c r="M27" s="1">
        <f>((Tabell1[[#This Row],[How would you rate your statistical skills?]]+Tabell1[[#This Row],[How would you rate your mathematics skills?]])/2)</f>
        <v>4.5</v>
      </c>
      <c r="N27">
        <f>Tabell1[[#This Row],[How would you rate your drawing and artistic skills?]]</f>
        <v>5</v>
      </c>
      <c r="O27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5.666666666666667</v>
      </c>
      <c r="P27">
        <f>Tabell1[[#This Row],[How would you rate your user experience evaluation skills?]]</f>
        <v>5</v>
      </c>
      <c r="Q27" s="2">
        <v>6</v>
      </c>
      <c r="R27" s="2">
        <f t="shared" si="0"/>
        <v>90</v>
      </c>
      <c r="S27" s="2">
        <f t="shared" si="1"/>
        <v>47</v>
      </c>
      <c r="T27" s="6">
        <f>SUM(S27/Tabell1[[#This Row],[Max points]])</f>
        <v>0.52222222222222225</v>
      </c>
    </row>
    <row r="28" spans="1:20">
      <c r="A28">
        <v>27</v>
      </c>
      <c r="B28" t="s">
        <v>24</v>
      </c>
      <c r="C28">
        <v>4</v>
      </c>
      <c r="D28">
        <v>5</v>
      </c>
      <c r="E28">
        <v>5</v>
      </c>
      <c r="F28">
        <v>6</v>
      </c>
      <c r="G28">
        <v>7</v>
      </c>
      <c r="H28">
        <v>5</v>
      </c>
      <c r="I28">
        <v>2</v>
      </c>
      <c r="J28">
        <v>6</v>
      </c>
      <c r="K28" s="8">
        <v>5</v>
      </c>
      <c r="L28">
        <f>Tabell1[How would you rate your Information Visualization skills?]</f>
        <v>4</v>
      </c>
      <c r="M28" s="1">
        <f>((Tabell1[[#This Row],[How would you rate your statistical skills?]]+Tabell1[[#This Row],[How would you rate your mathematics skills?]])/2)</f>
        <v>5</v>
      </c>
      <c r="N28">
        <f>Tabell1[[#This Row],[How would you rate your drawing and artistic skills?]]</f>
        <v>6</v>
      </c>
      <c r="O28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4.333333333333333</v>
      </c>
      <c r="P28">
        <f>Tabell1[[#This Row],[How would you rate your user experience evaluation skills?]]</f>
        <v>5</v>
      </c>
      <c r="Q28" s="2">
        <v>5</v>
      </c>
      <c r="R28" s="2">
        <f t="shared" si="0"/>
        <v>90</v>
      </c>
      <c r="S28" s="2">
        <f t="shared" si="1"/>
        <v>45</v>
      </c>
      <c r="T28" s="6">
        <f>SUM(S28/Tabell1[[#This Row],[Max points]])</f>
        <v>0.5</v>
      </c>
    </row>
    <row r="29" spans="1:20">
      <c r="A29">
        <v>28</v>
      </c>
      <c r="B29" t="s">
        <v>26</v>
      </c>
      <c r="C29">
        <v>5</v>
      </c>
      <c r="D29">
        <v>7</v>
      </c>
      <c r="E29">
        <v>6</v>
      </c>
      <c r="F29">
        <v>4</v>
      </c>
      <c r="G29">
        <v>7</v>
      </c>
      <c r="H29">
        <v>6</v>
      </c>
      <c r="I29">
        <v>4</v>
      </c>
      <c r="J29">
        <v>4</v>
      </c>
      <c r="K29" s="8">
        <v>7</v>
      </c>
      <c r="L29">
        <f>Tabell1[How would you rate your Information Visualization skills?]</f>
        <v>5</v>
      </c>
      <c r="M29" s="1">
        <f>((Tabell1[[#This Row],[How would you rate your statistical skills?]]+Tabell1[[#This Row],[How would you rate your mathematics skills?]])/2)</f>
        <v>6.5</v>
      </c>
      <c r="N29">
        <f>Tabell1[[#This Row],[How would you rate your drawing and artistic skills?]]</f>
        <v>4</v>
      </c>
      <c r="O29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4.666666666666667</v>
      </c>
      <c r="P29">
        <f>Tabell1[[#This Row],[How would you rate your user experience evaluation skills?]]</f>
        <v>7</v>
      </c>
      <c r="Q29" s="2">
        <v>4</v>
      </c>
      <c r="R29" s="2">
        <f t="shared" si="0"/>
        <v>90</v>
      </c>
      <c r="S29" s="2">
        <f t="shared" si="1"/>
        <v>50</v>
      </c>
      <c r="T29" s="6">
        <f>SUM(S29/Tabell1[[#This Row],[Max points]])</f>
        <v>0.55555555555555558</v>
      </c>
    </row>
    <row r="30" spans="1:20">
      <c r="A30">
        <v>29</v>
      </c>
      <c r="B30" t="s">
        <v>27</v>
      </c>
      <c r="C30">
        <v>3</v>
      </c>
      <c r="D30">
        <v>5</v>
      </c>
      <c r="E30">
        <v>5</v>
      </c>
      <c r="F30">
        <v>4</v>
      </c>
      <c r="G30">
        <v>8</v>
      </c>
      <c r="H30">
        <v>5</v>
      </c>
      <c r="I30">
        <v>2</v>
      </c>
      <c r="J30">
        <v>7</v>
      </c>
      <c r="K30" s="8">
        <v>6</v>
      </c>
      <c r="L30">
        <f>Tabell1[How would you rate your Information Visualization skills?]</f>
        <v>3</v>
      </c>
      <c r="M30" s="1">
        <f>((Tabell1[[#This Row],[How would you rate your statistical skills?]]+Tabell1[[#This Row],[How would you rate your mathematics skills?]])/2)</f>
        <v>5</v>
      </c>
      <c r="N30">
        <f>Tabell1[[#This Row],[How would you rate your drawing and artistic skills?]]</f>
        <v>4</v>
      </c>
      <c r="O30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4.666666666666667</v>
      </c>
      <c r="P30">
        <f>Tabell1[[#This Row],[How would you rate your user experience evaluation skills?]]</f>
        <v>6</v>
      </c>
      <c r="Q30" s="2">
        <v>1</v>
      </c>
      <c r="R30" s="2">
        <f t="shared" si="0"/>
        <v>90</v>
      </c>
      <c r="S30" s="2">
        <f t="shared" si="1"/>
        <v>45</v>
      </c>
      <c r="T30" s="6">
        <f>SUM(S30/Tabell1[[#This Row],[Max points]])</f>
        <v>0.5</v>
      </c>
    </row>
    <row r="31" spans="1:20">
      <c r="A31">
        <v>30</v>
      </c>
      <c r="B31" t="s">
        <v>28</v>
      </c>
      <c r="C31">
        <v>8</v>
      </c>
      <c r="D31">
        <v>3</v>
      </c>
      <c r="E31">
        <v>5</v>
      </c>
      <c r="F31">
        <v>9</v>
      </c>
      <c r="G31">
        <v>9</v>
      </c>
      <c r="H31">
        <v>9</v>
      </c>
      <c r="I31">
        <v>5</v>
      </c>
      <c r="J31">
        <v>4</v>
      </c>
      <c r="K31" s="8">
        <v>4</v>
      </c>
      <c r="L31">
        <f>Tabell1[How would you rate your Information Visualization skills?]</f>
        <v>8</v>
      </c>
      <c r="M31" s="1">
        <f>((Tabell1[[#This Row],[How would you rate your statistical skills?]]+Tabell1[[#This Row],[How would you rate your mathematics skills?]])/2)</f>
        <v>4</v>
      </c>
      <c r="N31">
        <f>Tabell1[[#This Row],[How would you rate your drawing and artistic skills?]]</f>
        <v>9</v>
      </c>
      <c r="O31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6</v>
      </c>
      <c r="P31">
        <f>Tabell1[[#This Row],[How would you rate your user experience evaluation skills?]]</f>
        <v>4</v>
      </c>
      <c r="Q31" s="2">
        <v>6</v>
      </c>
      <c r="R31" s="2">
        <f t="shared" si="0"/>
        <v>90</v>
      </c>
      <c r="S31" s="2">
        <f t="shared" si="1"/>
        <v>56</v>
      </c>
      <c r="T31" s="6">
        <f>SUM(S31/Tabell1[[#This Row],[Max points]])</f>
        <v>0.62222222222222223</v>
      </c>
    </row>
    <row r="32" spans="1:20">
      <c r="A32">
        <v>31</v>
      </c>
      <c r="B32" t="s">
        <v>29</v>
      </c>
      <c r="C32">
        <v>5</v>
      </c>
      <c r="D32">
        <v>8</v>
      </c>
      <c r="E32">
        <v>9</v>
      </c>
      <c r="F32">
        <v>3</v>
      </c>
      <c r="G32">
        <v>9</v>
      </c>
      <c r="H32">
        <v>7</v>
      </c>
      <c r="I32">
        <v>2</v>
      </c>
      <c r="J32">
        <v>6</v>
      </c>
      <c r="K32" s="8">
        <v>7</v>
      </c>
      <c r="L32">
        <f>Tabell1[How would you rate your Information Visualization skills?]</f>
        <v>5</v>
      </c>
      <c r="M32" s="1">
        <f>((Tabell1[[#This Row],[How would you rate your statistical skills?]]+Tabell1[[#This Row],[How would you rate your mathematics skills?]])/2)</f>
        <v>8.5</v>
      </c>
      <c r="N32">
        <f>Tabell1[[#This Row],[How would you rate your drawing and artistic skills?]]</f>
        <v>3</v>
      </c>
      <c r="O32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5</v>
      </c>
      <c r="P32">
        <f>Tabell1[[#This Row],[How would you rate your user experience evaluation skills?]]</f>
        <v>7</v>
      </c>
      <c r="Q32" s="2">
        <v>6</v>
      </c>
      <c r="R32" s="2">
        <f t="shared" si="0"/>
        <v>90</v>
      </c>
      <c r="S32" s="2">
        <f t="shared" si="1"/>
        <v>56</v>
      </c>
      <c r="T32" s="6">
        <f>SUM(S32/Tabell1[[#This Row],[Max points]])</f>
        <v>0.62222222222222223</v>
      </c>
    </row>
    <row r="33" spans="1:20">
      <c r="A33" s="3">
        <v>32</v>
      </c>
      <c r="B33" s="3" t="s">
        <v>30</v>
      </c>
      <c r="C33" s="3">
        <v>7</v>
      </c>
      <c r="D33" s="3">
        <v>7</v>
      </c>
      <c r="E33" s="3">
        <v>8</v>
      </c>
      <c r="F33" s="3">
        <v>3</v>
      </c>
      <c r="G33" s="3">
        <v>9</v>
      </c>
      <c r="H33" s="3">
        <v>10</v>
      </c>
      <c r="I33" s="3">
        <v>9</v>
      </c>
      <c r="J33" s="3">
        <v>10</v>
      </c>
      <c r="K33" s="8">
        <v>7</v>
      </c>
      <c r="L33">
        <f>Tabell1[How would you rate your Information Visualization skills?]</f>
        <v>7</v>
      </c>
      <c r="M33" s="1">
        <f>((Tabell1[[#This Row],[How would you rate your statistical skills?]]+Tabell1[[#This Row],[How would you rate your mathematics skills?]])/2)</f>
        <v>7.5</v>
      </c>
      <c r="N33">
        <f>Tabell1[[#This Row],[How would you rate your drawing and artistic skills?]]</f>
        <v>3</v>
      </c>
      <c r="O33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9.6666666666666661</v>
      </c>
      <c r="P33">
        <f>Tabell1[[#This Row],[How would you rate your user experience evaluation skills?]]</f>
        <v>7</v>
      </c>
      <c r="Q33" s="2">
        <v>3</v>
      </c>
      <c r="R33" s="2">
        <f t="shared" si="0"/>
        <v>90</v>
      </c>
      <c r="S33" s="2">
        <f t="shared" si="1"/>
        <v>70</v>
      </c>
      <c r="T33" s="6">
        <f>SUM(S33/Tabell1[[#This Row],[Max points]])</f>
        <v>0.77777777777777779</v>
      </c>
    </row>
    <row r="34" spans="1:20">
      <c r="A34">
        <v>33</v>
      </c>
      <c r="B34" t="s">
        <v>31</v>
      </c>
      <c r="C34">
        <v>3</v>
      </c>
      <c r="D34">
        <v>5</v>
      </c>
      <c r="E34">
        <v>6</v>
      </c>
      <c r="F34">
        <v>2</v>
      </c>
      <c r="G34">
        <v>8</v>
      </c>
      <c r="H34">
        <v>8</v>
      </c>
      <c r="I34">
        <v>2</v>
      </c>
      <c r="J34">
        <v>6</v>
      </c>
      <c r="K34" s="8">
        <v>2</v>
      </c>
      <c r="L34">
        <f>Tabell1[How would you rate your Information Visualization skills?]</f>
        <v>3</v>
      </c>
      <c r="M34" s="1">
        <f>((Tabell1[[#This Row],[How would you rate your statistical skills?]]+Tabell1[[#This Row],[How would you rate your mathematics skills?]])/2)</f>
        <v>5.5</v>
      </c>
      <c r="N34">
        <f>Tabell1[[#This Row],[How would you rate your drawing and artistic skills?]]</f>
        <v>2</v>
      </c>
      <c r="O34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5.333333333333333</v>
      </c>
      <c r="P34">
        <f>Tabell1[[#This Row],[How would you rate your user experience evaluation skills?]]</f>
        <v>2</v>
      </c>
      <c r="Q34" s="2">
        <v>3</v>
      </c>
      <c r="R34" s="2">
        <f t="shared" si="0"/>
        <v>90</v>
      </c>
      <c r="S34" s="2">
        <f t="shared" si="1"/>
        <v>42</v>
      </c>
      <c r="T34" s="6">
        <f>SUM(S34/Tabell1[[#This Row],[Max points]])</f>
        <v>0.46666666666666667</v>
      </c>
    </row>
    <row r="35" spans="1:20">
      <c r="A35" s="3">
        <v>34</v>
      </c>
      <c r="B35" s="3" t="s">
        <v>32</v>
      </c>
      <c r="C35" s="3">
        <v>4</v>
      </c>
      <c r="D35" s="3">
        <v>4</v>
      </c>
      <c r="E35" s="3">
        <v>8</v>
      </c>
      <c r="F35" s="3">
        <v>4</v>
      </c>
      <c r="G35" s="3">
        <v>7</v>
      </c>
      <c r="H35" s="3">
        <v>4</v>
      </c>
      <c r="I35" s="3">
        <v>9</v>
      </c>
      <c r="J35" s="3">
        <v>7</v>
      </c>
      <c r="K35" s="8">
        <v>4</v>
      </c>
      <c r="L35">
        <f>Tabell1[How would you rate your Information Visualization skills?]</f>
        <v>4</v>
      </c>
      <c r="M35" s="1">
        <f>((Tabell1[[#This Row],[How would you rate your statistical skills?]]+Tabell1[[#This Row],[How would you rate your mathematics skills?]])/2)</f>
        <v>6</v>
      </c>
      <c r="N35">
        <f>Tabell1[[#This Row],[How would you rate your drawing and artistic skills?]]</f>
        <v>4</v>
      </c>
      <c r="O35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6.666666666666667</v>
      </c>
      <c r="P35">
        <f>Tabell1[[#This Row],[How would you rate your user experience evaluation skills?]]</f>
        <v>4</v>
      </c>
      <c r="Q35" s="2">
        <v>5</v>
      </c>
      <c r="R35" s="2">
        <f t="shared" si="0"/>
        <v>90</v>
      </c>
      <c r="S35" s="2">
        <f t="shared" si="1"/>
        <v>51</v>
      </c>
      <c r="T35" s="6">
        <f>SUM(S35/Tabell1[[#This Row],[Max points]])</f>
        <v>0.56666666666666665</v>
      </c>
    </row>
    <row r="36" spans="1:20">
      <c r="A36" s="3">
        <v>35</v>
      </c>
      <c r="B36" s="3"/>
      <c r="C36" s="3">
        <v>4</v>
      </c>
      <c r="D36" s="3">
        <v>5</v>
      </c>
      <c r="E36" s="3">
        <v>7</v>
      </c>
      <c r="F36" s="3">
        <v>4</v>
      </c>
      <c r="G36" s="3">
        <v>7</v>
      </c>
      <c r="H36" s="3">
        <v>8</v>
      </c>
      <c r="I36" s="3">
        <v>6</v>
      </c>
      <c r="J36" s="3">
        <v>4</v>
      </c>
      <c r="K36" s="8">
        <v>1</v>
      </c>
      <c r="L36">
        <f>Tabell1[How would you rate your Information Visualization skills?]</f>
        <v>4</v>
      </c>
      <c r="M36" s="1">
        <f>((Tabell1[[#This Row],[How would you rate your statistical skills?]]+Tabell1[[#This Row],[How would you rate your mathematics skills?]])/2)</f>
        <v>6</v>
      </c>
      <c r="N36">
        <f>Tabell1[[#This Row],[How would you rate your drawing and artistic skills?]]</f>
        <v>4</v>
      </c>
      <c r="O36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6</v>
      </c>
      <c r="P36">
        <f>Tabell1[[#This Row],[How would you rate your user experience evaluation skills?]]</f>
        <v>1</v>
      </c>
      <c r="Q36" s="2">
        <v>2</v>
      </c>
      <c r="R36" s="2">
        <f t="shared" si="0"/>
        <v>90</v>
      </c>
      <c r="S36" s="2">
        <f t="shared" si="1"/>
        <v>46</v>
      </c>
      <c r="T36" s="6">
        <f>SUM(S36/Tabell1[[#This Row],[Max points]])</f>
        <v>0.51111111111111107</v>
      </c>
    </row>
    <row r="37" spans="1:20">
      <c r="A37">
        <v>36</v>
      </c>
      <c r="B37" t="s">
        <v>33</v>
      </c>
      <c r="C37">
        <v>4</v>
      </c>
      <c r="D37">
        <v>3</v>
      </c>
      <c r="E37">
        <v>5</v>
      </c>
      <c r="F37">
        <v>3</v>
      </c>
      <c r="G37">
        <v>7</v>
      </c>
      <c r="H37">
        <v>8</v>
      </c>
      <c r="I37">
        <v>4</v>
      </c>
      <c r="J37">
        <v>7</v>
      </c>
      <c r="K37" s="8">
        <v>7</v>
      </c>
      <c r="L37">
        <f>Tabell1[How would you rate your Information Visualization skills?]</f>
        <v>4</v>
      </c>
      <c r="M37" s="1">
        <f>((Tabell1[[#This Row],[How would you rate your statistical skills?]]+Tabell1[[#This Row],[How would you rate your mathematics skills?]])/2)</f>
        <v>4</v>
      </c>
      <c r="N37">
        <f>Tabell1[[#This Row],[How would you rate your drawing and artistic skills?]]</f>
        <v>3</v>
      </c>
      <c r="O37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6.333333333333333</v>
      </c>
      <c r="P37">
        <f>Tabell1[[#This Row],[How would you rate your user experience evaluation skills?]]</f>
        <v>7</v>
      </c>
      <c r="Q37" s="2">
        <v>5</v>
      </c>
      <c r="R37" s="2">
        <f t="shared" si="0"/>
        <v>90</v>
      </c>
      <c r="S37" s="2">
        <f t="shared" si="1"/>
        <v>48</v>
      </c>
      <c r="T37" s="6">
        <f>SUM(S37/Tabell1[[#This Row],[Max points]])</f>
        <v>0.53333333333333333</v>
      </c>
    </row>
    <row r="38" spans="1:20">
      <c r="A38">
        <v>37</v>
      </c>
      <c r="B38" t="s">
        <v>34</v>
      </c>
      <c r="C38">
        <v>3</v>
      </c>
      <c r="D38">
        <v>3</v>
      </c>
      <c r="E38">
        <v>5</v>
      </c>
      <c r="F38">
        <v>8</v>
      </c>
      <c r="G38">
        <v>7</v>
      </c>
      <c r="H38">
        <v>2</v>
      </c>
      <c r="I38">
        <v>4</v>
      </c>
      <c r="J38">
        <v>3</v>
      </c>
      <c r="K38" s="8">
        <v>6</v>
      </c>
      <c r="L38">
        <f>Tabell1[How would you rate your Information Visualization skills?]</f>
        <v>3</v>
      </c>
      <c r="M38" s="1">
        <f>((Tabell1[[#This Row],[How would you rate your statistical skills?]]+Tabell1[[#This Row],[How would you rate your mathematics skills?]])/2)</f>
        <v>4</v>
      </c>
      <c r="N38">
        <f>Tabell1[[#This Row],[How would you rate your drawing and artistic skills?]]</f>
        <v>8</v>
      </c>
      <c r="O38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3</v>
      </c>
      <c r="P38">
        <f>Tabell1[[#This Row],[How would you rate your user experience evaluation skills?]]</f>
        <v>6</v>
      </c>
      <c r="Q38" s="2">
        <v>2</v>
      </c>
      <c r="R38" s="2">
        <f t="shared" si="0"/>
        <v>90</v>
      </c>
      <c r="S38" s="2">
        <f t="shared" si="1"/>
        <v>41</v>
      </c>
      <c r="T38" s="6">
        <f>SUM(S38/Tabell1[[#This Row],[Max points]])</f>
        <v>0.45555555555555555</v>
      </c>
    </row>
    <row r="39" spans="1:20">
      <c r="A39">
        <v>38</v>
      </c>
      <c r="B39" t="s">
        <v>35</v>
      </c>
      <c r="C39">
        <v>1</v>
      </c>
      <c r="D39">
        <v>2</v>
      </c>
      <c r="E39">
        <v>4</v>
      </c>
      <c r="F39">
        <v>7</v>
      </c>
      <c r="G39">
        <v>7</v>
      </c>
      <c r="H39">
        <v>5</v>
      </c>
      <c r="I39">
        <v>5</v>
      </c>
      <c r="J39">
        <v>4</v>
      </c>
      <c r="K39" s="8">
        <v>7</v>
      </c>
      <c r="L39">
        <f>Tabell1[How would you rate your Information Visualization skills?]</f>
        <v>1</v>
      </c>
      <c r="M39" s="1">
        <f>((Tabell1[[#This Row],[How would you rate your statistical skills?]]+Tabell1[[#This Row],[How would you rate your mathematics skills?]])/2)</f>
        <v>3</v>
      </c>
      <c r="N39">
        <f>Tabell1[[#This Row],[How would you rate your drawing and artistic skills?]]</f>
        <v>7</v>
      </c>
      <c r="O39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4.666666666666667</v>
      </c>
      <c r="P39">
        <f>Tabell1[[#This Row],[How would you rate your user experience evaluation skills?]]</f>
        <v>7</v>
      </c>
      <c r="Q39" s="2">
        <v>6</v>
      </c>
      <c r="R39" s="2">
        <f t="shared" si="0"/>
        <v>90</v>
      </c>
      <c r="S39" s="2">
        <f t="shared" si="1"/>
        <v>42</v>
      </c>
      <c r="T39" s="6">
        <f>SUM(S39/Tabell1[[#This Row],[Max points]])</f>
        <v>0.46666666666666667</v>
      </c>
    </row>
    <row r="40" spans="1:20">
      <c r="A40">
        <v>39</v>
      </c>
      <c r="B40" t="s">
        <v>36</v>
      </c>
      <c r="C40">
        <v>6</v>
      </c>
      <c r="D40">
        <v>5</v>
      </c>
      <c r="E40">
        <v>5</v>
      </c>
      <c r="F40">
        <v>7</v>
      </c>
      <c r="G40">
        <v>6</v>
      </c>
      <c r="H40">
        <v>2</v>
      </c>
      <c r="I40">
        <v>1</v>
      </c>
      <c r="J40">
        <v>2</v>
      </c>
      <c r="K40" s="8">
        <v>8</v>
      </c>
      <c r="L40">
        <f>Tabell1[How would you rate your Information Visualization skills?]</f>
        <v>6</v>
      </c>
      <c r="M40" s="1">
        <f>((Tabell1[[#This Row],[How would you rate your statistical skills?]]+Tabell1[[#This Row],[How would you rate your mathematics skills?]])/2)</f>
        <v>5</v>
      </c>
      <c r="N40">
        <f>Tabell1[[#This Row],[How would you rate your drawing and artistic skills?]]</f>
        <v>7</v>
      </c>
      <c r="O40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1.6666666666666667</v>
      </c>
      <c r="P40">
        <f>Tabell1[[#This Row],[How would you rate your user experience evaluation skills?]]</f>
        <v>8</v>
      </c>
      <c r="Q40" s="2">
        <v>7</v>
      </c>
      <c r="R40" s="2">
        <f t="shared" si="0"/>
        <v>90</v>
      </c>
      <c r="S40" s="2">
        <f t="shared" si="1"/>
        <v>42</v>
      </c>
      <c r="T40" s="6">
        <f>SUM(S40/Tabell1[[#This Row],[Max points]])</f>
        <v>0.46666666666666667</v>
      </c>
    </row>
    <row r="41" spans="1:20">
      <c r="A41">
        <v>40</v>
      </c>
      <c r="B41" t="s">
        <v>37</v>
      </c>
      <c r="C41">
        <v>4</v>
      </c>
      <c r="D41">
        <v>4</v>
      </c>
      <c r="E41">
        <v>5</v>
      </c>
      <c r="F41">
        <v>2</v>
      </c>
      <c r="G41">
        <v>10</v>
      </c>
      <c r="H41">
        <v>5</v>
      </c>
      <c r="I41">
        <v>1</v>
      </c>
      <c r="J41">
        <v>3</v>
      </c>
      <c r="K41" s="8">
        <v>3</v>
      </c>
      <c r="L41">
        <f>Tabell1[How would you rate your Information Visualization skills?]</f>
        <v>4</v>
      </c>
      <c r="M41" s="1">
        <f>((Tabell1[[#This Row],[How would you rate your statistical skills?]]+Tabell1[[#This Row],[How would you rate your mathematics skills?]])/2)</f>
        <v>4.5</v>
      </c>
      <c r="N41">
        <f>Tabell1[[#This Row],[How would you rate your drawing and artistic skills?]]</f>
        <v>2</v>
      </c>
      <c r="O41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3</v>
      </c>
      <c r="P41">
        <f>Tabell1[[#This Row],[How would you rate your user experience evaluation skills?]]</f>
        <v>3</v>
      </c>
      <c r="Q41" s="2">
        <v>8</v>
      </c>
      <c r="R41" s="2">
        <f t="shared" si="0"/>
        <v>90</v>
      </c>
      <c r="S41" s="2">
        <f t="shared" si="1"/>
        <v>37</v>
      </c>
      <c r="T41" s="6">
        <f>SUM(S41/Tabell1[[#This Row],[Max points]])</f>
        <v>0.41111111111111109</v>
      </c>
    </row>
    <row r="42" spans="1:20">
      <c r="A42">
        <v>41</v>
      </c>
      <c r="B42" t="s">
        <v>38</v>
      </c>
      <c r="C42">
        <v>6</v>
      </c>
      <c r="D42">
        <v>4</v>
      </c>
      <c r="E42">
        <v>2</v>
      </c>
      <c r="F42">
        <v>4</v>
      </c>
      <c r="G42">
        <v>8</v>
      </c>
      <c r="H42">
        <v>7</v>
      </c>
      <c r="I42">
        <v>6</v>
      </c>
      <c r="J42">
        <v>5</v>
      </c>
      <c r="K42" s="8">
        <v>5</v>
      </c>
      <c r="L42">
        <f>Tabell1[How would you rate your Information Visualization skills?]</f>
        <v>6</v>
      </c>
      <c r="M42" s="1">
        <f>((Tabell1[[#This Row],[How would you rate your statistical skills?]]+Tabell1[[#This Row],[How would you rate your mathematics skills?]])/2)</f>
        <v>3</v>
      </c>
      <c r="N42">
        <f>Tabell1[[#This Row],[How would you rate your drawing and artistic skills?]]</f>
        <v>4</v>
      </c>
      <c r="O42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6</v>
      </c>
      <c r="P42">
        <f>Tabell1[[#This Row],[How would you rate your user experience evaluation skills?]]</f>
        <v>5</v>
      </c>
      <c r="Q42" s="2">
        <v>8</v>
      </c>
      <c r="R42" s="2">
        <f t="shared" si="0"/>
        <v>90</v>
      </c>
      <c r="S42" s="2">
        <f t="shared" si="1"/>
        <v>47</v>
      </c>
      <c r="T42" s="6">
        <f>SUM(S42/Tabell1[[#This Row],[Max points]])</f>
        <v>0.52222222222222225</v>
      </c>
    </row>
    <row r="43" spans="1:20">
      <c r="A43">
        <v>42</v>
      </c>
      <c r="B43" t="s">
        <v>39</v>
      </c>
      <c r="C43">
        <v>5</v>
      </c>
      <c r="D43">
        <v>4</v>
      </c>
      <c r="E43">
        <v>4</v>
      </c>
      <c r="F43">
        <v>2</v>
      </c>
      <c r="G43">
        <v>8</v>
      </c>
      <c r="H43">
        <v>9</v>
      </c>
      <c r="I43">
        <v>8</v>
      </c>
      <c r="J43">
        <v>6</v>
      </c>
      <c r="K43" s="8">
        <v>3</v>
      </c>
      <c r="L43">
        <f>Tabell1[How would you rate your Information Visualization skills?]</f>
        <v>5</v>
      </c>
      <c r="M43" s="1">
        <f>((Tabell1[[#This Row],[How would you rate your statistical skills?]]+Tabell1[[#This Row],[How would you rate your mathematics skills?]])/2)</f>
        <v>4</v>
      </c>
      <c r="N43">
        <f>Tabell1[[#This Row],[How would you rate your drawing and artistic skills?]]</f>
        <v>2</v>
      </c>
      <c r="O43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7.666666666666667</v>
      </c>
      <c r="P43">
        <f>Tabell1[[#This Row],[How would you rate your user experience evaluation skills?]]</f>
        <v>3</v>
      </c>
      <c r="Q43" s="2">
        <v>6</v>
      </c>
      <c r="R43" s="2">
        <f t="shared" si="0"/>
        <v>90</v>
      </c>
      <c r="S43" s="2">
        <f t="shared" si="1"/>
        <v>49</v>
      </c>
      <c r="T43" s="6">
        <f>SUM(S43/Tabell1[[#This Row],[Max points]])</f>
        <v>0.5444444444444444</v>
      </c>
    </row>
    <row r="44" spans="1:20">
      <c r="A44">
        <v>43</v>
      </c>
      <c r="B44" t="s">
        <v>40</v>
      </c>
      <c r="C44">
        <v>7</v>
      </c>
      <c r="D44">
        <v>8</v>
      </c>
      <c r="E44">
        <v>8</v>
      </c>
      <c r="F44">
        <v>3</v>
      </c>
      <c r="G44">
        <v>7</v>
      </c>
      <c r="H44">
        <v>8</v>
      </c>
      <c r="I44">
        <v>7</v>
      </c>
      <c r="J44">
        <v>8</v>
      </c>
      <c r="K44" s="8">
        <v>7</v>
      </c>
      <c r="L44">
        <f>Tabell1[How would you rate your Information Visualization skills?]</f>
        <v>7</v>
      </c>
      <c r="M44" s="1">
        <f>((Tabell1[[#This Row],[How would you rate your statistical skills?]]+Tabell1[[#This Row],[How would you rate your mathematics skills?]])/2)</f>
        <v>8</v>
      </c>
      <c r="N44">
        <f>Tabell1[[#This Row],[How would you rate your drawing and artistic skills?]]</f>
        <v>3</v>
      </c>
      <c r="O44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7.666666666666667</v>
      </c>
      <c r="P44">
        <f>Tabell1[[#This Row],[How would you rate your user experience evaluation skills?]]</f>
        <v>7</v>
      </c>
      <c r="Q44" s="2">
        <v>7</v>
      </c>
      <c r="R44" s="2">
        <f t="shared" si="0"/>
        <v>90</v>
      </c>
      <c r="S44" s="2">
        <f t="shared" si="1"/>
        <v>63</v>
      </c>
      <c r="T44" s="6">
        <f>SUM(S44/Tabell1[[#This Row],[Max points]])</f>
        <v>0.7</v>
      </c>
    </row>
    <row r="45" spans="1:20">
      <c r="A45">
        <v>44</v>
      </c>
      <c r="C45">
        <v>1</v>
      </c>
      <c r="D45">
        <v>4</v>
      </c>
      <c r="E45">
        <v>4</v>
      </c>
      <c r="F45">
        <v>3</v>
      </c>
      <c r="G45">
        <v>5</v>
      </c>
      <c r="H45">
        <v>4</v>
      </c>
      <c r="I45">
        <v>2</v>
      </c>
      <c r="J45">
        <v>2</v>
      </c>
      <c r="K45" s="8">
        <v>6</v>
      </c>
      <c r="L45">
        <f>Tabell1[How would you rate your Information Visualization skills?]</f>
        <v>1</v>
      </c>
      <c r="M45" s="1">
        <f>((Tabell1[[#This Row],[How would you rate your statistical skills?]]+Tabell1[[#This Row],[How would you rate your mathematics skills?]])/2)</f>
        <v>4</v>
      </c>
      <c r="N45">
        <f>Tabell1[[#This Row],[How would you rate your drawing and artistic skills?]]</f>
        <v>3</v>
      </c>
      <c r="O45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2.6666666666666665</v>
      </c>
      <c r="P45">
        <f>Tabell1[[#This Row],[How would you rate your user experience evaluation skills?]]</f>
        <v>6</v>
      </c>
      <c r="Q45" s="2">
        <v>8</v>
      </c>
      <c r="R45" s="2">
        <f t="shared" si="0"/>
        <v>90</v>
      </c>
      <c r="S45" s="2">
        <f t="shared" si="1"/>
        <v>31</v>
      </c>
      <c r="T45" s="6">
        <f>SUM(S45/Tabell1[[#This Row],[Max points]])</f>
        <v>0.34444444444444444</v>
      </c>
    </row>
    <row r="46" spans="1:20">
      <c r="A46">
        <v>45</v>
      </c>
      <c r="B46" t="s">
        <v>41</v>
      </c>
      <c r="C46">
        <v>6</v>
      </c>
      <c r="D46">
        <v>8</v>
      </c>
      <c r="E46">
        <v>4</v>
      </c>
      <c r="F46">
        <v>7</v>
      </c>
      <c r="G46">
        <v>8</v>
      </c>
      <c r="H46">
        <v>5</v>
      </c>
      <c r="I46">
        <v>5</v>
      </c>
      <c r="J46">
        <v>5</v>
      </c>
      <c r="K46" s="8">
        <v>5</v>
      </c>
      <c r="L46">
        <f>Tabell1[How would you rate your Information Visualization skills?]</f>
        <v>6</v>
      </c>
      <c r="M46" s="1">
        <f>((Tabell1[[#This Row],[How would you rate your statistical skills?]]+Tabell1[[#This Row],[How would you rate your mathematics skills?]])/2)</f>
        <v>6</v>
      </c>
      <c r="N46">
        <f>Tabell1[[#This Row],[How would you rate your drawing and artistic skills?]]</f>
        <v>7</v>
      </c>
      <c r="O46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5</v>
      </c>
      <c r="P46">
        <f>Tabell1[[#This Row],[How would you rate your user experience evaluation skills?]]</f>
        <v>5</v>
      </c>
      <c r="Q46" s="2">
        <v>7</v>
      </c>
      <c r="R46" s="2">
        <f t="shared" si="0"/>
        <v>90</v>
      </c>
      <c r="S46" s="2">
        <f t="shared" si="1"/>
        <v>53</v>
      </c>
      <c r="T46" s="6">
        <f>SUM(S46/Tabell1[[#This Row],[Max points]])</f>
        <v>0.58888888888888891</v>
      </c>
    </row>
    <row r="47" spans="1:20" s="3" customFormat="1">
      <c r="A47" s="3">
        <v>46</v>
      </c>
      <c r="B47" s="3" t="s">
        <v>42</v>
      </c>
      <c r="C47" s="3">
        <v>1</v>
      </c>
      <c r="D47" s="3">
        <v>3</v>
      </c>
      <c r="E47" s="3">
        <v>3</v>
      </c>
      <c r="F47" s="3">
        <v>1</v>
      </c>
      <c r="G47" s="3">
        <v>7</v>
      </c>
      <c r="H47" s="3">
        <v>3</v>
      </c>
      <c r="I47" s="3">
        <v>3</v>
      </c>
      <c r="J47" s="3">
        <v>3</v>
      </c>
      <c r="K47" s="8">
        <v>3</v>
      </c>
      <c r="L47" s="3">
        <f>Tabell1[How would you rate your Information Visualization skills?]</f>
        <v>1</v>
      </c>
      <c r="M47" s="10">
        <f>((Tabell1[[#This Row],[How would you rate your statistical skills?]]+Tabell1[[#This Row],[How would you rate your mathematics skills?]])/2)</f>
        <v>3</v>
      </c>
      <c r="N47" s="3">
        <f>Tabell1[[#This Row],[How would you rate your drawing and artistic skills?]]</f>
        <v>1</v>
      </c>
      <c r="O47" s="10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3</v>
      </c>
      <c r="P47" s="3">
        <f>Tabell1[[#This Row],[How would you rate your user experience evaluation skills?]]</f>
        <v>3</v>
      </c>
      <c r="Q47" s="4">
        <v>3</v>
      </c>
      <c r="R47" s="4">
        <f t="shared" si="0"/>
        <v>90</v>
      </c>
      <c r="S47" s="4">
        <f t="shared" si="1"/>
        <v>27</v>
      </c>
      <c r="T47" s="6">
        <f>SUM(S47/Tabell1[[#This Row],[Max points]])</f>
        <v>0.3</v>
      </c>
    </row>
    <row r="48" spans="1:20" s="3" customFormat="1">
      <c r="K48" s="8"/>
    </row>
    <row r="49" spans="1:17" s="3" customFormat="1">
      <c r="A49" s="18" t="s">
        <v>57</v>
      </c>
      <c r="B49" s="18"/>
      <c r="C49" s="18">
        <f>_xlfn.PERCENTILE.EXC(Tabell1[How would you rate your Information Visualization skills?], 0.5)</f>
        <v>4</v>
      </c>
      <c r="D49" s="18">
        <f>_xlfn.PERCENTILE.EXC(Tabell1[How would you rate your statistical skills?], 0.5)</f>
        <v>4</v>
      </c>
      <c r="E49" s="18">
        <f>_xlfn.PERCENTILE.EXC(Tabell1[How would you rate your mathematics skills?], 0.5)</f>
        <v>5</v>
      </c>
      <c r="F49" s="18">
        <f>_xlfn.PERCENTILE.EXC(Tabell1[How would you rate your drawing and artistic skills?], 0.5)</f>
        <v>4</v>
      </c>
      <c r="G49" s="18">
        <f>_xlfn.PERCENTILE.EXC(Tabell1[How would you rate your computer usage skills?], 0.5)</f>
        <v>8</v>
      </c>
      <c r="H49" s="18">
        <f>_xlfn.PERCENTILE.EXC(Tabell1[How would you rate your programming skills?], 0.5)</f>
        <v>5</v>
      </c>
      <c r="I49" s="18">
        <f>_xlfn.PERCENTILE.EXC(Tabell1[How would you rate your computer graphics programming skills?], 0.5)</f>
        <v>3.5</v>
      </c>
      <c r="J49" s="18">
        <f>_xlfn.PERCENTILE.EXC(Tabell1[How would you rate your human-computer interaction programming skills?], 0.5)</f>
        <v>5</v>
      </c>
      <c r="K49" s="22">
        <f>_xlfn.PERCENTILE.EXC(Tabell1[How would you rate your user experience evaluation skills?], 0.5)</f>
        <v>6</v>
      </c>
      <c r="L49" s="18">
        <f>_xlfn.PERCENTILE.EXC(Tabell1[Visualization],0.5)</f>
        <v>4</v>
      </c>
      <c r="M49" s="19">
        <f>_xlfn.PERCENTILE.EXC(Tabell1[Math and statistics],0.5)</f>
        <v>4.75</v>
      </c>
      <c r="N49" s="18">
        <f>_xlfn.PERCENTILE.EXC(Tabell1[Artistic skills],0.5)</f>
        <v>4</v>
      </c>
      <c r="O49" s="19">
        <f>_xlfn.PERCENTILE.EXC(Tabell1[Programming],0.5)</f>
        <v>4.8333333333333339</v>
      </c>
      <c r="P49" s="18">
        <f>_xlfn.PERCENTILE.EXC(Tabell1[HCI Evaluation],0.5)</f>
        <v>6</v>
      </c>
    </row>
    <row r="50" spans="1:17" s="3" customFormat="1">
      <c r="A50" s="20" t="s">
        <v>58</v>
      </c>
      <c r="B50" s="20"/>
      <c r="C50" s="20">
        <f>_xlfn.PERCENTILE.EXC(Tabell1[How would you rate your Information Visualization skills?], 0.85)</f>
        <v>6</v>
      </c>
      <c r="D50" s="20">
        <f>_xlfn.PERCENTILE.EXC(Tabell1[How would you rate your statistical skills?], 0.85)</f>
        <v>6.9499999999999957</v>
      </c>
      <c r="E50" s="20">
        <f>_xlfn.PERCENTILE.EXC(Tabell1[How would you rate your mathematics skills?], 0.85)</f>
        <v>7</v>
      </c>
      <c r="F50" s="20">
        <f>_xlfn.PERCENTILE.EXC(Tabell1[How would you rate your drawing and artistic skills?], 0.85)</f>
        <v>7</v>
      </c>
      <c r="G50" s="20">
        <f>_xlfn.PERCENTILE.EXC(Tabell1[How would you rate your computer usage skills?], 0.85)</f>
        <v>9</v>
      </c>
      <c r="H50" s="20">
        <f>_xlfn.PERCENTILE.EXC(Tabell1[How would you rate your programming skills?], 0.85)</f>
        <v>8</v>
      </c>
      <c r="I50" s="20">
        <f>_xlfn.PERCENTILE.EXC(Tabell1[How would you rate your computer graphics programming skills?], 0.85)</f>
        <v>7</v>
      </c>
      <c r="J50" s="20">
        <f>_xlfn.PERCENTILE.EXC(Tabell1[How would you rate your human-computer interaction programming skills?], 0.85)</f>
        <v>7.9499999999999957</v>
      </c>
      <c r="K50" s="23">
        <f>_xlfn.PERCENTILE.EXC(Tabell1[How would you rate your user experience evaluation skills?], 0.85)</f>
        <v>7.9499999999999957</v>
      </c>
      <c r="L50" s="20">
        <f>_xlfn.PERCENTILE.EXC(Tabell1[Visualization], 0.85)</f>
        <v>6</v>
      </c>
      <c r="M50" s="21">
        <f>_xlfn.PERCENTILE.EXC(Tabell1[Math and statistics], 0.85)</f>
        <v>6.4749999999999979</v>
      </c>
      <c r="N50" s="20">
        <f>_xlfn.PERCENTILE.EXC(Tabell1[Artistic skills], 0.85)</f>
        <v>7</v>
      </c>
      <c r="O50" s="20">
        <f>_xlfn.PERCENTILE.EXC(Tabell1[Programming], 0.85)</f>
        <v>7</v>
      </c>
      <c r="P50" s="20">
        <f>_xlfn.PERCENTILE.EXC(Tabell1[HCI Evaluation], 0.85)</f>
        <v>7.9499999999999957</v>
      </c>
    </row>
    <row r="51" spans="1:17">
      <c r="L51" s="3"/>
    </row>
    <row r="52" spans="1:17">
      <c r="L52" s="3"/>
    </row>
    <row r="53" spans="1:17" s="3" customFormat="1"/>
    <row r="54" spans="1:17" s="10" customFormat="1">
      <c r="A54" s="3"/>
      <c r="B54" s="3"/>
      <c r="C54" s="3"/>
      <c r="D54" s="3"/>
      <c r="E54" s="3"/>
      <c r="F54" s="3"/>
      <c r="G54" s="3"/>
      <c r="H54" s="3"/>
      <c r="I54" s="3"/>
    </row>
    <row r="55" spans="1:17" s="3" customFormat="1">
      <c r="A55" s="10"/>
      <c r="B55" s="10"/>
      <c r="C55" s="10"/>
      <c r="D55" s="10"/>
      <c r="E55" s="10"/>
      <c r="F55" s="10"/>
      <c r="G55" s="10"/>
      <c r="H55" s="10"/>
      <c r="I55" s="10"/>
      <c r="M55" s="32" t="s">
        <v>62</v>
      </c>
      <c r="N55" s="32"/>
      <c r="O55" s="10"/>
      <c r="P55" s="10"/>
      <c r="Q55" s="10"/>
    </row>
    <row r="56" spans="1:17" s="3" customFormat="1" ht="17">
      <c r="B56" s="11"/>
      <c r="K56" s="32" t="s">
        <v>60</v>
      </c>
      <c r="L56" s="32" t="s">
        <v>1</v>
      </c>
      <c r="M56" s="33" t="s">
        <v>2</v>
      </c>
      <c r="N56" s="33" t="s">
        <v>63</v>
      </c>
      <c r="O56" s="33" t="s">
        <v>3</v>
      </c>
      <c r="P56" s="33" t="s">
        <v>64</v>
      </c>
      <c r="Q56" s="24"/>
    </row>
    <row r="57" spans="1:17" s="3" customFormat="1">
      <c r="J57" s="29" t="s">
        <v>65</v>
      </c>
      <c r="K57" s="31">
        <v>1</v>
      </c>
      <c r="L57" s="10">
        <f>SUMIF(Tabell1[Group],K57,Tabell1[Visualization])/6</f>
        <v>3.5</v>
      </c>
      <c r="M57" s="10">
        <f>SUMIF(Tabell1[Group],K57,Tabell1[Math and statistics])/6</f>
        <v>4.75</v>
      </c>
      <c r="N57" s="10">
        <f>SUMIF(Tabell1[Group],K57,Tabell1[Artistic skills])/6</f>
        <v>4.5</v>
      </c>
      <c r="O57" s="10">
        <f>SUMIF(Tabell1[Group],K57,Tabell1[Programming])/6</f>
        <v>4.6111111111111116</v>
      </c>
      <c r="P57" s="10">
        <f>SUMIF(Tabell1[Group],K57,Tabell1[HCI Evaluation])/6</f>
        <v>5.5</v>
      </c>
    </row>
    <row r="58" spans="1:17" s="3" customFormat="1">
      <c r="J58" s="29" t="s">
        <v>65</v>
      </c>
      <c r="K58" s="31">
        <v>2</v>
      </c>
      <c r="L58" s="10">
        <f>SUMIF(Tabell1[Group],K58,Tabell1[Visualization])/6</f>
        <v>4.166666666666667</v>
      </c>
      <c r="M58" s="10">
        <f>SUMIF(Tabell1[Group],K58,Tabell1[Math and statistics])/6</f>
        <v>5.166666666666667</v>
      </c>
      <c r="N58" s="10">
        <f>SUMIF(Tabell1[Group],K58,Tabell1[Artistic skills])/6</f>
        <v>5</v>
      </c>
      <c r="O58" s="10">
        <f>SUMIF(Tabell1[Group],K58,Tabell1[Programming])/6</f>
        <v>4.5555555555555554</v>
      </c>
      <c r="P58" s="10">
        <f>SUMIF(Tabell1[Group],K58,Tabell1[HCI Evaluation])/6</f>
        <v>4.833333333333333</v>
      </c>
    </row>
    <row r="59" spans="1:17">
      <c r="J59" s="30" t="s">
        <v>65</v>
      </c>
      <c r="K59" s="31">
        <v>3</v>
      </c>
      <c r="L59" s="10">
        <f>SUMIF(Tabell1[Group],K59,Tabell1[Visualization])/6</f>
        <v>4.166666666666667</v>
      </c>
      <c r="M59" s="10">
        <f>SUMIF(Tabell1[Group],K59,Tabell1[Math and statistics])/6</f>
        <v>4.833333333333333</v>
      </c>
      <c r="N59" s="10">
        <f>SUMIF(Tabell1[Group],K59,Tabell1[Artistic skills])/6</f>
        <v>4.166666666666667</v>
      </c>
      <c r="O59" s="10">
        <f>SUMIF(Tabell1[Group],K59,Tabell1[Programming])/6</f>
        <v>5.0555555555555554</v>
      </c>
      <c r="P59" s="10">
        <f>SUMIF(Tabell1[Group],K59,Tabell1[HCI Evaluation])/6</f>
        <v>5.333333333333333</v>
      </c>
      <c r="Q59" s="3"/>
    </row>
    <row r="60" spans="1:17">
      <c r="J60" s="34" t="s">
        <v>66</v>
      </c>
      <c r="K60" s="35">
        <v>4</v>
      </c>
      <c r="L60" s="36">
        <f>SUMIF(Tabell1[Group],K60,Tabell1[Visualization])/5</f>
        <v>4</v>
      </c>
      <c r="M60" s="36">
        <f>SUMIF(Tabell1[Group],K60,Tabell1[Math and statistics])/5</f>
        <v>4.8</v>
      </c>
      <c r="N60" s="36">
        <f>SUMIF(Tabell1[Group],K60,Tabell1[Artistic skills])/6</f>
        <v>4.333333333333333</v>
      </c>
      <c r="O60" s="36">
        <f>SUMIF(Tabell1[Group],K60,Tabell1[Programming])/5</f>
        <v>4.5999999999999996</v>
      </c>
      <c r="P60" s="36">
        <f>SUMIF(Tabell1[Group],K60,Tabell1[HCI Evaluation])/5</f>
        <v>6.4</v>
      </c>
    </row>
    <row r="61" spans="1:17">
      <c r="J61" s="30" t="s">
        <v>65</v>
      </c>
      <c r="K61" s="31">
        <v>5</v>
      </c>
      <c r="L61" s="10">
        <f>SUMIF(Tabell1[Group],K61,Tabell1[Visualization])/6</f>
        <v>4</v>
      </c>
      <c r="M61" s="10">
        <f>SUMIF(Tabell1[Group],K61,Tabell1[Math and statistics])/6</f>
        <v>4.75</v>
      </c>
      <c r="N61" s="10">
        <f>SUMIF(Tabell1[Group],K61,Tabell1[Artistic skills])/6</f>
        <v>5.333333333333333</v>
      </c>
      <c r="O61" s="10">
        <f>SUMIF(Tabell1[Group],K61,Tabell1[Programming])/6</f>
        <v>5.4444444444444455</v>
      </c>
      <c r="P61" s="10">
        <f>SUMIF(Tabell1[Group],K61,Tabell1[HCI Evaluation])/6</f>
        <v>5.333333333333333</v>
      </c>
    </row>
    <row r="62" spans="1:17">
      <c r="J62" s="30" t="s">
        <v>65</v>
      </c>
      <c r="K62" s="31">
        <v>6</v>
      </c>
      <c r="L62" s="10">
        <f>SUMIF(Tabell1[Group],K62,Tabell1[Visualization])/6</f>
        <v>4.666666666666667</v>
      </c>
      <c r="M62" s="10">
        <f>SUMIF(Tabell1[Group],K62,Tabell1[Math and statistics])/6</f>
        <v>4.5</v>
      </c>
      <c r="N62" s="10">
        <f>SUMIF(Tabell1[Group],K62,Tabell1[Artistic skills])/6</f>
        <v>5.833333333333333</v>
      </c>
      <c r="O62" s="10">
        <f>SUMIF(Tabell1[Group],K62,Tabell1[Programming])/6</f>
        <v>5.5</v>
      </c>
      <c r="P62" s="10">
        <f>SUMIF(Tabell1[Group],K62,Tabell1[HCI Evaluation])/6</f>
        <v>6</v>
      </c>
    </row>
    <row r="63" spans="1:17">
      <c r="J63" s="30" t="s">
        <v>65</v>
      </c>
      <c r="K63" s="31">
        <v>7</v>
      </c>
      <c r="L63" s="10">
        <f>SUMIF(Tabell1[Group],K63,Tabell1[Visualization])/6</f>
        <v>4.333333333333333</v>
      </c>
      <c r="M63" s="10">
        <f>SUMIF(Tabell1[Group],K63,Tabell1[Math and statistics])/6</f>
        <v>5.166666666666667</v>
      </c>
      <c r="N63" s="10">
        <f>SUMIF(Tabell1[Group],K63,Tabell1[Artistic skills])/6</f>
        <v>5.166666666666667</v>
      </c>
      <c r="O63" s="10">
        <f>SUMIF(Tabell1[Group],K63,Tabell1[Programming])/6</f>
        <v>4.7777777777777777</v>
      </c>
      <c r="P63" s="10">
        <f>SUMIF(Tabell1[Group],K63,Tabell1[HCI Evaluation])/6</f>
        <v>6.166666666666667</v>
      </c>
    </row>
    <row r="64" spans="1:17">
      <c r="J64" s="34" t="s">
        <v>66</v>
      </c>
      <c r="K64" s="35">
        <v>8</v>
      </c>
      <c r="L64" s="36">
        <f>SUMIF(Tabell1[Group],K64,Tabell1[Visualization])/5</f>
        <v>3.6</v>
      </c>
      <c r="M64" s="36">
        <f>SUMIF(Tabell1[Group],K64,Tabell1[Math and statistics])/5</f>
        <v>4.7</v>
      </c>
      <c r="N64" s="36">
        <f>SUMIF(Tabell1[Group],K64,Tabell1[Artistic skills])/6</f>
        <v>4</v>
      </c>
      <c r="O64" s="36">
        <f>SUMIF(Tabell1[Group],K64,Tabell1[Programming])/5</f>
        <v>5.1333333333333337</v>
      </c>
      <c r="P64" s="36">
        <f>SUMIF(Tabell1[Group],K64,Tabell1[HCI Evaluation])/6</f>
        <v>4.833333333333333</v>
      </c>
    </row>
    <row r="65" spans="11:24">
      <c r="K65"/>
      <c r="L65" s="3"/>
    </row>
    <row r="72" spans="11:24">
      <c r="U72" s="2"/>
      <c r="X72" s="2"/>
    </row>
    <row r="73" spans="11:24">
      <c r="U73" s="2"/>
      <c r="X73" s="2"/>
    </row>
    <row r="74" spans="11:24">
      <c r="U74" s="2"/>
      <c r="X74" s="2"/>
    </row>
    <row r="75" spans="11:24">
      <c r="U75" s="2"/>
      <c r="X75" s="2"/>
    </row>
    <row r="76" spans="11:24">
      <c r="U76" s="2"/>
      <c r="X76" s="2"/>
    </row>
    <row r="77" spans="11:24">
      <c r="U77" s="2"/>
      <c r="X77" s="2"/>
    </row>
    <row r="78" spans="11:24">
      <c r="U78" s="2"/>
      <c r="X78" s="2"/>
    </row>
    <row r="79" spans="11:24">
      <c r="U79" s="2"/>
      <c r="X79" s="2"/>
    </row>
    <row r="80" spans="11:24">
      <c r="U80" s="2"/>
      <c r="X80" s="2"/>
    </row>
    <row r="81" spans="1:24">
      <c r="U81" s="2"/>
      <c r="X81" s="2"/>
    </row>
    <row r="82" spans="1:24">
      <c r="U82" s="2"/>
      <c r="X82" s="2"/>
    </row>
    <row r="83" spans="1:24">
      <c r="U83" s="2"/>
      <c r="X83" s="2"/>
    </row>
    <row r="84" spans="1:24">
      <c r="U84" s="2"/>
      <c r="X84" s="2"/>
    </row>
    <row r="85" spans="1:24">
      <c r="U85" s="2"/>
      <c r="X85" s="2"/>
    </row>
    <row r="86" spans="1:24">
      <c r="A86" s="3"/>
      <c r="B86" s="3"/>
      <c r="C86" s="3"/>
      <c r="D86" s="3"/>
      <c r="E86" s="3"/>
      <c r="F86" s="3"/>
      <c r="G86" s="3"/>
      <c r="H86" s="3"/>
      <c r="I86" s="3"/>
      <c r="J86" s="3"/>
      <c r="L86" s="3"/>
      <c r="M86" s="3"/>
      <c r="N86" s="3"/>
      <c r="U86" s="2"/>
      <c r="X86" s="2"/>
    </row>
    <row r="87" spans="1:24">
      <c r="A87" s="3"/>
      <c r="B87" s="3"/>
      <c r="C87" s="3"/>
      <c r="D87" s="3"/>
      <c r="E87" s="3"/>
      <c r="F87" s="3"/>
      <c r="G87" s="3"/>
      <c r="H87" s="3"/>
      <c r="I87" s="3"/>
      <c r="J87" s="3"/>
      <c r="L87" s="3"/>
      <c r="M87" s="3"/>
      <c r="N87" s="3"/>
      <c r="U87" s="2"/>
      <c r="X87" s="2"/>
    </row>
    <row r="88" spans="1:24">
      <c r="A88" s="3"/>
      <c r="B88" s="3"/>
      <c r="C88" s="3"/>
      <c r="D88" s="3"/>
      <c r="E88" s="3"/>
      <c r="F88" s="3"/>
      <c r="G88" s="3"/>
      <c r="H88" s="3"/>
      <c r="I88" s="3"/>
      <c r="J88" s="3"/>
      <c r="L88" s="3"/>
      <c r="M88" s="3"/>
      <c r="N88" s="3"/>
      <c r="U88" s="2"/>
      <c r="X88" s="2"/>
    </row>
    <row r="89" spans="1:24">
      <c r="A89" s="3"/>
      <c r="B89" s="3"/>
      <c r="C89" s="3"/>
      <c r="D89" s="3"/>
      <c r="E89" s="3"/>
      <c r="F89" s="3"/>
      <c r="G89" s="3"/>
      <c r="H89" s="3"/>
      <c r="I89" s="3"/>
      <c r="J89" s="3"/>
      <c r="L89" s="3"/>
      <c r="M89" s="3"/>
      <c r="N89" s="3"/>
      <c r="U89" s="2"/>
      <c r="X89" s="2"/>
    </row>
    <row r="90" spans="1:24">
      <c r="A90" s="3"/>
      <c r="B90" s="3"/>
      <c r="C90" s="3"/>
      <c r="D90" s="3"/>
      <c r="E90" s="3"/>
      <c r="F90" s="3"/>
      <c r="G90" s="3"/>
      <c r="H90" s="3"/>
      <c r="I90" s="3"/>
      <c r="J90" s="3"/>
      <c r="L90" s="3"/>
      <c r="M90" s="3"/>
      <c r="N90" s="3"/>
      <c r="U90" s="2"/>
      <c r="X90" s="2"/>
    </row>
    <row r="91" spans="1:24">
      <c r="A91" s="3"/>
      <c r="B91" s="3"/>
      <c r="C91" s="3"/>
      <c r="D91" s="3"/>
      <c r="E91" s="3"/>
      <c r="F91" s="3"/>
      <c r="G91" s="3"/>
      <c r="H91" s="3"/>
      <c r="I91" s="3"/>
      <c r="J91" s="3"/>
      <c r="L91" s="3"/>
      <c r="U91" s="2"/>
      <c r="X91" s="2"/>
    </row>
    <row r="92" spans="1:24">
      <c r="A92" s="3"/>
      <c r="B92" s="3"/>
      <c r="C92" s="9"/>
      <c r="D92" s="3"/>
      <c r="E92" s="3"/>
      <c r="F92" s="3"/>
      <c r="G92" s="3"/>
      <c r="H92" s="3"/>
      <c r="I92" s="3"/>
      <c r="J92" s="3"/>
      <c r="U92" s="2"/>
      <c r="X92" s="2"/>
    </row>
    <row r="93" spans="1:24">
      <c r="A93" s="3"/>
      <c r="B93" s="3"/>
      <c r="C93" s="5"/>
      <c r="D93" s="5"/>
      <c r="E93" s="5"/>
      <c r="F93" s="5"/>
      <c r="G93" s="5"/>
      <c r="H93" s="5"/>
      <c r="I93" s="5"/>
      <c r="J93" s="5"/>
      <c r="K93" s="5"/>
      <c r="L93" s="3"/>
      <c r="M93" s="3"/>
      <c r="U93" s="2"/>
      <c r="X93" s="2"/>
    </row>
    <row r="94" spans="1:24">
      <c r="A94" s="3"/>
      <c r="B94" s="3"/>
      <c r="C94" s="3"/>
      <c r="D94" s="3"/>
      <c r="E94" s="3"/>
      <c r="F94" s="3"/>
      <c r="G94" s="3"/>
      <c r="H94" s="3"/>
      <c r="I94" s="3"/>
      <c r="J94" s="3"/>
      <c r="L94" s="3"/>
      <c r="M94" s="3"/>
      <c r="U94" s="2"/>
      <c r="X94" s="2"/>
    </row>
    <row r="95" spans="1:24">
      <c r="A95" s="1"/>
      <c r="B95" s="1"/>
      <c r="C95" s="1"/>
      <c r="D95" s="1"/>
      <c r="E95" s="1"/>
      <c r="F95" s="1"/>
      <c r="G95" s="1"/>
      <c r="H95" s="1"/>
      <c r="I95" s="1"/>
      <c r="J95" s="1"/>
      <c r="K95" s="10"/>
      <c r="L95" s="1"/>
      <c r="M95" s="1"/>
      <c r="U95" s="2"/>
      <c r="X95" s="2"/>
    </row>
    <row r="96" spans="1:24">
      <c r="U96" s="2"/>
      <c r="X96" s="2"/>
    </row>
    <row r="97" spans="21:24">
      <c r="U97" s="2"/>
      <c r="X97" s="2"/>
    </row>
    <row r="98" spans="21:24">
      <c r="U98" s="2"/>
      <c r="X98" s="2"/>
    </row>
    <row r="99" spans="21:24">
      <c r="U99" s="2"/>
      <c r="X99" s="2"/>
    </row>
    <row r="100" spans="21:24">
      <c r="U100" s="2"/>
      <c r="X100" s="2"/>
    </row>
    <row r="101" spans="21:24">
      <c r="U101" s="2"/>
      <c r="X101" s="2"/>
    </row>
    <row r="102" spans="21:24">
      <c r="U102" s="2"/>
      <c r="X102" s="2"/>
    </row>
    <row r="103" spans="21:24">
      <c r="U103" s="2"/>
      <c r="V103" s="7"/>
      <c r="W103" s="3"/>
      <c r="X103" s="2"/>
    </row>
    <row r="104" spans="21:24">
      <c r="U104" s="2"/>
      <c r="X104" s="2"/>
    </row>
    <row r="105" spans="21:24">
      <c r="U105" s="2"/>
      <c r="X105" s="2"/>
    </row>
    <row r="106" spans="21:24">
      <c r="U106" s="2"/>
      <c r="X106" s="2"/>
    </row>
    <row r="107" spans="21:24">
      <c r="U107" s="2"/>
      <c r="X107" s="2"/>
    </row>
    <row r="108" spans="21:24">
      <c r="U108" s="2"/>
      <c r="X108" s="2"/>
    </row>
    <row r="109" spans="21:24">
      <c r="U109" s="2"/>
      <c r="X109" s="2"/>
    </row>
    <row r="110" spans="21:24">
      <c r="U110" s="2"/>
      <c r="X110" s="2"/>
    </row>
    <row r="111" spans="21:24">
      <c r="U111" s="2"/>
      <c r="X111" s="2"/>
    </row>
    <row r="112" spans="21:24">
      <c r="U112" s="2"/>
      <c r="X112" s="2"/>
    </row>
    <row r="113" spans="21:24">
      <c r="U113" s="2"/>
      <c r="X113" s="2"/>
    </row>
    <row r="114" spans="21:24">
      <c r="U114" s="2"/>
      <c r="X114" s="2"/>
    </row>
    <row r="115" spans="21:24">
      <c r="U115" s="2"/>
      <c r="X115" s="2"/>
    </row>
    <row r="116" spans="21:24">
      <c r="U116" s="2"/>
      <c r="X116" s="2"/>
    </row>
    <row r="117" spans="21:24">
      <c r="U117" s="4"/>
      <c r="X117" s="4"/>
    </row>
  </sheetData>
  <sheetProtection sheet="1" objects="1" scenarios="1"/>
  <dataConsolidate/>
  <conditionalFormatting sqref="L2:L47">
    <cfRule type="cellIs" dxfId="19" priority="9" operator="greaterThanOrEqual">
      <formula>$L$50</formula>
    </cfRule>
    <cfRule type="cellIs" dxfId="18" priority="10" operator="greaterThanOrEqual">
      <formula>$L$49</formula>
    </cfRule>
  </conditionalFormatting>
  <conditionalFormatting sqref="M2:M47">
    <cfRule type="cellIs" dxfId="17" priority="7" operator="greaterThanOrEqual">
      <formula>$M$50</formula>
    </cfRule>
    <cfRule type="cellIs" dxfId="16" priority="8" operator="greaterThanOrEqual">
      <formula>$M$49</formula>
    </cfRule>
  </conditionalFormatting>
  <conditionalFormatting sqref="N2:N47">
    <cfRule type="cellIs" dxfId="15" priority="5" operator="greaterThanOrEqual">
      <formula>$N$50</formula>
    </cfRule>
    <cfRule type="cellIs" dxfId="14" priority="6" operator="greaterThanOrEqual">
      <formula>$N$49</formula>
    </cfRule>
  </conditionalFormatting>
  <conditionalFormatting sqref="O2:O47">
    <cfRule type="cellIs" dxfId="13" priority="3" operator="greaterThanOrEqual">
      <formula>$O$50</formula>
    </cfRule>
    <cfRule type="cellIs" dxfId="12" priority="4" operator="greaterThanOrEqual">
      <formula>$O$49</formula>
    </cfRule>
  </conditionalFormatting>
  <conditionalFormatting sqref="P2:P47">
    <cfRule type="cellIs" dxfId="11" priority="1" operator="greaterThanOrEqual">
      <formula>$P$50</formula>
    </cfRule>
    <cfRule type="cellIs" dxfId="10" priority="2" operator="greaterThanOrEqual">
      <formula>$P$49</formula>
    </cfRule>
  </conditionalFormatting>
  <pageMargins left="0.75" right="0.75" top="1" bottom="1" header="0.5" footer="0.5"/>
  <pageSetup paperSize="9" orientation="portrait" horizontalDpi="4294967292" verticalDpi="4294967292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"/>
  <sheetViews>
    <sheetView workbookViewId="0">
      <selection activeCell="AN146" sqref="AN146"/>
    </sheetView>
  </sheetViews>
  <sheetFormatPr baseColWidth="10" defaultRowHeight="15" x14ac:dyDescent="0"/>
  <cols>
    <col min="2" max="2" width="21.33203125" customWidth="1"/>
    <col min="3" max="9" width="0" hidden="1" customWidth="1"/>
    <col min="10" max="11" width="10.83203125" hidden="1" customWidth="1"/>
  </cols>
  <sheetData>
    <row r="1" spans="1:17" ht="98">
      <c r="A1" s="28" t="s">
        <v>43</v>
      </c>
      <c r="B1" s="13" t="s">
        <v>0</v>
      </c>
      <c r="C1" s="26" t="s">
        <v>44</v>
      </c>
      <c r="D1" s="26" t="s">
        <v>45</v>
      </c>
      <c r="E1" s="26" t="s">
        <v>46</v>
      </c>
      <c r="F1" s="26" t="s">
        <v>47</v>
      </c>
      <c r="G1" s="26" t="s">
        <v>48</v>
      </c>
      <c r="H1" s="26" t="s">
        <v>49</v>
      </c>
      <c r="I1" s="26" t="s">
        <v>50</v>
      </c>
      <c r="J1" s="26" t="s">
        <v>51</v>
      </c>
      <c r="K1" s="27" t="s">
        <v>52</v>
      </c>
      <c r="L1" s="14" t="s">
        <v>1</v>
      </c>
      <c r="M1" s="15" t="s">
        <v>59</v>
      </c>
      <c r="N1" s="17" t="s">
        <v>55</v>
      </c>
      <c r="O1" s="16" t="s">
        <v>3</v>
      </c>
      <c r="P1" s="12" t="s">
        <v>56</v>
      </c>
      <c r="Q1" s="28" t="s">
        <v>60</v>
      </c>
    </row>
    <row r="2" spans="1:17">
      <c r="A2">
        <v>1</v>
      </c>
      <c r="B2" t="s">
        <v>4</v>
      </c>
      <c r="C2">
        <v>6</v>
      </c>
      <c r="D2">
        <v>5</v>
      </c>
      <c r="E2">
        <v>5</v>
      </c>
      <c r="F2">
        <v>6</v>
      </c>
      <c r="G2">
        <v>8</v>
      </c>
      <c r="H2">
        <v>5</v>
      </c>
      <c r="I2">
        <v>5</v>
      </c>
      <c r="J2">
        <v>6</v>
      </c>
      <c r="K2" s="8">
        <v>7</v>
      </c>
      <c r="L2">
        <f>Tabell1[How would you rate your Information Visualization skills?]</f>
        <v>6</v>
      </c>
      <c r="M2" s="1">
        <f>((Tabell1[[#This Row],[How would you rate your statistical skills?]]+Tabell1[[#This Row],[How would you rate your mathematics skills?]])/2)</f>
        <v>5</v>
      </c>
      <c r="N2">
        <f>Tabell1[[#This Row],[How would you rate your drawing and artistic skills?]]</f>
        <v>6</v>
      </c>
      <c r="O2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5.333333333333333</v>
      </c>
      <c r="P2">
        <f>Tabell1[[#This Row],[How would you rate your user experience evaluation skills?]]</f>
        <v>7</v>
      </c>
      <c r="Q2" s="37">
        <v>2</v>
      </c>
    </row>
    <row r="3" spans="1:17">
      <c r="A3">
        <v>2</v>
      </c>
      <c r="C3">
        <v>4</v>
      </c>
      <c r="D3">
        <v>3</v>
      </c>
      <c r="E3">
        <v>5</v>
      </c>
      <c r="F3">
        <v>3</v>
      </c>
      <c r="G3">
        <v>8</v>
      </c>
      <c r="H3">
        <v>6</v>
      </c>
      <c r="I3">
        <v>3</v>
      </c>
      <c r="J3">
        <v>4</v>
      </c>
      <c r="K3" s="8">
        <v>4</v>
      </c>
      <c r="L3">
        <f>Tabell1[How would you rate your Information Visualization skills?]</f>
        <v>4</v>
      </c>
      <c r="M3" s="1">
        <f>((Tabell1[[#This Row],[How would you rate your statistical skills?]]+Tabell1[[#This Row],[How would you rate your mathematics skills?]])/2)</f>
        <v>4</v>
      </c>
      <c r="N3">
        <f>Tabell1[[#This Row],[How would you rate your drawing and artistic skills?]]</f>
        <v>3</v>
      </c>
      <c r="O3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4.333333333333333</v>
      </c>
      <c r="P3">
        <f>Tabell1[[#This Row],[How would you rate your user experience evaluation skills?]]</f>
        <v>4</v>
      </c>
      <c r="Q3" s="37">
        <v>1</v>
      </c>
    </row>
    <row r="4" spans="1:17">
      <c r="A4">
        <v>3</v>
      </c>
      <c r="C4">
        <v>2</v>
      </c>
      <c r="D4">
        <v>3</v>
      </c>
      <c r="E4">
        <v>3</v>
      </c>
      <c r="F4">
        <v>5</v>
      </c>
      <c r="G4">
        <v>6</v>
      </c>
      <c r="H4">
        <v>3</v>
      </c>
      <c r="I4">
        <v>2</v>
      </c>
      <c r="J4">
        <v>2</v>
      </c>
      <c r="K4" s="8">
        <v>7</v>
      </c>
      <c r="L4">
        <f>Tabell1[How would you rate your Information Visualization skills?]</f>
        <v>2</v>
      </c>
      <c r="M4" s="1">
        <f>((Tabell1[[#This Row],[How would you rate your statistical skills?]]+Tabell1[[#This Row],[How would you rate your mathematics skills?]])/2)</f>
        <v>3</v>
      </c>
      <c r="N4">
        <f>Tabell1[[#This Row],[How would you rate your drawing and artistic skills?]]</f>
        <v>5</v>
      </c>
      <c r="O4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2.3333333333333335</v>
      </c>
      <c r="P4">
        <f>Tabell1[[#This Row],[How would you rate your user experience evaluation skills?]]</f>
        <v>7</v>
      </c>
      <c r="Q4" s="37">
        <v>4</v>
      </c>
    </row>
    <row r="5" spans="1:17">
      <c r="A5">
        <v>4</v>
      </c>
      <c r="B5" t="s">
        <v>5</v>
      </c>
      <c r="C5">
        <v>3</v>
      </c>
      <c r="D5">
        <v>4</v>
      </c>
      <c r="E5">
        <v>6</v>
      </c>
      <c r="F5">
        <v>3</v>
      </c>
      <c r="G5">
        <v>8</v>
      </c>
      <c r="H5">
        <v>5</v>
      </c>
      <c r="I5">
        <v>3</v>
      </c>
      <c r="J5">
        <v>8</v>
      </c>
      <c r="K5" s="8">
        <v>7</v>
      </c>
      <c r="L5">
        <f>Tabell1[How would you rate your Information Visualization skills?]</f>
        <v>3</v>
      </c>
      <c r="M5" s="1">
        <f>((Tabell1[[#This Row],[How would you rate your statistical skills?]]+Tabell1[[#This Row],[How would you rate your mathematics skills?]])/2)</f>
        <v>5</v>
      </c>
      <c r="N5">
        <f>Tabell1[[#This Row],[How would you rate your drawing and artistic skills?]]</f>
        <v>3</v>
      </c>
      <c r="O5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5.333333333333333</v>
      </c>
      <c r="P5">
        <f>Tabell1[[#This Row],[How would you rate your user experience evaluation skills?]]</f>
        <v>7</v>
      </c>
      <c r="Q5" s="37">
        <v>2</v>
      </c>
    </row>
    <row r="6" spans="1:17">
      <c r="A6">
        <v>5</v>
      </c>
      <c r="B6" t="s">
        <v>6</v>
      </c>
      <c r="C6">
        <v>4</v>
      </c>
      <c r="D6">
        <v>5</v>
      </c>
      <c r="E6">
        <v>6</v>
      </c>
      <c r="F6">
        <v>7</v>
      </c>
      <c r="G6">
        <v>9</v>
      </c>
      <c r="H6">
        <v>5</v>
      </c>
      <c r="I6">
        <v>3</v>
      </c>
      <c r="J6">
        <v>8</v>
      </c>
      <c r="K6" s="8">
        <v>5</v>
      </c>
      <c r="L6">
        <f>Tabell1[How would you rate your Information Visualization skills?]</f>
        <v>4</v>
      </c>
      <c r="M6" s="1">
        <f>((Tabell1[[#This Row],[How would you rate your statistical skills?]]+Tabell1[[#This Row],[How would you rate your mathematics skills?]])/2)</f>
        <v>5.5</v>
      </c>
      <c r="N6">
        <f>Tabell1[[#This Row],[How would you rate your drawing and artistic skills?]]</f>
        <v>7</v>
      </c>
      <c r="O6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5.333333333333333</v>
      </c>
      <c r="P6">
        <f>Tabell1[[#This Row],[How would you rate your user experience evaluation skills?]]</f>
        <v>5</v>
      </c>
      <c r="Q6" s="37">
        <v>1</v>
      </c>
    </row>
    <row r="7" spans="1:17">
      <c r="A7">
        <v>6</v>
      </c>
      <c r="B7" t="s">
        <v>7</v>
      </c>
      <c r="C7">
        <v>3</v>
      </c>
      <c r="D7">
        <v>5</v>
      </c>
      <c r="E7">
        <v>7</v>
      </c>
      <c r="F7">
        <v>4</v>
      </c>
      <c r="G7">
        <v>8</v>
      </c>
      <c r="H7">
        <v>7</v>
      </c>
      <c r="I7">
        <v>4</v>
      </c>
      <c r="J7">
        <v>2</v>
      </c>
      <c r="K7" s="8">
        <v>5</v>
      </c>
      <c r="L7">
        <f>Tabell1[How would you rate your Information Visualization skills?]</f>
        <v>3</v>
      </c>
      <c r="M7" s="1">
        <f>((Tabell1[[#This Row],[How would you rate your statistical skills?]]+Tabell1[[#This Row],[How would you rate your mathematics skills?]])/2)</f>
        <v>6</v>
      </c>
      <c r="N7">
        <f>Tabell1[[#This Row],[How would you rate your drawing and artistic skills?]]</f>
        <v>4</v>
      </c>
      <c r="O7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4.333333333333333</v>
      </c>
      <c r="P7">
        <f>Tabell1[[#This Row],[How would you rate your user experience evaluation skills?]]</f>
        <v>5</v>
      </c>
      <c r="Q7" s="37">
        <v>1</v>
      </c>
    </row>
    <row r="8" spans="1:17">
      <c r="A8">
        <v>7</v>
      </c>
      <c r="B8" t="s">
        <v>8</v>
      </c>
      <c r="C8">
        <v>2</v>
      </c>
      <c r="D8">
        <v>1</v>
      </c>
      <c r="E8">
        <v>3</v>
      </c>
      <c r="F8">
        <v>4</v>
      </c>
      <c r="G8">
        <v>7</v>
      </c>
      <c r="H8">
        <v>7</v>
      </c>
      <c r="I8">
        <v>3</v>
      </c>
      <c r="J8">
        <v>3</v>
      </c>
      <c r="K8" s="8">
        <v>2</v>
      </c>
      <c r="L8">
        <f>Tabell1[How would you rate your Information Visualization skills?]</f>
        <v>2</v>
      </c>
      <c r="M8" s="1">
        <f>((Tabell1[[#This Row],[How would you rate your statistical skills?]]+Tabell1[[#This Row],[How would you rate your mathematics skills?]])/2)</f>
        <v>2</v>
      </c>
      <c r="N8">
        <f>Tabell1[[#This Row],[How would you rate your drawing and artistic skills?]]</f>
        <v>4</v>
      </c>
      <c r="O8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4.333333333333333</v>
      </c>
      <c r="P8">
        <f>Tabell1[[#This Row],[How would you rate your user experience evaluation skills?]]</f>
        <v>2</v>
      </c>
      <c r="Q8" s="37">
        <v>7</v>
      </c>
    </row>
    <row r="9" spans="1:17">
      <c r="A9">
        <v>8</v>
      </c>
      <c r="B9" t="s">
        <v>9</v>
      </c>
      <c r="C9">
        <v>3</v>
      </c>
      <c r="D9">
        <v>3</v>
      </c>
      <c r="E9">
        <v>5</v>
      </c>
      <c r="F9">
        <v>7</v>
      </c>
      <c r="G9">
        <v>5</v>
      </c>
      <c r="H9">
        <v>5</v>
      </c>
      <c r="I9">
        <v>3</v>
      </c>
      <c r="J9">
        <v>4</v>
      </c>
      <c r="K9" s="8">
        <v>5</v>
      </c>
      <c r="L9">
        <f>Tabell1[How would you rate your Information Visualization skills?]</f>
        <v>3</v>
      </c>
      <c r="M9" s="1">
        <f>((Tabell1[[#This Row],[How would you rate your statistical skills?]]+Tabell1[[#This Row],[How would you rate your mathematics skills?]])/2)</f>
        <v>4</v>
      </c>
      <c r="N9">
        <f>Tabell1[[#This Row],[How would you rate your drawing and artistic skills?]]</f>
        <v>7</v>
      </c>
      <c r="O9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4</v>
      </c>
      <c r="P9">
        <f>Tabell1[[#This Row],[How would you rate your user experience evaluation skills?]]</f>
        <v>5</v>
      </c>
      <c r="Q9" s="37">
        <v>5</v>
      </c>
    </row>
    <row r="10" spans="1:17">
      <c r="A10">
        <v>9</v>
      </c>
      <c r="C10">
        <v>2</v>
      </c>
      <c r="D10">
        <v>3</v>
      </c>
      <c r="E10">
        <v>6</v>
      </c>
      <c r="F10">
        <v>7</v>
      </c>
      <c r="G10">
        <v>8</v>
      </c>
      <c r="H10">
        <v>7</v>
      </c>
      <c r="I10">
        <v>7</v>
      </c>
      <c r="J10">
        <v>6</v>
      </c>
      <c r="K10" s="8">
        <v>7</v>
      </c>
      <c r="L10">
        <f>Tabell1[How would you rate your Information Visualization skills?]</f>
        <v>2</v>
      </c>
      <c r="M10" s="1">
        <f>((Tabell1[[#This Row],[How would you rate your statistical skills?]]+Tabell1[[#This Row],[How would you rate your mathematics skills?]])/2)</f>
        <v>4.5</v>
      </c>
      <c r="N10">
        <f>Tabell1[[#This Row],[How would you rate your drawing and artistic skills?]]</f>
        <v>7</v>
      </c>
      <c r="O10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6.666666666666667</v>
      </c>
      <c r="P10">
        <f>Tabell1[[#This Row],[How would you rate your user experience evaluation skills?]]</f>
        <v>7</v>
      </c>
      <c r="Q10" s="37">
        <v>4</v>
      </c>
    </row>
    <row r="11" spans="1:17">
      <c r="A11">
        <v>10</v>
      </c>
      <c r="B11" t="s">
        <v>10</v>
      </c>
      <c r="C11">
        <v>6</v>
      </c>
      <c r="D11">
        <v>5</v>
      </c>
      <c r="E11">
        <v>5</v>
      </c>
      <c r="F11">
        <v>4</v>
      </c>
      <c r="G11">
        <v>8</v>
      </c>
      <c r="H11">
        <v>8</v>
      </c>
      <c r="I11">
        <v>6</v>
      </c>
      <c r="J11">
        <v>7</v>
      </c>
      <c r="K11" s="8">
        <v>5</v>
      </c>
      <c r="L11">
        <f>Tabell1[How would you rate your Information Visualization skills?]</f>
        <v>6</v>
      </c>
      <c r="M11" s="1">
        <f>((Tabell1[[#This Row],[How would you rate your statistical skills?]]+Tabell1[[#This Row],[How would you rate your mathematics skills?]])/2)</f>
        <v>5</v>
      </c>
      <c r="N11">
        <f>Tabell1[[#This Row],[How would you rate your drawing and artistic skills?]]</f>
        <v>4</v>
      </c>
      <c r="O11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7</v>
      </c>
      <c r="P11">
        <f>Tabell1[[#This Row],[How would you rate your user experience evaluation skills?]]</f>
        <v>5</v>
      </c>
      <c r="Q11" s="37">
        <v>1</v>
      </c>
    </row>
    <row r="12" spans="1:17">
      <c r="A12">
        <v>11</v>
      </c>
      <c r="B12" t="s">
        <v>11</v>
      </c>
      <c r="C12">
        <v>6</v>
      </c>
      <c r="D12">
        <v>5</v>
      </c>
      <c r="E12">
        <v>10</v>
      </c>
      <c r="F12">
        <v>3</v>
      </c>
      <c r="G12">
        <v>8</v>
      </c>
      <c r="H12">
        <v>2</v>
      </c>
      <c r="I12">
        <v>3</v>
      </c>
      <c r="J12">
        <v>5</v>
      </c>
      <c r="K12" s="8">
        <v>2</v>
      </c>
      <c r="L12">
        <f>Tabell1[How would you rate your Information Visualization skills?]</f>
        <v>6</v>
      </c>
      <c r="M12" s="1">
        <f>((Tabell1[[#This Row],[How would you rate your statistical skills?]]+Tabell1[[#This Row],[How would you rate your mathematics skills?]])/2)</f>
        <v>7.5</v>
      </c>
      <c r="N12">
        <f>Tabell1[[#This Row],[How would you rate your drawing and artistic skills?]]</f>
        <v>3</v>
      </c>
      <c r="O12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3.3333333333333335</v>
      </c>
      <c r="P12">
        <f>Tabell1[[#This Row],[How would you rate your user experience evaluation skills?]]</f>
        <v>2</v>
      </c>
      <c r="Q12" s="37">
        <v>2</v>
      </c>
    </row>
    <row r="13" spans="1:17">
      <c r="A13">
        <v>12</v>
      </c>
      <c r="B13" t="s">
        <v>12</v>
      </c>
      <c r="C13">
        <v>6</v>
      </c>
      <c r="D13">
        <v>4</v>
      </c>
      <c r="E13">
        <v>2</v>
      </c>
      <c r="F13">
        <v>8</v>
      </c>
      <c r="G13">
        <v>9</v>
      </c>
      <c r="H13">
        <v>5</v>
      </c>
      <c r="I13">
        <v>1</v>
      </c>
      <c r="J13">
        <v>5</v>
      </c>
      <c r="K13" s="8">
        <v>7</v>
      </c>
      <c r="L13">
        <f>Tabell1[How would you rate your Information Visualization skills?]</f>
        <v>6</v>
      </c>
      <c r="M13" s="1">
        <f>((Tabell1[[#This Row],[How would you rate your statistical skills?]]+Tabell1[[#This Row],[How would you rate your mathematics skills?]])/2)</f>
        <v>3</v>
      </c>
      <c r="N13">
        <f>Tabell1[[#This Row],[How would you rate your drawing and artistic skills?]]</f>
        <v>8</v>
      </c>
      <c r="O13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3.6666666666666665</v>
      </c>
      <c r="P13">
        <f>Tabell1[[#This Row],[How would you rate your user experience evaluation skills?]]</f>
        <v>7</v>
      </c>
      <c r="Q13" s="37">
        <v>3</v>
      </c>
    </row>
    <row r="14" spans="1:17">
      <c r="A14">
        <v>13</v>
      </c>
      <c r="B14" t="s">
        <v>13</v>
      </c>
      <c r="C14">
        <v>6</v>
      </c>
      <c r="D14">
        <v>7</v>
      </c>
      <c r="E14">
        <v>7</v>
      </c>
      <c r="F14">
        <v>9</v>
      </c>
      <c r="G14">
        <v>10</v>
      </c>
      <c r="H14">
        <v>8</v>
      </c>
      <c r="I14">
        <v>7</v>
      </c>
      <c r="J14">
        <v>8</v>
      </c>
      <c r="K14" s="8">
        <v>9</v>
      </c>
      <c r="L14">
        <f>Tabell1[How would you rate your Information Visualization skills?]</f>
        <v>6</v>
      </c>
      <c r="M14" s="1">
        <f>((Tabell1[[#This Row],[How would you rate your statistical skills?]]+Tabell1[[#This Row],[How would you rate your mathematics skills?]])/2)</f>
        <v>7</v>
      </c>
      <c r="N14">
        <f>Tabell1[[#This Row],[How would you rate your drawing and artistic skills?]]</f>
        <v>9</v>
      </c>
      <c r="O14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7.666666666666667</v>
      </c>
      <c r="P14">
        <f>Tabell1[[#This Row],[How would you rate your user experience evaluation skills?]]</f>
        <v>9</v>
      </c>
      <c r="Q14" s="37">
        <v>5</v>
      </c>
    </row>
    <row r="15" spans="1:17">
      <c r="A15">
        <v>14</v>
      </c>
      <c r="C15">
        <v>2</v>
      </c>
      <c r="D15">
        <v>6</v>
      </c>
      <c r="E15">
        <v>6</v>
      </c>
      <c r="F15">
        <v>6</v>
      </c>
      <c r="G15">
        <v>8</v>
      </c>
      <c r="H15">
        <v>5</v>
      </c>
      <c r="I15">
        <v>4</v>
      </c>
      <c r="J15">
        <v>7</v>
      </c>
      <c r="K15" s="8">
        <v>9</v>
      </c>
      <c r="L15">
        <f>Tabell1[How would you rate your Information Visualization skills?]</f>
        <v>2</v>
      </c>
      <c r="M15" s="1">
        <f>((Tabell1[[#This Row],[How would you rate your statistical skills?]]+Tabell1[[#This Row],[How would you rate your mathematics skills?]])/2)</f>
        <v>6</v>
      </c>
      <c r="N15">
        <f>Tabell1[[#This Row],[How would you rate your drawing and artistic skills?]]</f>
        <v>6</v>
      </c>
      <c r="O15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5.333333333333333</v>
      </c>
      <c r="P15">
        <f>Tabell1[[#This Row],[How would you rate your user experience evaluation skills?]]</f>
        <v>9</v>
      </c>
      <c r="Q15" s="37">
        <v>7</v>
      </c>
    </row>
    <row r="16" spans="1:17">
      <c r="A16" s="3">
        <v>15</v>
      </c>
      <c r="B16" s="3" t="s">
        <v>14</v>
      </c>
      <c r="C16" s="3">
        <v>5</v>
      </c>
      <c r="D16" s="3">
        <v>6</v>
      </c>
      <c r="E16" s="3">
        <v>6</v>
      </c>
      <c r="F16" s="3">
        <v>9</v>
      </c>
      <c r="G16" s="3">
        <v>10</v>
      </c>
      <c r="H16" s="3">
        <v>8</v>
      </c>
      <c r="I16" s="3">
        <v>7</v>
      </c>
      <c r="J16" s="3">
        <v>6</v>
      </c>
      <c r="K16" s="8">
        <v>9</v>
      </c>
      <c r="L16">
        <f>Tabell1[How would you rate your Information Visualization skills?]</f>
        <v>5</v>
      </c>
      <c r="M16" s="1">
        <f>((Tabell1[[#This Row],[How would you rate your statistical skills?]]+Tabell1[[#This Row],[How would you rate your mathematics skills?]])/2)</f>
        <v>6</v>
      </c>
      <c r="N16">
        <f>Tabell1[[#This Row],[How would you rate your drawing and artistic skills?]]</f>
        <v>9</v>
      </c>
      <c r="O16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7</v>
      </c>
      <c r="P16">
        <f>Tabell1[[#This Row],[How would you rate your user experience evaluation skills?]]</f>
        <v>9</v>
      </c>
      <c r="Q16" s="37">
        <v>8</v>
      </c>
    </row>
    <row r="17" spans="1:17">
      <c r="A17">
        <v>16</v>
      </c>
      <c r="B17" t="s">
        <v>15</v>
      </c>
      <c r="C17">
        <v>2</v>
      </c>
      <c r="D17">
        <v>5</v>
      </c>
      <c r="E17">
        <v>7</v>
      </c>
      <c r="F17">
        <v>6</v>
      </c>
      <c r="G17">
        <v>8</v>
      </c>
      <c r="H17">
        <v>7</v>
      </c>
      <c r="I17">
        <v>6</v>
      </c>
      <c r="J17">
        <v>8</v>
      </c>
      <c r="K17" s="8">
        <v>6</v>
      </c>
      <c r="L17">
        <f>Tabell1[How would you rate your Information Visualization skills?]</f>
        <v>2</v>
      </c>
      <c r="M17" s="1">
        <f>((Tabell1[[#This Row],[How would you rate your statistical skills?]]+Tabell1[[#This Row],[How would you rate your mathematics skills?]])/2)</f>
        <v>6</v>
      </c>
      <c r="N17">
        <f>Tabell1[[#This Row],[How would you rate your drawing and artistic skills?]]</f>
        <v>6</v>
      </c>
      <c r="O17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7</v>
      </c>
      <c r="P17">
        <f>Tabell1[[#This Row],[How would you rate your user experience evaluation skills?]]</f>
        <v>6</v>
      </c>
      <c r="Q17" s="37">
        <v>8</v>
      </c>
    </row>
    <row r="18" spans="1:17">
      <c r="A18">
        <v>17</v>
      </c>
      <c r="B18" t="s">
        <v>16</v>
      </c>
      <c r="C18">
        <v>8</v>
      </c>
      <c r="D18">
        <v>9</v>
      </c>
      <c r="E18">
        <v>9</v>
      </c>
      <c r="F18">
        <v>7</v>
      </c>
      <c r="G18">
        <v>10</v>
      </c>
      <c r="H18">
        <v>9</v>
      </c>
      <c r="I18">
        <v>7</v>
      </c>
      <c r="J18">
        <v>8</v>
      </c>
      <c r="K18" s="8">
        <v>10</v>
      </c>
      <c r="L18">
        <f>Tabell1[How would you rate your Information Visualization skills?]</f>
        <v>8</v>
      </c>
      <c r="M18" s="1">
        <f>((Tabell1[[#This Row],[How would you rate your statistical skills?]]+Tabell1[[#This Row],[How would you rate your mathematics skills?]])/2)</f>
        <v>9</v>
      </c>
      <c r="N18">
        <f>Tabell1[[#This Row],[How would you rate your drawing and artistic skills?]]</f>
        <v>7</v>
      </c>
      <c r="O18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8</v>
      </c>
      <c r="P18">
        <f>Tabell1[[#This Row],[How would you rate your user experience evaluation skills?]]</f>
        <v>10</v>
      </c>
      <c r="Q18" s="37">
        <v>4</v>
      </c>
    </row>
    <row r="19" spans="1:17">
      <c r="A19" s="3">
        <v>18</v>
      </c>
      <c r="B19" s="3" t="s">
        <v>17</v>
      </c>
      <c r="C19" s="3">
        <v>1</v>
      </c>
      <c r="D19" s="3">
        <v>3</v>
      </c>
      <c r="E19" s="3">
        <v>3</v>
      </c>
      <c r="F19" s="3">
        <v>5</v>
      </c>
      <c r="G19" s="3">
        <v>9</v>
      </c>
      <c r="H19" s="3">
        <v>4</v>
      </c>
      <c r="I19" s="3">
        <v>1</v>
      </c>
      <c r="J19" s="3">
        <v>1</v>
      </c>
      <c r="K19" s="8">
        <v>8</v>
      </c>
      <c r="L19">
        <f>Tabell1[How would you rate your Information Visualization skills?]</f>
        <v>1</v>
      </c>
      <c r="M19" s="1">
        <f>((Tabell1[[#This Row],[How would you rate your statistical skills?]]+Tabell1[[#This Row],[How would you rate your mathematics skills?]])/2)</f>
        <v>3</v>
      </c>
      <c r="N19">
        <f>Tabell1[[#This Row],[How would you rate your drawing and artistic skills?]]</f>
        <v>5</v>
      </c>
      <c r="O19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2</v>
      </c>
      <c r="P19">
        <f>Tabell1[[#This Row],[How would you rate your user experience evaluation skills?]]</f>
        <v>8</v>
      </c>
      <c r="Q19" s="37">
        <v>1</v>
      </c>
    </row>
    <row r="20" spans="1:17">
      <c r="A20">
        <v>19</v>
      </c>
      <c r="B20" t="s">
        <v>18</v>
      </c>
      <c r="C20">
        <v>3</v>
      </c>
      <c r="D20">
        <v>3</v>
      </c>
      <c r="E20">
        <v>4</v>
      </c>
      <c r="F20">
        <v>6</v>
      </c>
      <c r="G20">
        <v>9</v>
      </c>
      <c r="H20">
        <v>5</v>
      </c>
      <c r="I20">
        <v>3</v>
      </c>
      <c r="J20">
        <v>5</v>
      </c>
      <c r="K20" s="8">
        <v>6</v>
      </c>
      <c r="L20">
        <f>Tabell1[How would you rate your Information Visualization skills?]</f>
        <v>3</v>
      </c>
      <c r="M20" s="1">
        <f>((Tabell1[[#This Row],[How would you rate your statistical skills?]]+Tabell1[[#This Row],[How would you rate your mathematics skills?]])/2)</f>
        <v>3.5</v>
      </c>
      <c r="N20">
        <f>Tabell1[[#This Row],[How would you rate your drawing and artistic skills?]]</f>
        <v>6</v>
      </c>
      <c r="O20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4.333333333333333</v>
      </c>
      <c r="P20">
        <f>Tabell1[[#This Row],[How would you rate your user experience evaluation skills?]]</f>
        <v>6</v>
      </c>
      <c r="Q20" s="37">
        <v>2</v>
      </c>
    </row>
    <row r="21" spans="1:17">
      <c r="A21" s="3">
        <v>20</v>
      </c>
      <c r="B21" s="3" t="s">
        <v>19</v>
      </c>
      <c r="C21" s="3">
        <v>5</v>
      </c>
      <c r="D21" s="3">
        <v>3</v>
      </c>
      <c r="E21" s="3">
        <v>3</v>
      </c>
      <c r="F21" s="3">
        <v>9</v>
      </c>
      <c r="G21" s="3">
        <v>7</v>
      </c>
      <c r="H21" s="3">
        <v>4</v>
      </c>
      <c r="I21" s="3">
        <v>3</v>
      </c>
      <c r="J21" s="3">
        <v>5</v>
      </c>
      <c r="K21" s="8">
        <v>10</v>
      </c>
      <c r="L21">
        <f>Tabell1[How would you rate your Information Visualization skills?]</f>
        <v>5</v>
      </c>
      <c r="M21" s="1">
        <f>((Tabell1[[#This Row],[How would you rate your statistical skills?]]+Tabell1[[#This Row],[How would you rate your mathematics skills?]])/2)</f>
        <v>3</v>
      </c>
      <c r="N21">
        <f>Tabell1[[#This Row],[How would you rate your drawing and artistic skills?]]</f>
        <v>9</v>
      </c>
      <c r="O21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4</v>
      </c>
      <c r="P21">
        <f>Tabell1[[#This Row],[How would you rate your user experience evaluation skills?]]</f>
        <v>10</v>
      </c>
      <c r="Q21" s="37">
        <v>6</v>
      </c>
    </row>
    <row r="22" spans="1:17">
      <c r="A22" s="3">
        <v>21</v>
      </c>
      <c r="B22" s="3" t="s">
        <v>20</v>
      </c>
      <c r="C22" s="3">
        <v>3</v>
      </c>
      <c r="D22" s="3">
        <v>1</v>
      </c>
      <c r="E22" s="3">
        <v>1</v>
      </c>
      <c r="F22" s="3">
        <v>3</v>
      </c>
      <c r="G22" s="3">
        <v>7</v>
      </c>
      <c r="H22" s="3">
        <v>1</v>
      </c>
      <c r="I22" s="3">
        <v>2</v>
      </c>
      <c r="J22" s="3">
        <v>1</v>
      </c>
      <c r="K22" s="8">
        <v>1</v>
      </c>
      <c r="L22">
        <f>Tabell1[How would you rate your Information Visualization skills?]</f>
        <v>3</v>
      </c>
      <c r="M22" s="1">
        <f>((Tabell1[[#This Row],[How would you rate your statistical skills?]]+Tabell1[[#This Row],[How would you rate your mathematics skills?]])/2)</f>
        <v>1</v>
      </c>
      <c r="N22">
        <f>Tabell1[[#This Row],[How would you rate your drawing and artistic skills?]]</f>
        <v>3</v>
      </c>
      <c r="O22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1.3333333333333333</v>
      </c>
      <c r="P22">
        <f>Tabell1[[#This Row],[How would you rate your user experience evaluation skills?]]</f>
        <v>1</v>
      </c>
      <c r="Q22" s="37">
        <v>4</v>
      </c>
    </row>
    <row r="23" spans="1:17">
      <c r="A23">
        <v>22</v>
      </c>
      <c r="B23" t="s">
        <v>21</v>
      </c>
      <c r="C23">
        <v>3</v>
      </c>
      <c r="D23">
        <v>2</v>
      </c>
      <c r="E23">
        <v>6</v>
      </c>
      <c r="F23">
        <v>4</v>
      </c>
      <c r="G23">
        <v>9</v>
      </c>
      <c r="H23">
        <v>5</v>
      </c>
      <c r="I23">
        <v>3</v>
      </c>
      <c r="J23">
        <v>6</v>
      </c>
      <c r="K23" s="8">
        <v>6</v>
      </c>
      <c r="L23">
        <f>Tabell1[How would you rate your Information Visualization skills?]</f>
        <v>3</v>
      </c>
      <c r="M23" s="1">
        <f>((Tabell1[[#This Row],[How would you rate your statistical skills?]]+Tabell1[[#This Row],[How would you rate your mathematics skills?]])/2)</f>
        <v>4</v>
      </c>
      <c r="N23">
        <f>Tabell1[[#This Row],[How would you rate your drawing and artistic skills?]]</f>
        <v>4</v>
      </c>
      <c r="O23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4.666666666666667</v>
      </c>
      <c r="P23">
        <f>Tabell1[[#This Row],[How would you rate your user experience evaluation skills?]]</f>
        <v>6</v>
      </c>
      <c r="Q23" s="37">
        <v>7</v>
      </c>
    </row>
    <row r="24" spans="1:17">
      <c r="A24">
        <v>23</v>
      </c>
      <c r="B24" t="s">
        <v>22</v>
      </c>
      <c r="C24">
        <v>3</v>
      </c>
      <c r="D24">
        <v>4</v>
      </c>
      <c r="E24">
        <v>5</v>
      </c>
      <c r="F24">
        <v>7</v>
      </c>
      <c r="G24">
        <v>8</v>
      </c>
      <c r="H24">
        <v>3</v>
      </c>
      <c r="I24">
        <v>2</v>
      </c>
      <c r="J24">
        <v>3</v>
      </c>
      <c r="K24" s="8">
        <v>6</v>
      </c>
      <c r="L24">
        <f>Tabell1[How would you rate your Information Visualization skills?]</f>
        <v>3</v>
      </c>
      <c r="M24" s="1">
        <f>((Tabell1[[#This Row],[How would you rate your statistical skills?]]+Tabell1[[#This Row],[How would you rate your mathematics skills?]])/2)</f>
        <v>4.5</v>
      </c>
      <c r="N24">
        <f>Tabell1[[#This Row],[How would you rate your drawing and artistic skills?]]</f>
        <v>7</v>
      </c>
      <c r="O24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2.6666666666666665</v>
      </c>
      <c r="P24">
        <f>Tabell1[[#This Row],[How would you rate your user experience evaluation skills?]]</f>
        <v>6</v>
      </c>
      <c r="Q24" s="37">
        <v>3</v>
      </c>
    </row>
    <row r="25" spans="1:17">
      <c r="A25">
        <v>24</v>
      </c>
      <c r="B25" t="s">
        <v>23</v>
      </c>
      <c r="C25">
        <v>5</v>
      </c>
      <c r="D25">
        <v>5</v>
      </c>
      <c r="E25">
        <v>6</v>
      </c>
      <c r="F25">
        <v>4</v>
      </c>
      <c r="G25">
        <v>8</v>
      </c>
      <c r="H25">
        <v>7</v>
      </c>
      <c r="I25">
        <v>6</v>
      </c>
      <c r="J25">
        <v>5</v>
      </c>
      <c r="K25" s="8">
        <v>7</v>
      </c>
      <c r="L25">
        <f>Tabell1[How would you rate your Information Visualization skills?]</f>
        <v>5</v>
      </c>
      <c r="M25" s="1">
        <f>((Tabell1[[#This Row],[How would you rate your statistical skills?]]+Tabell1[[#This Row],[How would you rate your mathematics skills?]])/2)</f>
        <v>5.5</v>
      </c>
      <c r="N25">
        <f>Tabell1[[#This Row],[How would you rate your drawing and artistic skills?]]</f>
        <v>4</v>
      </c>
      <c r="O25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6</v>
      </c>
      <c r="P25">
        <f>Tabell1[[#This Row],[How would you rate your user experience evaluation skills?]]</f>
        <v>7</v>
      </c>
      <c r="Q25" s="37">
        <v>3</v>
      </c>
    </row>
    <row r="26" spans="1:17">
      <c r="A26">
        <v>25</v>
      </c>
      <c r="B26" t="s">
        <v>24</v>
      </c>
      <c r="C26">
        <v>3</v>
      </c>
      <c r="D26">
        <v>2</v>
      </c>
      <c r="E26">
        <v>3</v>
      </c>
      <c r="F26">
        <v>3</v>
      </c>
      <c r="G26">
        <v>5</v>
      </c>
      <c r="H26">
        <v>5</v>
      </c>
      <c r="I26">
        <v>3</v>
      </c>
      <c r="J26">
        <v>3</v>
      </c>
      <c r="K26" s="8">
        <v>2</v>
      </c>
      <c r="L26">
        <f>Tabell1[How would you rate your Information Visualization skills?]</f>
        <v>3</v>
      </c>
      <c r="M26" s="1">
        <f>((Tabell1[[#This Row],[How would you rate your statistical skills?]]+Tabell1[[#This Row],[How would you rate your mathematics skills?]])/2)</f>
        <v>2.5</v>
      </c>
      <c r="N26">
        <f>Tabell1[[#This Row],[How would you rate your drawing and artistic skills?]]</f>
        <v>3</v>
      </c>
      <c r="O26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3.6666666666666665</v>
      </c>
      <c r="P26">
        <f>Tabell1[[#This Row],[How would you rate your user experience evaluation skills?]]</f>
        <v>2</v>
      </c>
      <c r="Q26" s="37">
        <v>5</v>
      </c>
    </row>
    <row r="27" spans="1:17">
      <c r="A27">
        <v>26</v>
      </c>
      <c r="B27" t="s">
        <v>25</v>
      </c>
      <c r="C27">
        <v>4</v>
      </c>
      <c r="D27">
        <v>4</v>
      </c>
      <c r="E27">
        <v>5</v>
      </c>
      <c r="F27">
        <v>5</v>
      </c>
      <c r="G27">
        <v>7</v>
      </c>
      <c r="H27">
        <v>6</v>
      </c>
      <c r="I27">
        <v>4</v>
      </c>
      <c r="J27">
        <v>7</v>
      </c>
      <c r="K27" s="8">
        <v>5</v>
      </c>
      <c r="L27">
        <f>Tabell1[How would you rate your Information Visualization skills?]</f>
        <v>4</v>
      </c>
      <c r="M27" s="1">
        <f>((Tabell1[[#This Row],[How would you rate your statistical skills?]]+Tabell1[[#This Row],[How would you rate your mathematics skills?]])/2)</f>
        <v>4.5</v>
      </c>
      <c r="N27">
        <f>Tabell1[[#This Row],[How would you rate your drawing and artistic skills?]]</f>
        <v>5</v>
      </c>
      <c r="O27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5.666666666666667</v>
      </c>
      <c r="P27">
        <f>Tabell1[[#This Row],[How would you rate your user experience evaluation skills?]]</f>
        <v>5</v>
      </c>
      <c r="Q27" s="37">
        <v>6</v>
      </c>
    </row>
    <row r="28" spans="1:17">
      <c r="A28">
        <v>27</v>
      </c>
      <c r="B28" t="s">
        <v>24</v>
      </c>
      <c r="C28">
        <v>4</v>
      </c>
      <c r="D28">
        <v>5</v>
      </c>
      <c r="E28">
        <v>5</v>
      </c>
      <c r="F28">
        <v>6</v>
      </c>
      <c r="G28">
        <v>7</v>
      </c>
      <c r="H28">
        <v>5</v>
      </c>
      <c r="I28">
        <v>2</v>
      </c>
      <c r="J28">
        <v>6</v>
      </c>
      <c r="K28" s="8">
        <v>5</v>
      </c>
      <c r="L28">
        <f>Tabell1[How would you rate your Information Visualization skills?]</f>
        <v>4</v>
      </c>
      <c r="M28" s="1">
        <f>((Tabell1[[#This Row],[How would you rate your statistical skills?]]+Tabell1[[#This Row],[How would you rate your mathematics skills?]])/2)</f>
        <v>5</v>
      </c>
      <c r="N28">
        <f>Tabell1[[#This Row],[How would you rate your drawing and artistic skills?]]</f>
        <v>6</v>
      </c>
      <c r="O28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4.333333333333333</v>
      </c>
      <c r="P28">
        <f>Tabell1[[#This Row],[How would you rate your user experience evaluation skills?]]</f>
        <v>5</v>
      </c>
      <c r="Q28" s="37">
        <v>5</v>
      </c>
    </row>
    <row r="29" spans="1:17">
      <c r="A29">
        <v>28</v>
      </c>
      <c r="B29" t="s">
        <v>26</v>
      </c>
      <c r="C29">
        <v>5</v>
      </c>
      <c r="D29">
        <v>7</v>
      </c>
      <c r="E29">
        <v>6</v>
      </c>
      <c r="F29">
        <v>4</v>
      </c>
      <c r="G29">
        <v>7</v>
      </c>
      <c r="H29">
        <v>6</v>
      </c>
      <c r="I29">
        <v>4</v>
      </c>
      <c r="J29">
        <v>4</v>
      </c>
      <c r="K29" s="8">
        <v>7</v>
      </c>
      <c r="L29">
        <f>Tabell1[How would you rate your Information Visualization skills?]</f>
        <v>5</v>
      </c>
      <c r="M29" s="1">
        <f>((Tabell1[[#This Row],[How would you rate your statistical skills?]]+Tabell1[[#This Row],[How would you rate your mathematics skills?]])/2)</f>
        <v>6.5</v>
      </c>
      <c r="N29">
        <f>Tabell1[[#This Row],[How would you rate your drawing and artistic skills?]]</f>
        <v>4</v>
      </c>
      <c r="O29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4.666666666666667</v>
      </c>
      <c r="P29">
        <f>Tabell1[[#This Row],[How would you rate your user experience evaluation skills?]]</f>
        <v>7</v>
      </c>
      <c r="Q29" s="37">
        <v>4</v>
      </c>
    </row>
    <row r="30" spans="1:17">
      <c r="A30">
        <v>29</v>
      </c>
      <c r="B30" t="s">
        <v>27</v>
      </c>
      <c r="C30">
        <v>3</v>
      </c>
      <c r="D30">
        <v>5</v>
      </c>
      <c r="E30">
        <v>5</v>
      </c>
      <c r="F30">
        <v>4</v>
      </c>
      <c r="G30">
        <v>8</v>
      </c>
      <c r="H30">
        <v>5</v>
      </c>
      <c r="I30">
        <v>2</v>
      </c>
      <c r="J30">
        <v>7</v>
      </c>
      <c r="K30" s="8">
        <v>6</v>
      </c>
      <c r="L30">
        <f>Tabell1[How would you rate your Information Visualization skills?]</f>
        <v>3</v>
      </c>
      <c r="M30" s="1">
        <f>((Tabell1[[#This Row],[How would you rate your statistical skills?]]+Tabell1[[#This Row],[How would you rate your mathematics skills?]])/2)</f>
        <v>5</v>
      </c>
      <c r="N30">
        <f>Tabell1[[#This Row],[How would you rate your drawing and artistic skills?]]</f>
        <v>4</v>
      </c>
      <c r="O30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4.666666666666667</v>
      </c>
      <c r="P30">
        <f>Tabell1[[#This Row],[How would you rate your user experience evaluation skills?]]</f>
        <v>6</v>
      </c>
      <c r="Q30" s="37">
        <v>1</v>
      </c>
    </row>
    <row r="31" spans="1:17">
      <c r="A31">
        <v>30</v>
      </c>
      <c r="B31" t="s">
        <v>28</v>
      </c>
      <c r="C31">
        <v>8</v>
      </c>
      <c r="D31">
        <v>3</v>
      </c>
      <c r="E31">
        <v>5</v>
      </c>
      <c r="F31">
        <v>9</v>
      </c>
      <c r="G31">
        <v>9</v>
      </c>
      <c r="H31">
        <v>9</v>
      </c>
      <c r="I31">
        <v>5</v>
      </c>
      <c r="J31">
        <v>4</v>
      </c>
      <c r="K31" s="8">
        <v>4</v>
      </c>
      <c r="L31">
        <f>Tabell1[How would you rate your Information Visualization skills?]</f>
        <v>8</v>
      </c>
      <c r="M31" s="1">
        <f>((Tabell1[[#This Row],[How would you rate your statistical skills?]]+Tabell1[[#This Row],[How would you rate your mathematics skills?]])/2)</f>
        <v>4</v>
      </c>
      <c r="N31">
        <f>Tabell1[[#This Row],[How would you rate your drawing and artistic skills?]]</f>
        <v>9</v>
      </c>
      <c r="O31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6</v>
      </c>
      <c r="P31">
        <f>Tabell1[[#This Row],[How would you rate your user experience evaluation skills?]]</f>
        <v>4</v>
      </c>
      <c r="Q31" s="37">
        <v>6</v>
      </c>
    </row>
    <row r="32" spans="1:17">
      <c r="A32">
        <v>31</v>
      </c>
      <c r="B32" t="s">
        <v>29</v>
      </c>
      <c r="C32">
        <v>5</v>
      </c>
      <c r="D32">
        <v>8</v>
      </c>
      <c r="E32">
        <v>9</v>
      </c>
      <c r="F32">
        <v>3</v>
      </c>
      <c r="G32">
        <v>9</v>
      </c>
      <c r="H32">
        <v>7</v>
      </c>
      <c r="I32">
        <v>2</v>
      </c>
      <c r="J32">
        <v>6</v>
      </c>
      <c r="K32" s="8">
        <v>7</v>
      </c>
      <c r="L32">
        <f>Tabell1[How would you rate your Information Visualization skills?]</f>
        <v>5</v>
      </c>
      <c r="M32" s="1">
        <f>((Tabell1[[#This Row],[How would you rate your statistical skills?]]+Tabell1[[#This Row],[How would you rate your mathematics skills?]])/2)</f>
        <v>8.5</v>
      </c>
      <c r="N32">
        <f>Tabell1[[#This Row],[How would you rate your drawing and artistic skills?]]</f>
        <v>3</v>
      </c>
      <c r="O32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5</v>
      </c>
      <c r="P32">
        <f>Tabell1[[#This Row],[How would you rate your user experience evaluation skills?]]</f>
        <v>7</v>
      </c>
      <c r="Q32" s="37">
        <v>6</v>
      </c>
    </row>
    <row r="33" spans="1:17">
      <c r="A33" s="3">
        <v>32</v>
      </c>
      <c r="B33" s="3" t="s">
        <v>30</v>
      </c>
      <c r="C33" s="3">
        <v>7</v>
      </c>
      <c r="D33" s="3">
        <v>7</v>
      </c>
      <c r="E33" s="3">
        <v>8</v>
      </c>
      <c r="F33" s="3">
        <v>3</v>
      </c>
      <c r="G33" s="3">
        <v>9</v>
      </c>
      <c r="H33" s="3">
        <v>10</v>
      </c>
      <c r="I33" s="3">
        <v>9</v>
      </c>
      <c r="J33" s="3">
        <v>10</v>
      </c>
      <c r="K33" s="8">
        <v>7</v>
      </c>
      <c r="L33">
        <f>Tabell1[How would you rate your Information Visualization skills?]</f>
        <v>7</v>
      </c>
      <c r="M33" s="1">
        <f>((Tabell1[[#This Row],[How would you rate your statistical skills?]]+Tabell1[[#This Row],[How would you rate your mathematics skills?]])/2)</f>
        <v>7.5</v>
      </c>
      <c r="N33">
        <f>Tabell1[[#This Row],[How would you rate your drawing and artistic skills?]]</f>
        <v>3</v>
      </c>
      <c r="O33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9.6666666666666661</v>
      </c>
      <c r="P33">
        <f>Tabell1[[#This Row],[How would you rate your user experience evaluation skills?]]</f>
        <v>7</v>
      </c>
      <c r="Q33" s="37">
        <v>3</v>
      </c>
    </row>
    <row r="34" spans="1:17">
      <c r="A34">
        <v>33</v>
      </c>
      <c r="B34" t="s">
        <v>31</v>
      </c>
      <c r="C34">
        <v>3</v>
      </c>
      <c r="D34">
        <v>5</v>
      </c>
      <c r="E34">
        <v>6</v>
      </c>
      <c r="F34">
        <v>2</v>
      </c>
      <c r="G34">
        <v>8</v>
      </c>
      <c r="H34">
        <v>8</v>
      </c>
      <c r="I34">
        <v>2</v>
      </c>
      <c r="J34">
        <v>6</v>
      </c>
      <c r="K34" s="8">
        <v>2</v>
      </c>
      <c r="L34">
        <f>Tabell1[How would you rate your Information Visualization skills?]</f>
        <v>3</v>
      </c>
      <c r="M34" s="1">
        <f>((Tabell1[[#This Row],[How would you rate your statistical skills?]]+Tabell1[[#This Row],[How would you rate your mathematics skills?]])/2)</f>
        <v>5.5</v>
      </c>
      <c r="N34">
        <f>Tabell1[[#This Row],[How would you rate your drawing and artistic skills?]]</f>
        <v>2</v>
      </c>
      <c r="O34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5.333333333333333</v>
      </c>
      <c r="P34">
        <f>Tabell1[[#This Row],[How would you rate your user experience evaluation skills?]]</f>
        <v>2</v>
      </c>
      <c r="Q34" s="37">
        <v>3</v>
      </c>
    </row>
    <row r="35" spans="1:17">
      <c r="A35" s="3">
        <v>34</v>
      </c>
      <c r="B35" s="3" t="s">
        <v>32</v>
      </c>
      <c r="C35" s="3">
        <v>4</v>
      </c>
      <c r="D35" s="3">
        <v>4</v>
      </c>
      <c r="E35" s="3">
        <v>8</v>
      </c>
      <c r="F35" s="3">
        <v>4</v>
      </c>
      <c r="G35" s="3">
        <v>7</v>
      </c>
      <c r="H35" s="3">
        <v>4</v>
      </c>
      <c r="I35" s="3">
        <v>9</v>
      </c>
      <c r="J35" s="3">
        <v>7</v>
      </c>
      <c r="K35" s="8">
        <v>4</v>
      </c>
      <c r="L35">
        <f>Tabell1[How would you rate your Information Visualization skills?]</f>
        <v>4</v>
      </c>
      <c r="M35" s="1">
        <f>((Tabell1[[#This Row],[How would you rate your statistical skills?]]+Tabell1[[#This Row],[How would you rate your mathematics skills?]])/2)</f>
        <v>6</v>
      </c>
      <c r="N35">
        <f>Tabell1[[#This Row],[How would you rate your drawing and artistic skills?]]</f>
        <v>4</v>
      </c>
      <c r="O35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6.666666666666667</v>
      </c>
      <c r="P35">
        <f>Tabell1[[#This Row],[How would you rate your user experience evaluation skills?]]</f>
        <v>4</v>
      </c>
      <c r="Q35" s="37">
        <v>5</v>
      </c>
    </row>
    <row r="36" spans="1:17">
      <c r="A36" s="3">
        <v>35</v>
      </c>
      <c r="B36" s="3"/>
      <c r="C36" s="3">
        <v>4</v>
      </c>
      <c r="D36" s="3">
        <v>5</v>
      </c>
      <c r="E36" s="3">
        <v>7</v>
      </c>
      <c r="F36" s="3">
        <v>4</v>
      </c>
      <c r="G36" s="3">
        <v>7</v>
      </c>
      <c r="H36" s="3">
        <v>8</v>
      </c>
      <c r="I36" s="3">
        <v>6</v>
      </c>
      <c r="J36" s="3">
        <v>4</v>
      </c>
      <c r="K36" s="8">
        <v>1</v>
      </c>
      <c r="L36">
        <f>Tabell1[How would you rate your Information Visualization skills?]</f>
        <v>4</v>
      </c>
      <c r="M36" s="1">
        <f>((Tabell1[[#This Row],[How would you rate your statistical skills?]]+Tabell1[[#This Row],[How would you rate your mathematics skills?]])/2)</f>
        <v>6</v>
      </c>
      <c r="N36">
        <f>Tabell1[[#This Row],[How would you rate your drawing and artistic skills?]]</f>
        <v>4</v>
      </c>
      <c r="O36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6</v>
      </c>
      <c r="P36">
        <f>Tabell1[[#This Row],[How would you rate your user experience evaluation skills?]]</f>
        <v>1</v>
      </c>
      <c r="Q36" s="37">
        <v>2</v>
      </c>
    </row>
    <row r="37" spans="1:17">
      <c r="A37">
        <v>36</v>
      </c>
      <c r="B37" t="s">
        <v>33</v>
      </c>
      <c r="C37">
        <v>4</v>
      </c>
      <c r="D37">
        <v>3</v>
      </c>
      <c r="E37">
        <v>5</v>
      </c>
      <c r="F37">
        <v>3</v>
      </c>
      <c r="G37">
        <v>7</v>
      </c>
      <c r="H37">
        <v>8</v>
      </c>
      <c r="I37">
        <v>4</v>
      </c>
      <c r="J37">
        <v>7</v>
      </c>
      <c r="K37" s="8">
        <v>7</v>
      </c>
      <c r="L37">
        <f>Tabell1[How would you rate your Information Visualization skills?]</f>
        <v>4</v>
      </c>
      <c r="M37" s="1">
        <f>((Tabell1[[#This Row],[How would you rate your statistical skills?]]+Tabell1[[#This Row],[How would you rate your mathematics skills?]])/2)</f>
        <v>4</v>
      </c>
      <c r="N37">
        <f>Tabell1[[#This Row],[How would you rate your drawing and artistic skills?]]</f>
        <v>3</v>
      </c>
      <c r="O37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6.333333333333333</v>
      </c>
      <c r="P37">
        <f>Tabell1[[#This Row],[How would you rate your user experience evaluation skills?]]</f>
        <v>7</v>
      </c>
      <c r="Q37" s="37">
        <v>5</v>
      </c>
    </row>
    <row r="38" spans="1:17">
      <c r="A38">
        <v>37</v>
      </c>
      <c r="B38" t="s">
        <v>34</v>
      </c>
      <c r="C38">
        <v>3</v>
      </c>
      <c r="D38">
        <v>3</v>
      </c>
      <c r="E38">
        <v>5</v>
      </c>
      <c r="F38">
        <v>8</v>
      </c>
      <c r="G38">
        <v>7</v>
      </c>
      <c r="H38">
        <v>2</v>
      </c>
      <c r="I38">
        <v>4</v>
      </c>
      <c r="J38">
        <v>3</v>
      </c>
      <c r="K38" s="8">
        <v>6</v>
      </c>
      <c r="L38">
        <f>Tabell1[How would you rate your Information Visualization skills?]</f>
        <v>3</v>
      </c>
      <c r="M38" s="1">
        <f>((Tabell1[[#This Row],[How would you rate your statistical skills?]]+Tabell1[[#This Row],[How would you rate your mathematics skills?]])/2)</f>
        <v>4</v>
      </c>
      <c r="N38">
        <f>Tabell1[[#This Row],[How would you rate your drawing and artistic skills?]]</f>
        <v>8</v>
      </c>
      <c r="O38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3</v>
      </c>
      <c r="P38">
        <f>Tabell1[[#This Row],[How would you rate your user experience evaluation skills?]]</f>
        <v>6</v>
      </c>
      <c r="Q38" s="37">
        <v>2</v>
      </c>
    </row>
    <row r="39" spans="1:17">
      <c r="A39">
        <v>38</v>
      </c>
      <c r="B39" t="s">
        <v>35</v>
      </c>
      <c r="C39">
        <v>1</v>
      </c>
      <c r="D39">
        <v>2</v>
      </c>
      <c r="E39">
        <v>4</v>
      </c>
      <c r="F39">
        <v>7</v>
      </c>
      <c r="G39">
        <v>7</v>
      </c>
      <c r="H39">
        <v>5</v>
      </c>
      <c r="I39">
        <v>5</v>
      </c>
      <c r="J39">
        <v>4</v>
      </c>
      <c r="K39" s="8">
        <v>7</v>
      </c>
      <c r="L39">
        <f>Tabell1[How would you rate your Information Visualization skills?]</f>
        <v>1</v>
      </c>
      <c r="M39" s="1">
        <f>((Tabell1[[#This Row],[How would you rate your statistical skills?]]+Tabell1[[#This Row],[How would you rate your mathematics skills?]])/2)</f>
        <v>3</v>
      </c>
      <c r="N39">
        <f>Tabell1[[#This Row],[How would you rate your drawing and artistic skills?]]</f>
        <v>7</v>
      </c>
      <c r="O39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4.666666666666667</v>
      </c>
      <c r="P39">
        <f>Tabell1[[#This Row],[How would you rate your user experience evaluation skills?]]</f>
        <v>7</v>
      </c>
      <c r="Q39" s="37">
        <v>6</v>
      </c>
    </row>
    <row r="40" spans="1:17">
      <c r="A40">
        <v>39</v>
      </c>
      <c r="B40" t="s">
        <v>36</v>
      </c>
      <c r="C40">
        <v>6</v>
      </c>
      <c r="D40">
        <v>5</v>
      </c>
      <c r="E40">
        <v>5</v>
      </c>
      <c r="F40">
        <v>7</v>
      </c>
      <c r="G40">
        <v>6</v>
      </c>
      <c r="H40">
        <v>2</v>
      </c>
      <c r="I40">
        <v>1</v>
      </c>
      <c r="J40">
        <v>2</v>
      </c>
      <c r="K40" s="8">
        <v>8</v>
      </c>
      <c r="L40">
        <f>Tabell1[How would you rate your Information Visualization skills?]</f>
        <v>6</v>
      </c>
      <c r="M40" s="1">
        <f>((Tabell1[[#This Row],[How would you rate your statistical skills?]]+Tabell1[[#This Row],[How would you rate your mathematics skills?]])/2)</f>
        <v>5</v>
      </c>
      <c r="N40">
        <f>Tabell1[[#This Row],[How would you rate your drawing and artistic skills?]]</f>
        <v>7</v>
      </c>
      <c r="O40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1.6666666666666667</v>
      </c>
      <c r="P40">
        <f>Tabell1[[#This Row],[How would you rate your user experience evaluation skills?]]</f>
        <v>8</v>
      </c>
      <c r="Q40" s="37">
        <v>7</v>
      </c>
    </row>
    <row r="41" spans="1:17">
      <c r="A41">
        <v>40</v>
      </c>
      <c r="B41" t="s">
        <v>37</v>
      </c>
      <c r="C41">
        <v>4</v>
      </c>
      <c r="D41">
        <v>4</v>
      </c>
      <c r="E41">
        <v>5</v>
      </c>
      <c r="F41">
        <v>2</v>
      </c>
      <c r="G41">
        <v>10</v>
      </c>
      <c r="H41">
        <v>5</v>
      </c>
      <c r="I41">
        <v>1</v>
      </c>
      <c r="J41">
        <v>3</v>
      </c>
      <c r="K41" s="8">
        <v>3</v>
      </c>
      <c r="L41">
        <f>Tabell1[How would you rate your Information Visualization skills?]</f>
        <v>4</v>
      </c>
      <c r="M41" s="1">
        <f>((Tabell1[[#This Row],[How would you rate your statistical skills?]]+Tabell1[[#This Row],[How would you rate your mathematics skills?]])/2)</f>
        <v>4.5</v>
      </c>
      <c r="N41">
        <f>Tabell1[[#This Row],[How would you rate your drawing and artistic skills?]]</f>
        <v>2</v>
      </c>
      <c r="O41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3</v>
      </c>
      <c r="P41">
        <f>Tabell1[[#This Row],[How would you rate your user experience evaluation skills?]]</f>
        <v>3</v>
      </c>
      <c r="Q41" s="37">
        <v>8</v>
      </c>
    </row>
    <row r="42" spans="1:17">
      <c r="A42">
        <v>41</v>
      </c>
      <c r="B42" t="s">
        <v>38</v>
      </c>
      <c r="C42">
        <v>6</v>
      </c>
      <c r="D42">
        <v>4</v>
      </c>
      <c r="E42">
        <v>2</v>
      </c>
      <c r="F42">
        <v>4</v>
      </c>
      <c r="G42">
        <v>8</v>
      </c>
      <c r="H42">
        <v>7</v>
      </c>
      <c r="I42">
        <v>6</v>
      </c>
      <c r="J42">
        <v>5</v>
      </c>
      <c r="K42" s="8">
        <v>5</v>
      </c>
      <c r="L42">
        <f>Tabell1[How would you rate your Information Visualization skills?]</f>
        <v>6</v>
      </c>
      <c r="M42" s="1">
        <f>((Tabell1[[#This Row],[How would you rate your statistical skills?]]+Tabell1[[#This Row],[How would you rate your mathematics skills?]])/2)</f>
        <v>3</v>
      </c>
      <c r="N42">
        <f>Tabell1[[#This Row],[How would you rate your drawing and artistic skills?]]</f>
        <v>4</v>
      </c>
      <c r="O42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6</v>
      </c>
      <c r="P42">
        <f>Tabell1[[#This Row],[How would you rate your user experience evaluation skills?]]</f>
        <v>5</v>
      </c>
      <c r="Q42" s="37">
        <v>8</v>
      </c>
    </row>
    <row r="43" spans="1:17">
      <c r="A43">
        <v>42</v>
      </c>
      <c r="B43" t="s">
        <v>39</v>
      </c>
      <c r="C43">
        <v>5</v>
      </c>
      <c r="D43">
        <v>4</v>
      </c>
      <c r="E43">
        <v>4</v>
      </c>
      <c r="F43">
        <v>2</v>
      </c>
      <c r="G43">
        <v>8</v>
      </c>
      <c r="H43">
        <v>9</v>
      </c>
      <c r="I43">
        <v>8</v>
      </c>
      <c r="J43">
        <v>6</v>
      </c>
      <c r="K43" s="8">
        <v>3</v>
      </c>
      <c r="L43">
        <f>Tabell1[How would you rate your Information Visualization skills?]</f>
        <v>5</v>
      </c>
      <c r="M43" s="1">
        <f>((Tabell1[[#This Row],[How would you rate your statistical skills?]]+Tabell1[[#This Row],[How would you rate your mathematics skills?]])/2)</f>
        <v>4</v>
      </c>
      <c r="N43">
        <f>Tabell1[[#This Row],[How would you rate your drawing and artistic skills?]]</f>
        <v>2</v>
      </c>
      <c r="O43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7.666666666666667</v>
      </c>
      <c r="P43">
        <f>Tabell1[[#This Row],[How would you rate your user experience evaluation skills?]]</f>
        <v>3</v>
      </c>
      <c r="Q43" s="37">
        <v>6</v>
      </c>
    </row>
    <row r="44" spans="1:17">
      <c r="A44">
        <v>43</v>
      </c>
      <c r="B44" t="s">
        <v>40</v>
      </c>
      <c r="C44">
        <v>7</v>
      </c>
      <c r="D44">
        <v>8</v>
      </c>
      <c r="E44">
        <v>8</v>
      </c>
      <c r="F44">
        <v>3</v>
      </c>
      <c r="G44">
        <v>7</v>
      </c>
      <c r="H44">
        <v>8</v>
      </c>
      <c r="I44">
        <v>7</v>
      </c>
      <c r="J44">
        <v>8</v>
      </c>
      <c r="K44" s="8">
        <v>7</v>
      </c>
      <c r="L44">
        <f>Tabell1[How would you rate your Information Visualization skills?]</f>
        <v>7</v>
      </c>
      <c r="M44" s="1">
        <f>((Tabell1[[#This Row],[How would you rate your statistical skills?]]+Tabell1[[#This Row],[How would you rate your mathematics skills?]])/2)</f>
        <v>8</v>
      </c>
      <c r="N44">
        <f>Tabell1[[#This Row],[How would you rate your drawing and artistic skills?]]</f>
        <v>3</v>
      </c>
      <c r="O44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7.666666666666667</v>
      </c>
      <c r="P44">
        <f>Tabell1[[#This Row],[How would you rate your user experience evaluation skills?]]</f>
        <v>7</v>
      </c>
      <c r="Q44" s="37">
        <v>7</v>
      </c>
    </row>
    <row r="45" spans="1:17">
      <c r="A45">
        <v>44</v>
      </c>
      <c r="C45">
        <v>1</v>
      </c>
      <c r="D45">
        <v>4</v>
      </c>
      <c r="E45">
        <v>4</v>
      </c>
      <c r="F45">
        <v>3</v>
      </c>
      <c r="G45">
        <v>5</v>
      </c>
      <c r="H45">
        <v>4</v>
      </c>
      <c r="I45">
        <v>2</v>
      </c>
      <c r="J45">
        <v>2</v>
      </c>
      <c r="K45" s="8">
        <v>6</v>
      </c>
      <c r="L45">
        <f>Tabell1[How would you rate your Information Visualization skills?]</f>
        <v>1</v>
      </c>
      <c r="M45" s="1">
        <f>((Tabell1[[#This Row],[How would you rate your statistical skills?]]+Tabell1[[#This Row],[How would you rate your mathematics skills?]])/2)</f>
        <v>4</v>
      </c>
      <c r="N45">
        <f>Tabell1[[#This Row],[How would you rate your drawing and artistic skills?]]</f>
        <v>3</v>
      </c>
      <c r="O45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2.6666666666666665</v>
      </c>
      <c r="P45">
        <f>Tabell1[[#This Row],[How would you rate your user experience evaluation skills?]]</f>
        <v>6</v>
      </c>
      <c r="Q45" s="37">
        <v>8</v>
      </c>
    </row>
    <row r="46" spans="1:17">
      <c r="A46">
        <v>45</v>
      </c>
      <c r="B46" t="s">
        <v>41</v>
      </c>
      <c r="C46">
        <v>6</v>
      </c>
      <c r="D46">
        <v>8</v>
      </c>
      <c r="E46">
        <v>4</v>
      </c>
      <c r="F46">
        <v>7</v>
      </c>
      <c r="G46">
        <v>8</v>
      </c>
      <c r="H46">
        <v>5</v>
      </c>
      <c r="I46">
        <v>5</v>
      </c>
      <c r="J46">
        <v>5</v>
      </c>
      <c r="K46" s="8">
        <v>5</v>
      </c>
      <c r="L46">
        <f>Tabell1[How would you rate your Information Visualization skills?]</f>
        <v>6</v>
      </c>
      <c r="M46" s="1">
        <f>((Tabell1[[#This Row],[How would you rate your statistical skills?]]+Tabell1[[#This Row],[How would you rate your mathematics skills?]])/2)</f>
        <v>6</v>
      </c>
      <c r="N46">
        <f>Tabell1[[#This Row],[How would you rate your drawing and artistic skills?]]</f>
        <v>7</v>
      </c>
      <c r="O46" s="1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5</v>
      </c>
      <c r="P46">
        <f>Tabell1[[#This Row],[How would you rate your user experience evaluation skills?]]</f>
        <v>5</v>
      </c>
      <c r="Q46" s="37">
        <v>7</v>
      </c>
    </row>
    <row r="47" spans="1:17">
      <c r="A47" s="3">
        <v>46</v>
      </c>
      <c r="B47" s="3" t="s">
        <v>42</v>
      </c>
      <c r="C47" s="3">
        <v>1</v>
      </c>
      <c r="D47" s="3">
        <v>3</v>
      </c>
      <c r="E47" s="3">
        <v>3</v>
      </c>
      <c r="F47" s="3">
        <v>1</v>
      </c>
      <c r="G47" s="3">
        <v>7</v>
      </c>
      <c r="H47" s="3">
        <v>3</v>
      </c>
      <c r="I47" s="3">
        <v>3</v>
      </c>
      <c r="J47" s="3">
        <v>3</v>
      </c>
      <c r="K47" s="8">
        <v>3</v>
      </c>
      <c r="L47" s="3">
        <f>Tabell1[How would you rate your Information Visualization skills?]</f>
        <v>1</v>
      </c>
      <c r="M47" s="10">
        <f>((Tabell1[[#This Row],[How would you rate your statistical skills?]]+Tabell1[[#This Row],[How would you rate your mathematics skills?]])/2)</f>
        <v>3</v>
      </c>
      <c r="N47" s="3">
        <f>Tabell1[[#This Row],[How would you rate your drawing and artistic skills?]]</f>
        <v>1</v>
      </c>
      <c r="O47" s="10">
        <f>((Tabell1[[#This Row],[How would you rate your programming skills?]]+Tabell1[[#This Row],[How would you rate your computer graphics programming skills?]]+Tabell1[[#This Row],[How would you rate your human-computer interaction programming skills?]])/3)</f>
        <v>3</v>
      </c>
      <c r="P47" s="3">
        <f>Tabell1[[#This Row],[How would you rate your user experience evaluation skills?]]</f>
        <v>3</v>
      </c>
      <c r="Q47" s="37">
        <v>3</v>
      </c>
    </row>
    <row r="48" spans="1:17">
      <c r="A48" s="3"/>
      <c r="B48" s="3"/>
      <c r="C48" s="3"/>
      <c r="D48" s="3"/>
      <c r="E48" s="3"/>
      <c r="F48" s="3"/>
      <c r="G48" s="3"/>
      <c r="H48" s="3"/>
      <c r="I48" s="3"/>
      <c r="J48" s="3"/>
      <c r="K48" s="8"/>
      <c r="L48" s="3"/>
      <c r="M48" s="3"/>
      <c r="N48" s="3"/>
      <c r="O48" s="3"/>
      <c r="P48" s="3"/>
      <c r="Q48" s="3"/>
    </row>
    <row r="49" spans="1:18">
      <c r="A49" s="18" t="s">
        <v>57</v>
      </c>
      <c r="B49" s="18"/>
      <c r="C49" s="18">
        <f>_xlfn.PERCENTILE.EXC(Tabell1[How would you rate your Information Visualization skills?], 0.5)</f>
        <v>4</v>
      </c>
      <c r="D49" s="18">
        <f>_xlfn.PERCENTILE.EXC(Tabell1[How would you rate your statistical skills?], 0.5)</f>
        <v>4</v>
      </c>
      <c r="E49" s="18">
        <f>_xlfn.PERCENTILE.EXC(Tabell1[How would you rate your mathematics skills?], 0.5)</f>
        <v>5</v>
      </c>
      <c r="F49" s="18">
        <f>_xlfn.PERCENTILE.EXC(Tabell1[How would you rate your drawing and artistic skills?], 0.5)</f>
        <v>4</v>
      </c>
      <c r="G49" s="18">
        <f>_xlfn.PERCENTILE.EXC(Tabell1[How would you rate your computer usage skills?], 0.5)</f>
        <v>8</v>
      </c>
      <c r="H49" s="18">
        <f>_xlfn.PERCENTILE.EXC(Tabell1[How would you rate your programming skills?], 0.5)</f>
        <v>5</v>
      </c>
      <c r="I49" s="18">
        <f>_xlfn.PERCENTILE.EXC(Tabell1[How would you rate your computer graphics programming skills?], 0.5)</f>
        <v>3.5</v>
      </c>
      <c r="J49" s="18">
        <f>_xlfn.PERCENTILE.EXC(Tabell1[How would you rate your human-computer interaction programming skills?], 0.5)</f>
        <v>5</v>
      </c>
      <c r="K49" s="22">
        <f>_xlfn.PERCENTILE.EXC(Tabell1[How would you rate your user experience evaluation skills?], 0.5)</f>
        <v>6</v>
      </c>
      <c r="L49" s="18">
        <f>_xlfn.PERCENTILE.EXC(Tabell1[Visualization],0.5)</f>
        <v>4</v>
      </c>
      <c r="M49" s="19">
        <f>_xlfn.PERCENTILE.EXC(Tabell1[Math and statistics],0.5)</f>
        <v>4.75</v>
      </c>
      <c r="N49" s="18">
        <f>_xlfn.PERCENTILE.EXC(Tabell1[Artistic skills],0.5)</f>
        <v>4</v>
      </c>
      <c r="O49" s="19">
        <f>_xlfn.PERCENTILE.EXC(Tabell1[Programming],0.5)</f>
        <v>4.8333333333333339</v>
      </c>
      <c r="P49" s="18">
        <f>_xlfn.PERCENTILE.EXC(Tabell1[HCI Evaluation],0.5)</f>
        <v>6</v>
      </c>
      <c r="Q49" s="3"/>
    </row>
    <row r="50" spans="1:18">
      <c r="A50" s="20" t="s">
        <v>58</v>
      </c>
      <c r="B50" s="20"/>
      <c r="C50" s="20">
        <f>_xlfn.PERCENTILE.EXC(Tabell1[How would you rate your Information Visualization skills?], 0.85)</f>
        <v>6</v>
      </c>
      <c r="D50" s="20">
        <f>_xlfn.PERCENTILE.EXC(Tabell1[How would you rate your statistical skills?], 0.85)</f>
        <v>6.9499999999999957</v>
      </c>
      <c r="E50" s="20">
        <f>_xlfn.PERCENTILE.EXC(Tabell1[How would you rate your mathematics skills?], 0.85)</f>
        <v>7</v>
      </c>
      <c r="F50" s="20">
        <f>_xlfn.PERCENTILE.EXC(Tabell1[How would you rate your drawing and artistic skills?], 0.85)</f>
        <v>7</v>
      </c>
      <c r="G50" s="20">
        <f>_xlfn.PERCENTILE.EXC(Tabell1[How would you rate your computer usage skills?], 0.85)</f>
        <v>9</v>
      </c>
      <c r="H50" s="20">
        <f>_xlfn.PERCENTILE.EXC(Tabell1[How would you rate your programming skills?], 0.85)</f>
        <v>8</v>
      </c>
      <c r="I50" s="20">
        <f>_xlfn.PERCENTILE.EXC(Tabell1[How would you rate your computer graphics programming skills?], 0.85)</f>
        <v>7</v>
      </c>
      <c r="J50" s="20">
        <f>_xlfn.PERCENTILE.EXC(Tabell1[How would you rate your human-computer interaction programming skills?], 0.85)</f>
        <v>7.9499999999999957</v>
      </c>
      <c r="K50" s="23">
        <f>_xlfn.PERCENTILE.EXC(Tabell1[How would you rate your user experience evaluation skills?], 0.85)</f>
        <v>7.9499999999999957</v>
      </c>
      <c r="L50" s="20">
        <f>_xlfn.PERCENTILE.EXC(Tabell1[Visualization], 0.85)</f>
        <v>6</v>
      </c>
      <c r="M50" s="21">
        <f>_xlfn.PERCENTILE.EXC(Tabell1[Math and statistics], 0.85)</f>
        <v>6.4749999999999979</v>
      </c>
      <c r="N50" s="20">
        <f>_xlfn.PERCENTILE.EXC(Tabell1[Artistic skills], 0.85)</f>
        <v>7</v>
      </c>
      <c r="O50" s="20">
        <f>_xlfn.PERCENTILE.EXC(Tabell1[Programming], 0.85)</f>
        <v>7</v>
      </c>
      <c r="P50" s="20">
        <f>_xlfn.PERCENTILE.EXC(Tabell1[HCI Evaluation], 0.85)</f>
        <v>7.9499999999999957</v>
      </c>
      <c r="Q50" s="3"/>
    </row>
    <row r="56" spans="1:18">
      <c r="L56" s="3"/>
      <c r="M56" s="3"/>
      <c r="N56" s="3"/>
      <c r="O56" s="32" t="s">
        <v>62</v>
      </c>
      <c r="P56" s="32"/>
      <c r="Q56" s="10"/>
      <c r="R56" s="10"/>
    </row>
    <row r="57" spans="1:18">
      <c r="L57" s="3"/>
      <c r="M57" s="32" t="s">
        <v>60</v>
      </c>
      <c r="N57" s="32" t="s">
        <v>1</v>
      </c>
      <c r="O57" s="33" t="s">
        <v>2</v>
      </c>
      <c r="P57" s="33" t="s">
        <v>63</v>
      </c>
      <c r="Q57" s="33" t="s">
        <v>3</v>
      </c>
      <c r="R57" s="33" t="s">
        <v>64</v>
      </c>
    </row>
    <row r="58" spans="1:18">
      <c r="L58" s="29" t="s">
        <v>65</v>
      </c>
      <c r="M58" s="31">
        <v>1</v>
      </c>
      <c r="N58" s="10">
        <f>SUMIF(Tabell1[Group],M58,Tabell1[Visualization])/6</f>
        <v>3.5</v>
      </c>
      <c r="O58" s="10">
        <f>SUMIF(Tabell1[Group],M58,Tabell1[Math and statistics])/6</f>
        <v>4.75</v>
      </c>
      <c r="P58" s="10">
        <f>SUMIF(Tabell1[Group],M58,Tabell1[Artistic skills])/6</f>
        <v>4.5</v>
      </c>
      <c r="Q58" s="10">
        <f>SUMIF(Tabell1[Group],M58,Tabell1[Programming])/6</f>
        <v>4.6111111111111116</v>
      </c>
      <c r="R58" s="10">
        <f>SUMIF(Tabell1[Group],M58,Tabell1[HCI Evaluation])/6</f>
        <v>5.5</v>
      </c>
    </row>
    <row r="59" spans="1:18">
      <c r="L59" s="29" t="s">
        <v>65</v>
      </c>
      <c r="M59" s="31">
        <v>2</v>
      </c>
      <c r="N59" s="10">
        <f>SUMIF(Tabell1[Group],M59,Tabell1[Visualization])/6</f>
        <v>4.166666666666667</v>
      </c>
      <c r="O59" s="10">
        <f>SUMIF(Tabell1[Group],M59,Tabell1[Math and statistics])/6</f>
        <v>5.166666666666667</v>
      </c>
      <c r="P59" s="10">
        <f>SUMIF(Tabell1[Group],M59,Tabell1[Artistic skills])/6</f>
        <v>5</v>
      </c>
      <c r="Q59" s="10">
        <f>SUMIF(Tabell1[Group],M59,Tabell1[Programming])/6</f>
        <v>4.5555555555555554</v>
      </c>
      <c r="R59" s="10">
        <f>SUMIF(Tabell1[Group],M59,Tabell1[HCI Evaluation])/6</f>
        <v>4.833333333333333</v>
      </c>
    </row>
    <row r="60" spans="1:18">
      <c r="L60" s="30" t="s">
        <v>65</v>
      </c>
      <c r="M60" s="31">
        <v>3</v>
      </c>
      <c r="N60" s="10">
        <f>SUMIF(Tabell1[Group],M60,Tabell1[Visualization])/6</f>
        <v>4.166666666666667</v>
      </c>
      <c r="O60" s="10">
        <f>SUMIF(Tabell1[Group],M60,Tabell1[Math and statistics])/6</f>
        <v>4.833333333333333</v>
      </c>
      <c r="P60" s="10">
        <f>SUMIF(Tabell1[Group],M60,Tabell1[Artistic skills])/6</f>
        <v>4.166666666666667</v>
      </c>
      <c r="Q60" s="10">
        <f>SUMIF(Tabell1[Group],M60,Tabell1[Programming])/6</f>
        <v>5.0555555555555554</v>
      </c>
      <c r="R60" s="10">
        <f>SUMIF(Tabell1[Group],M60,Tabell1[HCI Evaluation])/6</f>
        <v>5.333333333333333</v>
      </c>
    </row>
    <row r="61" spans="1:18">
      <c r="L61" s="34" t="s">
        <v>66</v>
      </c>
      <c r="M61" s="35">
        <v>4</v>
      </c>
      <c r="N61" s="36">
        <f>SUMIF(Tabell1[Group],M61,Tabell1[Visualization])/5</f>
        <v>4</v>
      </c>
      <c r="O61" s="36">
        <f>SUMIF(Tabell1[Group],M61,Tabell1[Math and statistics])/5</f>
        <v>4.8</v>
      </c>
      <c r="P61" s="36">
        <f>SUMIF(Tabell1[Group],M61,Tabell1[Artistic skills])/6</f>
        <v>4.333333333333333</v>
      </c>
      <c r="Q61" s="36">
        <f>SUMIF(Tabell1[Group],M61,Tabell1[Programming])/5</f>
        <v>4.5999999999999996</v>
      </c>
      <c r="R61" s="36">
        <f>SUMIF(Tabell1[Group],M61,Tabell1[HCI Evaluation])/5</f>
        <v>6.4</v>
      </c>
    </row>
    <row r="62" spans="1:18">
      <c r="L62" s="30" t="s">
        <v>65</v>
      </c>
      <c r="M62" s="31">
        <v>5</v>
      </c>
      <c r="N62" s="10">
        <f>SUMIF(Tabell1[Group],M62,Tabell1[Visualization])/6</f>
        <v>4</v>
      </c>
      <c r="O62" s="10">
        <f>SUMIF(Tabell1[Group],M62,Tabell1[Math and statistics])/6</f>
        <v>4.75</v>
      </c>
      <c r="P62" s="10">
        <f>SUMIF(Tabell1[Group],M62,Tabell1[Artistic skills])/6</f>
        <v>5.333333333333333</v>
      </c>
      <c r="Q62" s="10">
        <f>SUMIF(Tabell1[Group],M62,Tabell1[Programming])/6</f>
        <v>5.4444444444444455</v>
      </c>
      <c r="R62" s="10">
        <f>SUMIF(Tabell1[Group],M62,Tabell1[HCI Evaluation])/6</f>
        <v>5.333333333333333</v>
      </c>
    </row>
    <row r="63" spans="1:18">
      <c r="L63" s="30" t="s">
        <v>65</v>
      </c>
      <c r="M63" s="31">
        <v>6</v>
      </c>
      <c r="N63" s="10">
        <f>SUMIF(Tabell1[Group],M63,Tabell1[Visualization])/6</f>
        <v>4.666666666666667</v>
      </c>
      <c r="O63" s="10">
        <f>SUMIF(Tabell1[Group],M63,Tabell1[Math and statistics])/6</f>
        <v>4.5</v>
      </c>
      <c r="P63" s="10">
        <f>SUMIF(Tabell1[Group],M63,Tabell1[Artistic skills])/6</f>
        <v>5.833333333333333</v>
      </c>
      <c r="Q63" s="10">
        <f>SUMIF(Tabell1[Group],M63,Tabell1[Programming])/6</f>
        <v>5.5</v>
      </c>
      <c r="R63" s="10">
        <f>SUMIF(Tabell1[Group],M63,Tabell1[HCI Evaluation])/6</f>
        <v>6</v>
      </c>
    </row>
    <row r="64" spans="1:18">
      <c r="L64" s="30" t="s">
        <v>65</v>
      </c>
      <c r="M64" s="31">
        <v>7</v>
      </c>
      <c r="N64" s="10">
        <f>SUMIF(Tabell1[Group],M64,Tabell1[Visualization])/6</f>
        <v>4.333333333333333</v>
      </c>
      <c r="O64" s="10">
        <f>SUMIF(Tabell1[Group],M64,Tabell1[Math and statistics])/6</f>
        <v>5.166666666666667</v>
      </c>
      <c r="P64" s="10">
        <f>SUMIF(Tabell1[Group],M64,Tabell1[Artistic skills])/6</f>
        <v>5.166666666666667</v>
      </c>
      <c r="Q64" s="10">
        <f>SUMIF(Tabell1[Group],M64,Tabell1[Programming])/6</f>
        <v>4.7777777777777777</v>
      </c>
      <c r="R64" s="10">
        <f>SUMIF(Tabell1[Group],M64,Tabell1[HCI Evaluation])/6</f>
        <v>6.166666666666667</v>
      </c>
    </row>
    <row r="65" spans="12:18">
      <c r="L65" s="34" t="s">
        <v>66</v>
      </c>
      <c r="M65" s="35">
        <v>8</v>
      </c>
      <c r="N65" s="36">
        <f>SUMIF(Tabell1[Group],M65,Tabell1[Visualization])/5</f>
        <v>3.6</v>
      </c>
      <c r="O65" s="36">
        <f>SUMIF(Tabell1[Group],M65,Tabell1[Math and statistics])/5</f>
        <v>4.7</v>
      </c>
      <c r="P65" s="36">
        <f>SUMIF(Tabell1[Group],M65,Tabell1[Artistic skills])/6</f>
        <v>4</v>
      </c>
      <c r="Q65" s="36">
        <f>SUMIF(Tabell1[Group],M65,Tabell1[Programming])/5</f>
        <v>5.1333333333333337</v>
      </c>
      <c r="R65" s="36">
        <f>SUMIF(Tabell1[Group],M65,Tabell1[HCI Evaluation])/6</f>
        <v>4.833333333333333</v>
      </c>
    </row>
  </sheetData>
  <conditionalFormatting sqref="L2:L47">
    <cfRule type="cellIs" dxfId="9" priority="9" operator="greaterThanOrEqual">
      <formula>$L$50</formula>
    </cfRule>
    <cfRule type="cellIs" dxfId="8" priority="10" operator="greaterThanOrEqual">
      <formula>$L$49</formula>
    </cfRule>
  </conditionalFormatting>
  <conditionalFormatting sqref="M2:M47">
    <cfRule type="cellIs" dxfId="7" priority="7" operator="greaterThanOrEqual">
      <formula>$M$50</formula>
    </cfRule>
    <cfRule type="cellIs" dxfId="6" priority="8" operator="greaterThanOrEqual">
      <formula>$M$49</formula>
    </cfRule>
  </conditionalFormatting>
  <conditionalFormatting sqref="N2:N47">
    <cfRule type="cellIs" dxfId="5" priority="5" operator="greaterThanOrEqual">
      <formula>$N$50</formula>
    </cfRule>
    <cfRule type="cellIs" dxfId="4" priority="6" operator="greaterThanOrEqual">
      <formula>$N$49</formula>
    </cfRule>
  </conditionalFormatting>
  <conditionalFormatting sqref="O2:O47">
    <cfRule type="cellIs" dxfId="3" priority="3" operator="greaterThanOrEqual">
      <formula>$O$50</formula>
    </cfRule>
    <cfRule type="cellIs" dxfId="2" priority="4" operator="greaterThanOrEqual">
      <formula>$O$49</formula>
    </cfRule>
  </conditionalFormatting>
  <conditionalFormatting sqref="P2:P47">
    <cfRule type="cellIs" dxfId="1" priority="1" operator="greaterThanOrEqual">
      <formula>$P$50</formula>
    </cfRule>
    <cfRule type="cellIs" dxfId="0" priority="2" operator="greaterThanOrEqual">
      <formula>$P$49</formula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RAWData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2015-01-28T11:06:31Z</dcterms:created>
  <dcterms:modified xsi:type="dcterms:W3CDTF">2015-01-30T03:25:30Z</dcterms:modified>
</cp:coreProperties>
</file>